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sharedStrings.xml" ContentType="application/vnd.openxmlformats-officedocument.spreadsheetml.sharedStrings+xml"/>
  <Override PartName="/xl/worksheets/sheet3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9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328" yWindow="108" windowWidth="12972" windowHeight="9540" tabRatio="881" firstSheet="42" activeTab="54"/>
  </bookViews>
  <sheets>
    <sheet name="1001" sheetId="680" r:id="rId1"/>
    <sheet name="晉欣18度C1001" sheetId="687" r:id="rId2"/>
    <sheet name="晉欣4度C1001" sheetId="689" r:id="rId3"/>
    <sheet name="1002" sheetId="684" r:id="rId4"/>
    <sheet name="晉欣18度C1002" sheetId="688" r:id="rId5"/>
    <sheet name="晉欣4度C1002" sheetId="690" r:id="rId6"/>
    <sheet name="1003" sheetId="691" r:id="rId7"/>
    <sheet name="晉欣18度C1003" sheetId="693" r:id="rId8"/>
    <sheet name="晉欣4度C1003" sheetId="695" r:id="rId9"/>
    <sheet name="1004" sheetId="692" r:id="rId10"/>
    <sheet name="晉欣18度C1004" sheetId="694" r:id="rId11"/>
    <sheet name="晉欣4度C1004" sheetId="696" r:id="rId12"/>
    <sheet name="1005" sheetId="697" r:id="rId13"/>
    <sheet name="晉欣18度C1005" sheetId="699" r:id="rId14"/>
    <sheet name="晉欣4度C1005" sheetId="698" r:id="rId15"/>
    <sheet name="1006" sheetId="700" r:id="rId16"/>
    <sheet name="晉欣18度C1006" sheetId="701" r:id="rId17"/>
    <sheet name="晉欣4度C1006" sheetId="702" r:id="rId18"/>
    <sheet name="1007" sheetId="703" r:id="rId19"/>
    <sheet name="晉欣18度C1007" sheetId="708" r:id="rId20"/>
    <sheet name="晉欣4度C1007" sheetId="713" r:id="rId21"/>
    <sheet name="1008" sheetId="704" r:id="rId22"/>
    <sheet name="晉欣18度C1008" sheetId="709" r:id="rId23"/>
    <sheet name="晉欣4度C1008" sheetId="714" r:id="rId24"/>
    <sheet name="1009" sheetId="705" r:id="rId25"/>
    <sheet name="晉欣18度C1009" sheetId="710" r:id="rId26"/>
    <sheet name="晉欣4度C1009" sheetId="715" r:id="rId27"/>
    <sheet name="1010" sheetId="706" r:id="rId28"/>
    <sheet name="晉欣18度C1010" sheetId="711" r:id="rId29"/>
    <sheet name="晉欣4度C1010" sheetId="716" r:id="rId30"/>
    <sheet name="1011" sheetId="707" r:id="rId31"/>
    <sheet name="晉欣18度C1011" sheetId="712" r:id="rId32"/>
    <sheet name="晉欣4度C1011" sheetId="717" r:id="rId33"/>
    <sheet name="1012" sheetId="718" r:id="rId34"/>
    <sheet name="晉欣18度C1012" sheetId="719" r:id="rId35"/>
    <sheet name="晉欣4度C1012" sheetId="721" r:id="rId36"/>
    <sheet name="1013" sheetId="722" r:id="rId37"/>
    <sheet name="晉欣18度C1013" sheetId="724" r:id="rId38"/>
    <sheet name="晉欣4度C1013" sheetId="723" r:id="rId39"/>
    <sheet name="1014" sheetId="725" r:id="rId40"/>
    <sheet name="晉欣18度C1014" sheetId="727" r:id="rId41"/>
    <sheet name="晉欣4度C1014" sheetId="726" r:id="rId42"/>
    <sheet name="1015" sheetId="728" r:id="rId43"/>
    <sheet name="晉欣18度C1015" sheetId="729" r:id="rId44"/>
    <sheet name="晉欣4度C1015" sheetId="730" r:id="rId45"/>
    <sheet name="1016" sheetId="731" r:id="rId46"/>
    <sheet name="晉欣18度C1016" sheetId="737" r:id="rId47"/>
    <sheet name="晉欣4度C1016" sheetId="734" r:id="rId48"/>
    <sheet name="1017" sheetId="732" r:id="rId49"/>
    <sheet name="晉欣18度C1017" sheetId="738" r:id="rId50"/>
    <sheet name="晉欣4度C1017" sheetId="735" r:id="rId51"/>
    <sheet name="1018" sheetId="733" r:id="rId52"/>
    <sheet name="晉欣18度C1018" sheetId="739" r:id="rId53"/>
    <sheet name="晉欣4度C1018" sheetId="736" r:id="rId54"/>
    <sheet name="1019" sheetId="740" r:id="rId55"/>
    <sheet name="晉欣18度C1019" sheetId="741" r:id="rId56"/>
    <sheet name="晉欣4度C1019" sheetId="742" r:id="rId57"/>
  </sheets>
  <definedNames>
    <definedName name="_xlnm._FilterDatabase" localSheetId="0" hidden="1">'1001'!$B$10:$Q$25</definedName>
    <definedName name="_xlnm._FilterDatabase" localSheetId="3" hidden="1">'1002'!$B$10:$Q$25</definedName>
    <definedName name="_xlnm._FilterDatabase" localSheetId="6" hidden="1">'1003'!$B$10:$Q$25</definedName>
    <definedName name="_xlnm._FilterDatabase" localSheetId="9" hidden="1">'1004'!$B$10:$Q$25</definedName>
    <definedName name="_xlnm._FilterDatabase" localSheetId="12" hidden="1">'1005'!$B$10:$Q$25</definedName>
    <definedName name="_xlnm._FilterDatabase" localSheetId="15" hidden="1">'1006'!$B$10:$Q$25</definedName>
    <definedName name="_xlnm._FilterDatabase" localSheetId="18" hidden="1">'1007'!$B$10:$Q$25</definedName>
    <definedName name="_xlnm._FilterDatabase" localSheetId="21" hidden="1">'1008'!$B$10:$Q$25</definedName>
    <definedName name="_xlnm._FilterDatabase" localSheetId="24" hidden="1">'1009'!$B$10:$Q$25</definedName>
    <definedName name="_xlnm._FilterDatabase" localSheetId="27" hidden="1">'1010'!$B$10:$Q$25</definedName>
    <definedName name="_xlnm._FilterDatabase" localSheetId="30" hidden="1">'1011'!$B$10:$Q$25</definedName>
    <definedName name="_xlnm._FilterDatabase" localSheetId="33" hidden="1">'1012'!$B$10:$Q$25</definedName>
    <definedName name="_xlnm._FilterDatabase" localSheetId="36" hidden="1">'1013'!$B$10:$Q$25</definedName>
    <definedName name="_xlnm._FilterDatabase" localSheetId="39" hidden="1">'1014'!$B$10:$Q$25</definedName>
    <definedName name="_xlnm._FilterDatabase" localSheetId="42" hidden="1">'1015'!$B$10:$Q$25</definedName>
    <definedName name="_xlnm._FilterDatabase" localSheetId="45" hidden="1">'1016'!$B$10:$Q$25</definedName>
    <definedName name="_xlnm._FilterDatabase" localSheetId="48" hidden="1">'1017'!$B$10:$Q$25</definedName>
    <definedName name="_xlnm._FilterDatabase" localSheetId="51" hidden="1">'1018'!$B$10:$Q$25</definedName>
    <definedName name="_xlnm._FilterDatabase" localSheetId="54" hidden="1">'1019'!$B$10:$Q$25</definedName>
    <definedName name="_xlnm._FilterDatabase" localSheetId="1" hidden="1">晉欣18度C1001!$A$4:$R$124</definedName>
    <definedName name="_xlnm._FilterDatabase" localSheetId="4" hidden="1">晉欣18度C1002!$A$4:$R$124</definedName>
    <definedName name="_xlnm._FilterDatabase" localSheetId="7" hidden="1">晉欣18度C1003!$A$4:$R$124</definedName>
    <definedName name="_xlnm._FilterDatabase" localSheetId="10" hidden="1">晉欣18度C1004!$A$4:$R$124</definedName>
    <definedName name="_xlnm._FilterDatabase" localSheetId="13" hidden="1">晉欣18度C1005!$A$4:$R$124</definedName>
    <definedName name="_xlnm._FilterDatabase" localSheetId="16" hidden="1">晉欣18度C1006!$A$4:$R$124</definedName>
    <definedName name="_xlnm._FilterDatabase" localSheetId="19" hidden="1">晉欣18度C1007!$A$4:$R$124</definedName>
    <definedName name="_xlnm._FilterDatabase" localSheetId="22" hidden="1">晉欣18度C1008!$A$4:$R$124</definedName>
    <definedName name="_xlnm._FilterDatabase" localSheetId="25" hidden="1">晉欣18度C1009!$A$4:$R$124</definedName>
    <definedName name="_xlnm._FilterDatabase" localSheetId="28" hidden="1">晉欣18度C1010!$A$4:$R$124</definedName>
    <definedName name="_xlnm._FilterDatabase" localSheetId="31" hidden="1">晉欣18度C1011!$A$4:$R$124</definedName>
    <definedName name="_xlnm._FilterDatabase" localSheetId="34" hidden="1">晉欣18度C1012!$A$4:$R$124</definedName>
    <definedName name="_xlnm._FilterDatabase" localSheetId="37" hidden="1">晉欣18度C1013!$A$4:$R$124</definedName>
    <definedName name="_xlnm._FilterDatabase" localSheetId="40" hidden="1">晉欣18度C1014!$A$4:$R$124</definedName>
    <definedName name="_xlnm._FilterDatabase" localSheetId="43" hidden="1">晉欣18度C1015!$A$4:$R$124</definedName>
    <definedName name="_xlnm._FilterDatabase" localSheetId="46" hidden="1">晉欣18度C1016!$A$4:$R$124</definedName>
    <definedName name="_xlnm._FilterDatabase" localSheetId="49" hidden="1">晉欣18度C1017!$A$4:$R$124</definedName>
    <definedName name="_xlnm._FilterDatabase" localSheetId="52" hidden="1">晉欣18度C1018!$A$4:$R$124</definedName>
    <definedName name="_xlnm._FilterDatabase" localSheetId="55" hidden="1">晉欣18度C1019!$A$4:$R$124</definedName>
    <definedName name="_xlnm._FilterDatabase" localSheetId="2" hidden="1">晉欣4度C1001!$A$4:$AI$173</definedName>
    <definedName name="_xlnm._FilterDatabase" localSheetId="5" hidden="1">晉欣4度C1002!$A$4:$AI$173</definedName>
    <definedName name="_xlnm._FilterDatabase" localSheetId="8" hidden="1">晉欣4度C1003!$A$4:$AI$173</definedName>
    <definedName name="_xlnm._FilterDatabase" localSheetId="11" hidden="1">晉欣4度C1004!$A$4:$AI$173</definedName>
    <definedName name="_xlnm._FilterDatabase" localSheetId="14" hidden="1">晉欣4度C1005!$A$4:$AI$173</definedName>
    <definedName name="_xlnm._FilterDatabase" localSheetId="17" hidden="1">晉欣4度C1006!$A$4:$AI$173</definedName>
    <definedName name="_xlnm._FilterDatabase" localSheetId="20" hidden="1">晉欣4度C1007!$A$4:$AI$173</definedName>
    <definedName name="_xlnm._FilterDatabase" localSheetId="23" hidden="1">晉欣4度C1008!$A$4:$AI$173</definedName>
    <definedName name="_xlnm._FilterDatabase" localSheetId="26" hidden="1">晉欣4度C1009!$A$4:$AI$173</definedName>
    <definedName name="_xlnm._FilterDatabase" localSheetId="29" hidden="1">晉欣4度C1010!$A$4:$AI$173</definedName>
    <definedName name="_xlnm._FilterDatabase" localSheetId="32" hidden="1">晉欣4度C1011!$A$4:$AI$173</definedName>
    <definedName name="_xlnm._FilterDatabase" localSheetId="35" hidden="1">晉欣4度C1012!$A$4:$AI$173</definedName>
    <definedName name="_xlnm._FilterDatabase" localSheetId="38" hidden="1">晉欣4度C1013!$A$4:$AI$173</definedName>
    <definedName name="_xlnm._FilterDatabase" localSheetId="41" hidden="1">晉欣4度C1014!$A$4:$AI$173</definedName>
    <definedName name="_xlnm._FilterDatabase" localSheetId="44" hidden="1">晉欣4度C1015!$A$4:$AI$173</definedName>
    <definedName name="_xlnm._FilterDatabase" localSheetId="47" hidden="1">晉欣4度C1016!$A$4:$AI$173</definedName>
    <definedName name="_xlnm._FilterDatabase" localSheetId="50" hidden="1">晉欣4度C1017!$A$4:$AI$173</definedName>
    <definedName name="_xlnm._FilterDatabase" localSheetId="53" hidden="1">晉欣4度C1018!$A$4:$AI$173</definedName>
    <definedName name="_xlnm._FilterDatabase" localSheetId="56" hidden="1">晉欣4度C1019!$A$4:$AI$173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73" i="742" l="1"/>
  <c r="AD173" i="742"/>
  <c r="AA173" i="742"/>
  <c r="Z173" i="742"/>
  <c r="M173" i="742"/>
  <c r="W172" i="742"/>
  <c r="H172" i="742"/>
  <c r="W171" i="742"/>
  <c r="H171" i="742"/>
  <c r="AG170" i="742"/>
  <c r="AF170" i="742"/>
  <c r="W170" i="742"/>
  <c r="H170" i="742"/>
  <c r="AG169" i="742"/>
  <c r="AF169" i="742"/>
  <c r="W169" i="742"/>
  <c r="H169" i="742"/>
  <c r="AG168" i="742"/>
  <c r="AF168" i="742"/>
  <c r="W168" i="742"/>
  <c r="H168" i="742"/>
  <c r="W167" i="742"/>
  <c r="N167" i="742" s="1"/>
  <c r="P167" i="742"/>
  <c r="H167" i="742"/>
  <c r="W166" i="742"/>
  <c r="N166" i="742"/>
  <c r="AG166" i="742" s="1"/>
  <c r="P166" i="742"/>
  <c r="H166" i="742"/>
  <c r="W165" i="742"/>
  <c r="P165" i="742"/>
  <c r="N165" i="742"/>
  <c r="O165" i="742" s="1"/>
  <c r="H165" i="742"/>
  <c r="W164" i="742"/>
  <c r="N164" i="742"/>
  <c r="AG164" i="742" s="1"/>
  <c r="P164" i="742"/>
  <c r="H164" i="742"/>
  <c r="W163" i="742"/>
  <c r="P163" i="742"/>
  <c r="N163" i="742"/>
  <c r="O163" i="742" s="1"/>
  <c r="H163" i="742"/>
  <c r="W162" i="742"/>
  <c r="N162" i="742"/>
  <c r="AG162" i="742" s="1"/>
  <c r="P162" i="742"/>
  <c r="H162" i="742"/>
  <c r="W161" i="742"/>
  <c r="N161" i="742"/>
  <c r="AF161" i="742" s="1"/>
  <c r="P161" i="742"/>
  <c r="H161" i="742"/>
  <c r="AE160" i="742"/>
  <c r="AD160" i="742"/>
  <c r="AA160" i="742"/>
  <c r="Z160" i="742"/>
  <c r="M160" i="742"/>
  <c r="W159" i="742"/>
  <c r="H159" i="742"/>
  <c r="W158" i="742"/>
  <c r="H158" i="742"/>
  <c r="W157" i="742"/>
  <c r="H157" i="742"/>
  <c r="W156" i="742"/>
  <c r="H156" i="742"/>
  <c r="W155" i="742"/>
  <c r="P155" i="742"/>
  <c r="N155" i="742"/>
  <c r="O155" i="742" s="1"/>
  <c r="H155" i="742"/>
  <c r="W154" i="742"/>
  <c r="P154" i="742"/>
  <c r="N154" i="742"/>
  <c r="AG154" i="742" s="1"/>
  <c r="H154" i="742"/>
  <c r="W153" i="742"/>
  <c r="P153" i="742"/>
  <c r="N153" i="742"/>
  <c r="O153" i="742" s="1"/>
  <c r="H153" i="742"/>
  <c r="W152" i="742"/>
  <c r="P152" i="742"/>
  <c r="N152" i="742"/>
  <c r="AG152" i="742" s="1"/>
  <c r="H152" i="742"/>
  <c r="W151" i="742"/>
  <c r="P151" i="742"/>
  <c r="N151" i="742"/>
  <c r="O151" i="742" s="1"/>
  <c r="H151" i="742"/>
  <c r="W150" i="742"/>
  <c r="P150" i="742"/>
  <c r="N150" i="742"/>
  <c r="AG150" i="742" s="1"/>
  <c r="H150" i="742"/>
  <c r="W149" i="742"/>
  <c r="P149" i="742"/>
  <c r="N149" i="742"/>
  <c r="O149" i="742" s="1"/>
  <c r="H149" i="742"/>
  <c r="W148" i="742"/>
  <c r="N148" i="742" s="1"/>
  <c r="P148" i="742"/>
  <c r="H148" i="742"/>
  <c r="AE147" i="742"/>
  <c r="AD147" i="742"/>
  <c r="AA147" i="742"/>
  <c r="Z147" i="742"/>
  <c r="W147" i="742"/>
  <c r="M147" i="742"/>
  <c r="AK146" i="742"/>
  <c r="AJ146" i="742"/>
  <c r="W146" i="742"/>
  <c r="H146" i="742"/>
  <c r="AK145" i="742"/>
  <c r="AJ145" i="742"/>
  <c r="AG145" i="742"/>
  <c r="AF145" i="742"/>
  <c r="W145" i="742"/>
  <c r="H145" i="742"/>
  <c r="AK144" i="742"/>
  <c r="AJ144" i="742"/>
  <c r="AG144" i="742"/>
  <c r="AF144" i="742"/>
  <c r="W144" i="742"/>
  <c r="H144" i="742"/>
  <c r="AK143" i="742"/>
  <c r="AJ143" i="742"/>
  <c r="W143" i="742"/>
  <c r="N143" i="742" s="1"/>
  <c r="P143" i="742"/>
  <c r="H143" i="742"/>
  <c r="AK142" i="742"/>
  <c r="AJ142" i="742"/>
  <c r="W142" i="742"/>
  <c r="N142" i="742" s="1"/>
  <c r="P142" i="742"/>
  <c r="H142" i="742"/>
  <c r="AK141" i="742"/>
  <c r="AJ141" i="742"/>
  <c r="W141" i="742"/>
  <c r="N141" i="742" s="1"/>
  <c r="P141" i="742"/>
  <c r="H141" i="742"/>
  <c r="AK140" i="742"/>
  <c r="AJ140" i="742"/>
  <c r="W140" i="742"/>
  <c r="N140" i="742" s="1"/>
  <c r="P140" i="742"/>
  <c r="H140" i="742"/>
  <c r="AK139" i="742"/>
  <c r="AJ139" i="742"/>
  <c r="W139" i="742"/>
  <c r="N139" i="742" s="1"/>
  <c r="P139" i="742"/>
  <c r="H139" i="742"/>
  <c r="AK138" i="742"/>
  <c r="AJ138" i="742"/>
  <c r="W138" i="742"/>
  <c r="N138" i="742" s="1"/>
  <c r="P138" i="742"/>
  <c r="H138" i="742"/>
  <c r="AK137" i="742"/>
  <c r="AJ137" i="742"/>
  <c r="W137" i="742"/>
  <c r="N137" i="742" s="1"/>
  <c r="P137" i="742"/>
  <c r="H137" i="742"/>
  <c r="AK136" i="742"/>
  <c r="AJ136" i="742"/>
  <c r="W136" i="742"/>
  <c r="N136" i="742" s="1"/>
  <c r="P136" i="742"/>
  <c r="H136" i="742"/>
  <c r="AK135" i="742"/>
  <c r="AJ135" i="742"/>
  <c r="W135" i="742"/>
  <c r="N135" i="742"/>
  <c r="O135" i="742" s="1"/>
  <c r="P135" i="742"/>
  <c r="H135" i="742"/>
  <c r="AE134" i="742"/>
  <c r="AD134" i="742"/>
  <c r="AA134" i="742"/>
  <c r="Z134" i="742"/>
  <c r="M134" i="742"/>
  <c r="AJ133" i="742"/>
  <c r="AK133" i="742" s="1"/>
  <c r="W133" i="742"/>
  <c r="H133" i="742"/>
  <c r="AJ132" i="742"/>
  <c r="AK132" i="742" s="1"/>
  <c r="W132" i="742"/>
  <c r="H132" i="742"/>
  <c r="AJ131" i="742"/>
  <c r="AK131" i="742" s="1"/>
  <c r="AG131" i="742"/>
  <c r="AF131" i="742"/>
  <c r="W131" i="742"/>
  <c r="H131" i="742"/>
  <c r="AJ130" i="742"/>
  <c r="AK130" i="742" s="1"/>
  <c r="AG130" i="742"/>
  <c r="AF130" i="742"/>
  <c r="W130" i="742"/>
  <c r="H130" i="742"/>
  <c r="AJ129" i="742"/>
  <c r="AK129" i="742" s="1"/>
  <c r="W129" i="742"/>
  <c r="P129" i="742"/>
  <c r="N129" i="742"/>
  <c r="AF129" i="742" s="1"/>
  <c r="H129" i="742"/>
  <c r="AJ128" i="742"/>
  <c r="AK128" i="742" s="1"/>
  <c r="W128" i="742"/>
  <c r="P128" i="742"/>
  <c r="N128" i="742"/>
  <c r="AF128" i="742" s="1"/>
  <c r="H128" i="742"/>
  <c r="AJ127" i="742"/>
  <c r="AK127" i="742" s="1"/>
  <c r="W127" i="742"/>
  <c r="P127" i="742"/>
  <c r="N127" i="742"/>
  <c r="O127" i="742" s="1"/>
  <c r="AF127" i="742"/>
  <c r="H127" i="742"/>
  <c r="AJ126" i="742"/>
  <c r="AK126" i="742" s="1"/>
  <c r="W126" i="742"/>
  <c r="P126" i="742"/>
  <c r="N126" i="742"/>
  <c r="O126" i="742" s="1"/>
  <c r="AF126" i="742"/>
  <c r="H126" i="742"/>
  <c r="AJ125" i="742"/>
  <c r="AK125" i="742" s="1"/>
  <c r="W125" i="742"/>
  <c r="P125" i="742"/>
  <c r="N125" i="742"/>
  <c r="O125" i="742" s="1"/>
  <c r="AF125" i="742"/>
  <c r="H125" i="742"/>
  <c r="AK124" i="742"/>
  <c r="AJ124" i="742"/>
  <c r="W124" i="742"/>
  <c r="N124" i="742" s="1"/>
  <c r="P124" i="742"/>
  <c r="H124" i="742"/>
  <c r="AK123" i="742"/>
  <c r="AJ123" i="742"/>
  <c r="W123" i="742"/>
  <c r="N123" i="742" s="1"/>
  <c r="P123" i="742"/>
  <c r="H123" i="742"/>
  <c r="AJ122" i="742"/>
  <c r="W122" i="742"/>
  <c r="N122" i="742"/>
  <c r="AG122" i="742" s="1"/>
  <c r="P122" i="742"/>
  <c r="H122" i="742"/>
  <c r="AE121" i="742"/>
  <c r="AD121" i="742"/>
  <c r="AA121" i="742"/>
  <c r="Z121" i="742"/>
  <c r="W121" i="742"/>
  <c r="M121" i="742"/>
  <c r="P121" i="742" s="1"/>
  <c r="AK120" i="742"/>
  <c r="AJ120" i="742"/>
  <c r="AG120" i="742"/>
  <c r="AF120" i="742"/>
  <c r="W120" i="742"/>
  <c r="H120" i="742"/>
  <c r="AK119" i="742"/>
  <c r="AJ119" i="742"/>
  <c r="AG119" i="742"/>
  <c r="AF119" i="742"/>
  <c r="W119" i="742"/>
  <c r="H119" i="742"/>
  <c r="AJ118" i="742"/>
  <c r="AK118" i="742" s="1"/>
  <c r="AG118" i="742"/>
  <c r="AF118" i="742"/>
  <c r="W118" i="742"/>
  <c r="H118" i="742"/>
  <c r="AJ117" i="742"/>
  <c r="AK117" i="742" s="1"/>
  <c r="AG117" i="742"/>
  <c r="AF117" i="742"/>
  <c r="W117" i="742"/>
  <c r="H117" i="742"/>
  <c r="AJ116" i="742"/>
  <c r="AK116" i="742" s="1"/>
  <c r="W116" i="742"/>
  <c r="P116" i="742"/>
  <c r="N116" i="742"/>
  <c r="AG116" i="742" s="1"/>
  <c r="H116" i="742"/>
  <c r="AJ115" i="742"/>
  <c r="AK115" i="742" s="1"/>
  <c r="W115" i="742"/>
  <c r="P115" i="742"/>
  <c r="N115" i="742"/>
  <c r="AG115" i="742" s="1"/>
  <c r="H115" i="742"/>
  <c r="AJ114" i="742"/>
  <c r="AK114" i="742" s="1"/>
  <c r="W114" i="742"/>
  <c r="P114" i="742"/>
  <c r="N114" i="742"/>
  <c r="AG114" i="742" s="1"/>
  <c r="H114" i="742"/>
  <c r="AJ113" i="742"/>
  <c r="AK113" i="742" s="1"/>
  <c r="W113" i="742"/>
  <c r="P113" i="742"/>
  <c r="N113" i="742"/>
  <c r="AG113" i="742" s="1"/>
  <c r="H113" i="742"/>
  <c r="AJ112" i="742"/>
  <c r="AK112" i="742" s="1"/>
  <c r="AK109" i="742" s="1"/>
  <c r="W112" i="742"/>
  <c r="P112" i="742"/>
  <c r="N112" i="742"/>
  <c r="O112" i="742" s="1"/>
  <c r="AG112" i="742"/>
  <c r="H112" i="742"/>
  <c r="AK111" i="742"/>
  <c r="AJ111" i="742"/>
  <c r="W111" i="742"/>
  <c r="N111" i="742" s="1"/>
  <c r="P111" i="742"/>
  <c r="H111" i="742"/>
  <c r="AK110" i="742"/>
  <c r="AJ110" i="742"/>
  <c r="W110" i="742"/>
  <c r="N110" i="742" s="1"/>
  <c r="P110" i="742"/>
  <c r="H110" i="742"/>
  <c r="AJ109" i="742"/>
  <c r="W109" i="742"/>
  <c r="N109" i="742"/>
  <c r="AF109" i="742" s="1"/>
  <c r="H109" i="742"/>
  <c r="AE108" i="742"/>
  <c r="AD108" i="742"/>
  <c r="AA108" i="742"/>
  <c r="Z108" i="742"/>
  <c r="W108" i="742"/>
  <c r="M108" i="742"/>
  <c r="AK107" i="742"/>
  <c r="AJ107" i="742"/>
  <c r="W107" i="742"/>
  <c r="H107" i="742"/>
  <c r="AJ106" i="742"/>
  <c r="AK106" i="742" s="1"/>
  <c r="AG106" i="742"/>
  <c r="AF106" i="742"/>
  <c r="W106" i="742"/>
  <c r="H106" i="742"/>
  <c r="AJ105" i="742"/>
  <c r="AK105" i="742" s="1"/>
  <c r="AG105" i="742"/>
  <c r="AF105" i="742"/>
  <c r="W105" i="742"/>
  <c r="H105" i="742"/>
  <c r="AJ104" i="742"/>
  <c r="AK104" i="742" s="1"/>
  <c r="AG104" i="742"/>
  <c r="AF104" i="742"/>
  <c r="W104" i="742"/>
  <c r="H104" i="742"/>
  <c r="AJ103" i="742"/>
  <c r="AK103" i="742" s="1"/>
  <c r="AG103" i="742"/>
  <c r="W103" i="742"/>
  <c r="N103" i="742"/>
  <c r="O103" i="742" s="1"/>
  <c r="P103" i="742"/>
  <c r="H103" i="742"/>
  <c r="AJ102" i="742"/>
  <c r="AK102" i="742" s="1"/>
  <c r="AG102" i="742"/>
  <c r="W102" i="742"/>
  <c r="N102" i="742"/>
  <c r="O102" i="742" s="1"/>
  <c r="P102" i="742"/>
  <c r="H102" i="742"/>
  <c r="AJ101" i="742"/>
  <c r="AK101" i="742" s="1"/>
  <c r="AG101" i="742"/>
  <c r="W101" i="742"/>
  <c r="P101" i="742"/>
  <c r="N101" i="742"/>
  <c r="O101" i="742" s="1"/>
  <c r="AF101" i="742"/>
  <c r="H101" i="742"/>
  <c r="AJ100" i="742"/>
  <c r="AK100" i="742" s="1"/>
  <c r="AG100" i="742"/>
  <c r="W100" i="742"/>
  <c r="P100" i="742"/>
  <c r="N100" i="742"/>
  <c r="O100" i="742" s="1"/>
  <c r="AF100" i="742"/>
  <c r="H100" i="742"/>
  <c r="AJ99" i="742"/>
  <c r="AK99" i="742" s="1"/>
  <c r="AG99" i="742"/>
  <c r="W99" i="742"/>
  <c r="P99" i="742"/>
  <c r="N99" i="742"/>
  <c r="O99" i="742" s="1"/>
  <c r="AF99" i="742"/>
  <c r="H99" i="742"/>
  <c r="AJ98" i="742"/>
  <c r="AK98" i="742" s="1"/>
  <c r="AG98" i="742"/>
  <c r="W98" i="742"/>
  <c r="P98" i="742"/>
  <c r="N98" i="742"/>
  <c r="O98" i="742" s="1"/>
  <c r="AF98" i="742"/>
  <c r="H98" i="742"/>
  <c r="AK97" i="742"/>
  <c r="AJ97" i="742"/>
  <c r="W97" i="742"/>
  <c r="N97" i="742" s="1"/>
  <c r="P97" i="742"/>
  <c r="H97" i="742"/>
  <c r="AJ96" i="742"/>
  <c r="W96" i="742"/>
  <c r="O96" i="742"/>
  <c r="N96" i="742"/>
  <c r="N108" i="742" s="1"/>
  <c r="P108" i="742"/>
  <c r="H96" i="742"/>
  <c r="AE95" i="742"/>
  <c r="AD95" i="742"/>
  <c r="AA95" i="742"/>
  <c r="Z95" i="742"/>
  <c r="M95" i="742"/>
  <c r="AK94" i="742"/>
  <c r="AJ94" i="742"/>
  <c r="AG94" i="742"/>
  <c r="AF94" i="742"/>
  <c r="W94" i="742"/>
  <c r="H94" i="742"/>
  <c r="AK93" i="742"/>
  <c r="AJ93" i="742"/>
  <c r="AG93" i="742"/>
  <c r="AF93" i="742"/>
  <c r="W93" i="742"/>
  <c r="H93" i="742"/>
  <c r="AK92" i="742"/>
  <c r="AJ92" i="742"/>
  <c r="AG92" i="742"/>
  <c r="AF92" i="742"/>
  <c r="W92" i="742"/>
  <c r="H92" i="742"/>
  <c r="AK91" i="742"/>
  <c r="AJ91" i="742"/>
  <c r="AG91" i="742"/>
  <c r="AF91" i="742"/>
  <c r="W91" i="742"/>
  <c r="H91" i="742"/>
  <c r="AK90" i="742"/>
  <c r="AJ90" i="742"/>
  <c r="AG90" i="742"/>
  <c r="AF90" i="742"/>
  <c r="W90" i="742"/>
  <c r="H90" i="742"/>
  <c r="AK89" i="742"/>
  <c r="AJ89" i="742"/>
  <c r="W89" i="742"/>
  <c r="N89" i="742" s="1"/>
  <c r="P89" i="742"/>
  <c r="H89" i="742"/>
  <c r="AK88" i="742"/>
  <c r="AJ88" i="742"/>
  <c r="W88" i="742"/>
  <c r="N88" i="742" s="1"/>
  <c r="P88" i="742"/>
  <c r="H88" i="742"/>
  <c r="AK87" i="742"/>
  <c r="AJ87" i="742"/>
  <c r="W87" i="742"/>
  <c r="N87" i="742" s="1"/>
  <c r="P87" i="742"/>
  <c r="H87" i="742"/>
  <c r="AK86" i="742"/>
  <c r="AJ86" i="742"/>
  <c r="W86" i="742"/>
  <c r="N86" i="742" s="1"/>
  <c r="P86" i="742"/>
  <c r="H86" i="742"/>
  <c r="AK85" i="742"/>
  <c r="AJ85" i="742"/>
  <c r="W85" i="742"/>
  <c r="N85" i="742" s="1"/>
  <c r="P85" i="742"/>
  <c r="H85" i="742"/>
  <c r="AK84" i="742"/>
  <c r="AJ84" i="742"/>
  <c r="W84" i="742"/>
  <c r="N84" i="742" s="1"/>
  <c r="P84" i="742"/>
  <c r="H84" i="742"/>
  <c r="AK83" i="742"/>
  <c r="AJ83" i="742"/>
  <c r="AF83" i="742"/>
  <c r="W83" i="742"/>
  <c r="N83" i="742"/>
  <c r="N95" i="742" s="1"/>
  <c r="P95" i="742"/>
  <c r="H83" i="742"/>
  <c r="AE82" i="742"/>
  <c r="AD82" i="742"/>
  <c r="AA82" i="742"/>
  <c r="Z82" i="742"/>
  <c r="M82" i="742"/>
  <c r="AJ81" i="742"/>
  <c r="AK81" i="742" s="1"/>
  <c r="W81" i="742"/>
  <c r="AJ80" i="742"/>
  <c r="AK80" i="742" s="1"/>
  <c r="AG80" i="742"/>
  <c r="AF80" i="742"/>
  <c r="W80" i="742"/>
  <c r="AJ79" i="742"/>
  <c r="AK79" i="742" s="1"/>
  <c r="AG79" i="742"/>
  <c r="AF79" i="742"/>
  <c r="W79" i="742"/>
  <c r="AK78" i="742"/>
  <c r="AJ78" i="742"/>
  <c r="AG78" i="742"/>
  <c r="AF78" i="742"/>
  <c r="W78" i="742"/>
  <c r="AK77" i="742"/>
  <c r="AJ77" i="742"/>
  <c r="AG77" i="742"/>
  <c r="AF77" i="742"/>
  <c r="W77" i="742"/>
  <c r="AJ76" i="742"/>
  <c r="AK76" i="742" s="1"/>
  <c r="W76" i="742"/>
  <c r="N76" i="742"/>
  <c r="AF76" i="742" s="1"/>
  <c r="P76" i="742"/>
  <c r="H76" i="742"/>
  <c r="AJ75" i="742"/>
  <c r="AK75" i="742" s="1"/>
  <c r="W75" i="742"/>
  <c r="N75" i="742"/>
  <c r="AF75" i="742" s="1"/>
  <c r="P75" i="742"/>
  <c r="H75" i="742"/>
  <c r="AJ74" i="742"/>
  <c r="AK74" i="742" s="1"/>
  <c r="W74" i="742"/>
  <c r="N74" i="742"/>
  <c r="AF74" i="742" s="1"/>
  <c r="P74" i="742"/>
  <c r="H74" i="742"/>
  <c r="AK73" i="742"/>
  <c r="AJ73" i="742"/>
  <c r="W73" i="742"/>
  <c r="N73" i="742" s="1"/>
  <c r="P73" i="742"/>
  <c r="H73" i="742"/>
  <c r="AK72" i="742"/>
  <c r="AJ72" i="742"/>
  <c r="W72" i="742"/>
  <c r="N72" i="742" s="1"/>
  <c r="P72" i="742"/>
  <c r="H72" i="742"/>
  <c r="AK71" i="742"/>
  <c r="AK70" i="742" s="1"/>
  <c r="AJ71" i="742"/>
  <c r="W71" i="742"/>
  <c r="N71" i="742" s="1"/>
  <c r="O71" i="742" s="1"/>
  <c r="P71" i="742"/>
  <c r="H71" i="742"/>
  <c r="AJ70" i="742"/>
  <c r="W70" i="742"/>
  <c r="N70" i="742"/>
  <c r="H70" i="742"/>
  <c r="AE69" i="742"/>
  <c r="AD69" i="742"/>
  <c r="AA69" i="742"/>
  <c r="Z69" i="742"/>
  <c r="W69" i="742"/>
  <c r="M69" i="742"/>
  <c r="W68" i="742"/>
  <c r="H68" i="742"/>
  <c r="AG67" i="742"/>
  <c r="AF67" i="742"/>
  <c r="W67" i="742"/>
  <c r="H67" i="742"/>
  <c r="AG66" i="742"/>
  <c r="AF66" i="742"/>
  <c r="W66" i="742"/>
  <c r="H66" i="742"/>
  <c r="AG65" i="742"/>
  <c r="AF65" i="742"/>
  <c r="W65" i="742"/>
  <c r="H65" i="742"/>
  <c r="AG64" i="742"/>
  <c r="AF64" i="742"/>
  <c r="W64" i="742"/>
  <c r="H64" i="742"/>
  <c r="AG63" i="742"/>
  <c r="AF63" i="742"/>
  <c r="W63" i="742"/>
  <c r="H63" i="742"/>
  <c r="AG62" i="742"/>
  <c r="AF62" i="742"/>
  <c r="W62" i="742"/>
  <c r="H62" i="742"/>
  <c r="AG61" i="742"/>
  <c r="AF61" i="742"/>
  <c r="W61" i="742"/>
  <c r="H61" i="742"/>
  <c r="W60" i="742"/>
  <c r="N60" i="742"/>
  <c r="AF60" i="742" s="1"/>
  <c r="P60" i="742"/>
  <c r="H60" i="742"/>
  <c r="W59" i="742"/>
  <c r="N59" i="742"/>
  <c r="AG59" i="742" s="1"/>
  <c r="P59" i="742"/>
  <c r="H59" i="742"/>
  <c r="W58" i="742"/>
  <c r="P58" i="742"/>
  <c r="N58" i="742"/>
  <c r="AF58" i="742" s="1"/>
  <c r="H58" i="742"/>
  <c r="W57" i="742"/>
  <c r="N57" i="742" s="1"/>
  <c r="P57" i="742"/>
  <c r="P69" i="742"/>
  <c r="H57" i="742"/>
  <c r="AE56" i="742"/>
  <c r="AD56" i="742"/>
  <c r="AA56" i="742"/>
  <c r="Z56" i="742"/>
  <c r="W56" i="742"/>
  <c r="M56" i="742"/>
  <c r="P56" i="742" s="1"/>
  <c r="W55" i="742"/>
  <c r="H55" i="742"/>
  <c r="AG54" i="742"/>
  <c r="AF54" i="742"/>
  <c r="W54" i="742"/>
  <c r="H54" i="742"/>
  <c r="AG53" i="742"/>
  <c r="AF53" i="742"/>
  <c r="W53" i="742"/>
  <c r="H53" i="742"/>
  <c r="W52" i="742"/>
  <c r="N52" i="742" s="1"/>
  <c r="P52" i="742"/>
  <c r="H52" i="742"/>
  <c r="AG51" i="742"/>
  <c r="W51" i="742"/>
  <c r="N51" i="742"/>
  <c r="AF51" i="742" s="1"/>
  <c r="P51" i="742"/>
  <c r="H51" i="742"/>
  <c r="W50" i="742"/>
  <c r="N50" i="742" s="1"/>
  <c r="P50" i="742"/>
  <c r="H50" i="742"/>
  <c r="AG49" i="742"/>
  <c r="W49" i="742"/>
  <c r="N49" i="742"/>
  <c r="AF49" i="742" s="1"/>
  <c r="P49" i="742"/>
  <c r="H49" i="742"/>
  <c r="W48" i="742"/>
  <c r="N48" i="742" s="1"/>
  <c r="P48" i="742"/>
  <c r="H48" i="742"/>
  <c r="W47" i="742"/>
  <c r="N47" i="742"/>
  <c r="AG47" i="742" s="1"/>
  <c r="P47" i="742"/>
  <c r="H47" i="742"/>
  <c r="W46" i="742"/>
  <c r="N46" i="742" s="1"/>
  <c r="P46" i="742"/>
  <c r="H46" i="742"/>
  <c r="W45" i="742"/>
  <c r="N45" i="742"/>
  <c r="AG45" i="742" s="1"/>
  <c r="P45" i="742"/>
  <c r="H45" i="742"/>
  <c r="W44" i="742"/>
  <c r="N44" i="742"/>
  <c r="H44" i="742"/>
  <c r="AE43" i="742"/>
  <c r="AD43" i="742"/>
  <c r="AA43" i="742"/>
  <c r="Z43" i="742"/>
  <c r="M43" i="742"/>
  <c r="AJ42" i="742"/>
  <c r="AK42" i="742" s="1"/>
  <c r="W42" i="742"/>
  <c r="H42" i="742"/>
  <c r="AJ41" i="742"/>
  <c r="AK41" i="742" s="1"/>
  <c r="W41" i="742"/>
  <c r="H41" i="742"/>
  <c r="AJ40" i="742"/>
  <c r="AK40" i="742" s="1"/>
  <c r="AG40" i="742"/>
  <c r="AF40" i="742"/>
  <c r="W40" i="742"/>
  <c r="H40" i="742"/>
  <c r="AJ39" i="742"/>
  <c r="AK39" i="742" s="1"/>
  <c r="AG39" i="742"/>
  <c r="AF39" i="742"/>
  <c r="W39" i="742"/>
  <c r="H39" i="742"/>
  <c r="AJ38" i="742"/>
  <c r="AK38" i="742" s="1"/>
  <c r="AG38" i="742"/>
  <c r="AF38" i="742"/>
  <c r="W38" i="742"/>
  <c r="H38" i="742"/>
  <c r="AJ37" i="742"/>
  <c r="AK37" i="742" s="1"/>
  <c r="AG37" i="742"/>
  <c r="AF37" i="742"/>
  <c r="W37" i="742"/>
  <c r="H37" i="742"/>
  <c r="AJ36" i="742"/>
  <c r="AK36" i="742" s="1"/>
  <c r="W36" i="742"/>
  <c r="P36" i="742"/>
  <c r="N36" i="742"/>
  <c r="O36" i="742" s="1"/>
  <c r="AG36" i="742"/>
  <c r="H36" i="742"/>
  <c r="AK35" i="742"/>
  <c r="AJ35" i="742"/>
  <c r="W35" i="742"/>
  <c r="N35" i="742" s="1"/>
  <c r="P35" i="742"/>
  <c r="H35" i="742"/>
  <c r="AK34" i="742"/>
  <c r="AJ34" i="742"/>
  <c r="W34" i="742"/>
  <c r="N34" i="742" s="1"/>
  <c r="P34" i="742"/>
  <c r="H34" i="742"/>
  <c r="AK33" i="742"/>
  <c r="AJ33" i="742"/>
  <c r="W33" i="742"/>
  <c r="N33" i="742" s="1"/>
  <c r="P33" i="742"/>
  <c r="H33" i="742"/>
  <c r="AK32" i="742"/>
  <c r="AJ32" i="742"/>
  <c r="W32" i="742"/>
  <c r="N32" i="742" s="1"/>
  <c r="P32" i="742"/>
  <c r="H32" i="742"/>
  <c r="AJ31" i="742"/>
  <c r="W31" i="742"/>
  <c r="N31" i="742"/>
  <c r="AG31" i="742" s="1"/>
  <c r="H31" i="742"/>
  <c r="AE30" i="742"/>
  <c r="AD30" i="742"/>
  <c r="AA30" i="742"/>
  <c r="Z30" i="742"/>
  <c r="M30" i="742"/>
  <c r="AJ29" i="742"/>
  <c r="AK29" i="742" s="1"/>
  <c r="AF29" i="742"/>
  <c r="W29" i="742"/>
  <c r="H29" i="742"/>
  <c r="AJ28" i="742"/>
  <c r="AK28" i="742" s="1"/>
  <c r="AG28" i="742"/>
  <c r="AF28" i="742"/>
  <c r="W28" i="742"/>
  <c r="H28" i="742"/>
  <c r="AJ27" i="742"/>
  <c r="AK27" i="742" s="1"/>
  <c r="AG27" i="742"/>
  <c r="AF27" i="742"/>
  <c r="W27" i="742"/>
  <c r="H27" i="742"/>
  <c r="AJ26" i="742"/>
  <c r="AK26" i="742" s="1"/>
  <c r="AG26" i="742"/>
  <c r="AF26" i="742"/>
  <c r="W26" i="742"/>
  <c r="H26" i="742"/>
  <c r="AJ25" i="742"/>
  <c r="AK25" i="742" s="1"/>
  <c r="AG25" i="742"/>
  <c r="AF25" i="742"/>
  <c r="W25" i="742"/>
  <c r="H25" i="742"/>
  <c r="AJ24" i="742"/>
  <c r="AK24" i="742" s="1"/>
  <c r="AG24" i="742"/>
  <c r="W24" i="742"/>
  <c r="N24" i="742"/>
  <c r="AF24" i="742" s="1"/>
  <c r="P24" i="742"/>
  <c r="H24" i="742"/>
  <c r="AJ23" i="742"/>
  <c r="AK23" i="742" s="1"/>
  <c r="AG23" i="742"/>
  <c r="W23" i="742"/>
  <c r="P23" i="742"/>
  <c r="N23" i="742"/>
  <c r="O23" i="742" s="1"/>
  <c r="AF23" i="742"/>
  <c r="H23" i="742"/>
  <c r="AJ22" i="742"/>
  <c r="AK22" i="742" s="1"/>
  <c r="AG22" i="742"/>
  <c r="AF22" i="742"/>
  <c r="W22" i="742"/>
  <c r="P22" i="742"/>
  <c r="N22" i="742"/>
  <c r="O22" i="742" s="1"/>
  <c r="H22" i="742"/>
  <c r="AJ21" i="742"/>
  <c r="AK21" i="742" s="1"/>
  <c r="AG21" i="742"/>
  <c r="AF21" i="742"/>
  <c r="W21" i="742"/>
  <c r="P21" i="742"/>
  <c r="N21" i="742"/>
  <c r="O21" i="742" s="1"/>
  <c r="H21" i="742"/>
  <c r="AJ20" i="742"/>
  <c r="AK20" i="742" s="1"/>
  <c r="AG20" i="742"/>
  <c r="AF20" i="742"/>
  <c r="W20" i="742"/>
  <c r="P20" i="742"/>
  <c r="N20" i="742"/>
  <c r="O20" i="742" s="1"/>
  <c r="H20" i="742"/>
  <c r="AJ19" i="742"/>
  <c r="AK19" i="742" s="1"/>
  <c r="AG19" i="742"/>
  <c r="AF19" i="742"/>
  <c r="W19" i="742"/>
  <c r="P19" i="742"/>
  <c r="N19" i="742"/>
  <c r="O19" i="742" s="1"/>
  <c r="H19" i="742"/>
  <c r="AJ18" i="742"/>
  <c r="W18" i="742"/>
  <c r="N18" i="742"/>
  <c r="AG18" i="742" s="1"/>
  <c r="H18" i="742"/>
  <c r="AE17" i="742"/>
  <c r="AD17" i="742"/>
  <c r="AA17" i="742"/>
  <c r="AA2" i="742" s="1"/>
  <c r="Z17" i="742"/>
  <c r="W17" i="742"/>
  <c r="M17" i="742"/>
  <c r="AK16" i="742"/>
  <c r="AJ16" i="742"/>
  <c r="AG16" i="742"/>
  <c r="AF16" i="742"/>
  <c r="W16" i="742"/>
  <c r="H16" i="742"/>
  <c r="AK15" i="742"/>
  <c r="AJ15" i="742"/>
  <c r="AG15" i="742"/>
  <c r="AF15" i="742"/>
  <c r="W15" i="742"/>
  <c r="H15" i="742"/>
  <c r="AK14" i="742"/>
  <c r="AJ14" i="742"/>
  <c r="AG14" i="742"/>
  <c r="AF14" i="742"/>
  <c r="W14" i="742"/>
  <c r="H14" i="742"/>
  <c r="AK13" i="742"/>
  <c r="AJ13" i="742"/>
  <c r="AG13" i="742"/>
  <c r="AF13" i="742"/>
  <c r="W13" i="742"/>
  <c r="H13" i="742"/>
  <c r="AK12" i="742"/>
  <c r="AJ12" i="742"/>
  <c r="W12" i="742"/>
  <c r="N12" i="742" s="1"/>
  <c r="P12" i="742"/>
  <c r="H12" i="742"/>
  <c r="AK11" i="742"/>
  <c r="AJ11" i="742"/>
  <c r="W11" i="742"/>
  <c r="N11" i="742" s="1"/>
  <c r="P11" i="742"/>
  <c r="H11" i="742"/>
  <c r="AK10" i="742"/>
  <c r="AJ10" i="742"/>
  <c r="W10" i="742"/>
  <c r="N10" i="742" s="1"/>
  <c r="P10" i="742"/>
  <c r="H10" i="742"/>
  <c r="AK9" i="742"/>
  <c r="AJ9" i="742"/>
  <c r="W9" i="742"/>
  <c r="N9" i="742" s="1"/>
  <c r="P9" i="742"/>
  <c r="H9" i="742"/>
  <c r="AK8" i="742"/>
  <c r="AJ8" i="742"/>
  <c r="W8" i="742"/>
  <c r="N8" i="742" s="1"/>
  <c r="P8" i="742"/>
  <c r="H8" i="742"/>
  <c r="AK7" i="742"/>
  <c r="AJ7" i="742"/>
  <c r="W7" i="742"/>
  <c r="N7" i="742" s="1"/>
  <c r="P7" i="742"/>
  <c r="H7" i="742"/>
  <c r="AK6" i="742"/>
  <c r="AJ6" i="742"/>
  <c r="W6" i="742"/>
  <c r="N6" i="742" s="1"/>
  <c r="P6" i="742"/>
  <c r="H6" i="742"/>
  <c r="AK5" i="742"/>
  <c r="AJ5" i="742"/>
  <c r="W5" i="742"/>
  <c r="N5" i="742"/>
  <c r="AF5" i="742" s="1"/>
  <c r="P5" i="742"/>
  <c r="H5" i="742"/>
  <c r="AE2" i="742"/>
  <c r="AD2" i="742"/>
  <c r="Z2" i="742"/>
  <c r="I2" i="742"/>
  <c r="I1" i="742"/>
  <c r="E1" i="742"/>
  <c r="J124" i="741"/>
  <c r="H123" i="741"/>
  <c r="H122" i="741"/>
  <c r="H121" i="741"/>
  <c r="H120" i="741"/>
  <c r="H119" i="741"/>
  <c r="H118" i="741"/>
  <c r="P117" i="741"/>
  <c r="K117" i="741" s="1"/>
  <c r="L117" i="741" s="1"/>
  <c r="H117" i="741"/>
  <c r="P116" i="741"/>
  <c r="K116" i="741"/>
  <c r="L116" i="741" s="1"/>
  <c r="H116" i="741"/>
  <c r="P115" i="741"/>
  <c r="K115" i="741" s="1"/>
  <c r="L115" i="741" s="1"/>
  <c r="H115" i="741"/>
  <c r="P114" i="741"/>
  <c r="K114" i="741"/>
  <c r="L114" i="741" s="1"/>
  <c r="H114" i="741"/>
  <c r="P113" i="741"/>
  <c r="K113" i="741" s="1"/>
  <c r="L113" i="741" s="1"/>
  <c r="H113" i="741"/>
  <c r="P112" i="741"/>
  <c r="K112" i="741"/>
  <c r="K124" i="741" s="1"/>
  <c r="H112" i="741"/>
  <c r="J111" i="741"/>
  <c r="H110" i="741"/>
  <c r="H109" i="741"/>
  <c r="H108" i="741"/>
  <c r="H107" i="741"/>
  <c r="H106" i="741"/>
  <c r="P105" i="741"/>
  <c r="K105" i="741" s="1"/>
  <c r="L105" i="741" s="1"/>
  <c r="H105" i="741"/>
  <c r="P104" i="741"/>
  <c r="K104" i="741"/>
  <c r="L104" i="741" s="1"/>
  <c r="H104" i="741"/>
  <c r="P103" i="741"/>
  <c r="K103" i="741" s="1"/>
  <c r="L103" i="741" s="1"/>
  <c r="H103" i="741"/>
  <c r="P102" i="741"/>
  <c r="K102" i="741"/>
  <c r="L102" i="741" s="1"/>
  <c r="H102" i="741"/>
  <c r="P101" i="741"/>
  <c r="K101" i="741" s="1"/>
  <c r="H101" i="741"/>
  <c r="J100" i="741"/>
  <c r="H99" i="741"/>
  <c r="H98" i="741"/>
  <c r="H97" i="741"/>
  <c r="H96" i="741"/>
  <c r="H95" i="741"/>
  <c r="H94" i="741"/>
  <c r="P93" i="741"/>
  <c r="K93" i="741" s="1"/>
  <c r="L93" i="741" s="1"/>
  <c r="H93" i="741"/>
  <c r="P92" i="741"/>
  <c r="K92" i="741"/>
  <c r="H92" i="741"/>
  <c r="J91" i="741"/>
  <c r="H90" i="741"/>
  <c r="H89" i="741"/>
  <c r="H88" i="741"/>
  <c r="H87" i="741"/>
  <c r="H86" i="741"/>
  <c r="H85" i="741"/>
  <c r="H84" i="741"/>
  <c r="P83" i="741"/>
  <c r="K83" i="741" s="1"/>
  <c r="L83" i="741" s="1"/>
  <c r="H83" i="741"/>
  <c r="P82" i="741"/>
  <c r="K82" i="741"/>
  <c r="L82" i="741" s="1"/>
  <c r="L91" i="741" s="1"/>
  <c r="H82" i="741"/>
  <c r="L81" i="741"/>
  <c r="K81" i="741"/>
  <c r="J81" i="741"/>
  <c r="H80" i="741"/>
  <c r="H79" i="741"/>
  <c r="H78" i="741"/>
  <c r="H77" i="741"/>
  <c r="H76" i="741"/>
  <c r="J75" i="741"/>
  <c r="H74" i="741"/>
  <c r="H73" i="741"/>
  <c r="H72" i="741"/>
  <c r="P71" i="741"/>
  <c r="K71" i="741"/>
  <c r="L71" i="741" s="1"/>
  <c r="H71" i="741"/>
  <c r="P70" i="741"/>
  <c r="K70" i="741" s="1"/>
  <c r="L70" i="741" s="1"/>
  <c r="H70" i="741"/>
  <c r="P69" i="741"/>
  <c r="K69" i="741"/>
  <c r="L69" i="741" s="1"/>
  <c r="H69" i="741"/>
  <c r="P68" i="741"/>
  <c r="K68" i="741" s="1"/>
  <c r="L68" i="741" s="1"/>
  <c r="H68" i="741"/>
  <c r="P67" i="741"/>
  <c r="K67" i="741"/>
  <c r="L67" i="741" s="1"/>
  <c r="H67" i="741"/>
  <c r="P66" i="741"/>
  <c r="K66" i="741" s="1"/>
  <c r="L66" i="741" s="1"/>
  <c r="H66" i="741"/>
  <c r="P65" i="741"/>
  <c r="K65" i="741"/>
  <c r="K75" i="741" s="1"/>
  <c r="H65" i="741"/>
  <c r="J64" i="741"/>
  <c r="H63" i="741"/>
  <c r="H62" i="741"/>
  <c r="H61" i="741"/>
  <c r="H60" i="741"/>
  <c r="H59" i="741"/>
  <c r="H58" i="741"/>
  <c r="P57" i="741"/>
  <c r="L57" i="741"/>
  <c r="K57" i="741"/>
  <c r="H57" i="741"/>
  <c r="P56" i="741"/>
  <c r="K56" i="741" s="1"/>
  <c r="L56" i="741" s="1"/>
  <c r="H56" i="741"/>
  <c r="P55" i="741"/>
  <c r="L55" i="741"/>
  <c r="K55" i="741"/>
  <c r="H55" i="741"/>
  <c r="P54" i="741"/>
  <c r="K54" i="741" s="1"/>
  <c r="L54" i="741" s="1"/>
  <c r="H54" i="741"/>
  <c r="P53" i="741"/>
  <c r="L53" i="741"/>
  <c r="K53" i="741"/>
  <c r="H53" i="741"/>
  <c r="P52" i="741"/>
  <c r="K52" i="741" s="1"/>
  <c r="H52" i="741"/>
  <c r="H50" i="741"/>
  <c r="H49" i="741"/>
  <c r="H47" i="741"/>
  <c r="H46" i="741"/>
  <c r="H45" i="741"/>
  <c r="H44" i="741"/>
  <c r="H43" i="741"/>
  <c r="H42" i="741"/>
  <c r="H41" i="741"/>
  <c r="P40" i="741"/>
  <c r="K40" i="741"/>
  <c r="L40" i="741" s="1"/>
  <c r="H40" i="741"/>
  <c r="P39" i="741"/>
  <c r="K39" i="741" s="1"/>
  <c r="L39" i="741" s="1"/>
  <c r="H39" i="741"/>
  <c r="J38" i="741"/>
  <c r="J51" i="741" s="1"/>
  <c r="H37" i="741"/>
  <c r="H36" i="741"/>
  <c r="H35" i="741"/>
  <c r="H34" i="741"/>
  <c r="H33" i="741"/>
  <c r="H32" i="741"/>
  <c r="H31" i="741"/>
  <c r="H30" i="741"/>
  <c r="P29" i="741"/>
  <c r="K29" i="741"/>
  <c r="L29" i="741" s="1"/>
  <c r="H29" i="741"/>
  <c r="P28" i="741"/>
  <c r="K28" i="741" s="1"/>
  <c r="L28" i="741" s="1"/>
  <c r="H28" i="741"/>
  <c r="P27" i="741"/>
  <c r="K27" i="741"/>
  <c r="L27" i="741" s="1"/>
  <c r="H27" i="741"/>
  <c r="P26" i="741"/>
  <c r="K26" i="741" s="1"/>
  <c r="L26" i="741" s="1"/>
  <c r="H26" i="741"/>
  <c r="P25" i="741"/>
  <c r="K25" i="741"/>
  <c r="H25" i="741"/>
  <c r="J24" i="741"/>
  <c r="H23" i="741"/>
  <c r="H22" i="741"/>
  <c r="H19" i="741"/>
  <c r="P18" i="741"/>
  <c r="K18" i="741"/>
  <c r="L18" i="741" s="1"/>
  <c r="H18" i="741"/>
  <c r="P17" i="741"/>
  <c r="K17" i="741" s="1"/>
  <c r="H17" i="741"/>
  <c r="J16" i="741"/>
  <c r="I1" i="741" s="1"/>
  <c r="H15" i="741"/>
  <c r="H14" i="741"/>
  <c r="H13" i="741"/>
  <c r="H12" i="741"/>
  <c r="H11" i="741"/>
  <c r="H10" i="741"/>
  <c r="H9" i="741"/>
  <c r="P8" i="741"/>
  <c r="K8" i="741"/>
  <c r="L8" i="741" s="1"/>
  <c r="H8" i="741"/>
  <c r="P7" i="741"/>
  <c r="K7" i="741" s="1"/>
  <c r="L7" i="741" s="1"/>
  <c r="H7" i="741"/>
  <c r="P6" i="741"/>
  <c r="K6" i="741"/>
  <c r="L6" i="741" s="1"/>
  <c r="H6" i="741"/>
  <c r="P5" i="741"/>
  <c r="K5" i="741" s="1"/>
  <c r="H5" i="741"/>
  <c r="I2" i="741"/>
  <c r="E1" i="741"/>
  <c r="M32" i="740"/>
  <c r="L32" i="740"/>
  <c r="K32" i="740"/>
  <c r="L8" i="740" s="1"/>
  <c r="J32" i="740"/>
  <c r="I32" i="740"/>
  <c r="H32" i="740"/>
  <c r="G32" i="740"/>
  <c r="J8" i="740" s="1"/>
  <c r="F32" i="740"/>
  <c r="E32" i="740"/>
  <c r="D32" i="740"/>
  <c r="Q15" i="740"/>
  <c r="P15" i="740"/>
  <c r="O15" i="740"/>
  <c r="N15" i="740"/>
  <c r="M15" i="740"/>
  <c r="L15" i="740"/>
  <c r="K15" i="740"/>
  <c r="J15" i="740"/>
  <c r="I15" i="740"/>
  <c r="H8" i="740" s="1"/>
  <c r="H15" i="740"/>
  <c r="G15" i="740"/>
  <c r="F15" i="740"/>
  <c r="E15" i="740"/>
  <c r="F8" i="740" s="1"/>
  <c r="D15" i="740"/>
  <c r="L7" i="740"/>
  <c r="J7" i="740"/>
  <c r="H7" i="740"/>
  <c r="F7" i="740"/>
  <c r="L6" i="740"/>
  <c r="J6" i="740"/>
  <c r="H6" i="740"/>
  <c r="F6" i="740"/>
  <c r="O12" i="742" l="1"/>
  <c r="AG12" i="742"/>
  <c r="AF12" i="742"/>
  <c r="O6" i="742"/>
  <c r="AF6" i="742"/>
  <c r="AG6" i="742"/>
  <c r="O7" i="742"/>
  <c r="AF7" i="742"/>
  <c r="AG7" i="742"/>
  <c r="O8" i="742"/>
  <c r="AF8" i="742"/>
  <c r="AG8" i="742"/>
  <c r="O9" i="742"/>
  <c r="AF9" i="742"/>
  <c r="AG9" i="742"/>
  <c r="O10" i="742"/>
  <c r="AG10" i="742"/>
  <c r="AF10" i="742"/>
  <c r="O11" i="742"/>
  <c r="AG11" i="742"/>
  <c r="AF11" i="742"/>
  <c r="G1" i="742"/>
  <c r="G2" i="742" s="1"/>
  <c r="P18" i="742"/>
  <c r="P30" i="742"/>
  <c r="O18" i="742"/>
  <c r="R19" i="742"/>
  <c r="R20" i="742"/>
  <c r="R21" i="742"/>
  <c r="R22" i="742"/>
  <c r="R23" i="742"/>
  <c r="AK31" i="742"/>
  <c r="N56" i="742"/>
  <c r="N69" i="742"/>
  <c r="O57" i="742"/>
  <c r="AG57" i="742"/>
  <c r="AF57" i="742"/>
  <c r="AG5" i="742"/>
  <c r="O5" i="742"/>
  <c r="P17" i="742"/>
  <c r="N17" i="742"/>
  <c r="AG32" i="742"/>
  <c r="O32" i="742"/>
  <c r="O52" i="742"/>
  <c r="AG52" i="742"/>
  <c r="AF52" i="742"/>
  <c r="Q19" i="742"/>
  <c r="AK18" i="742"/>
  <c r="Q20" i="742"/>
  <c r="Q21" i="742"/>
  <c r="Q22" i="742"/>
  <c r="Q23" i="742"/>
  <c r="AF32" i="742"/>
  <c r="AG33" i="742"/>
  <c r="AF33" i="742"/>
  <c r="O33" i="742"/>
  <c r="AG34" i="742"/>
  <c r="AF34" i="742"/>
  <c r="O34" i="742"/>
  <c r="AG35" i="742"/>
  <c r="AF35" i="742"/>
  <c r="O35" i="742"/>
  <c r="O46" i="742"/>
  <c r="AG46" i="742"/>
  <c r="AF46" i="742"/>
  <c r="O48" i="742"/>
  <c r="AG48" i="742"/>
  <c r="AF48" i="742"/>
  <c r="N30" i="742"/>
  <c r="AF18" i="742"/>
  <c r="N43" i="742"/>
  <c r="O31" i="742"/>
  <c r="AF31" i="742"/>
  <c r="P43" i="742"/>
  <c r="O50" i="742"/>
  <c r="AG50" i="742"/>
  <c r="AF50" i="742"/>
  <c r="O24" i="742"/>
  <c r="P31" i="742"/>
  <c r="AG44" i="742"/>
  <c r="AG58" i="742"/>
  <c r="O59" i="742"/>
  <c r="AG60" i="742"/>
  <c r="AG84" i="742"/>
  <c r="AF84" i="742"/>
  <c r="O84" i="742"/>
  <c r="AG85" i="742"/>
  <c r="AF85" i="742"/>
  <c r="O85" i="742"/>
  <c r="AG86" i="742"/>
  <c r="AF86" i="742"/>
  <c r="O86" i="742"/>
  <c r="AG87" i="742"/>
  <c r="AF87" i="742"/>
  <c r="O87" i="742"/>
  <c r="AG88" i="742"/>
  <c r="AF88" i="742"/>
  <c r="O88" i="742"/>
  <c r="AG89" i="742"/>
  <c r="AF89" i="742"/>
  <c r="O89" i="742"/>
  <c r="O97" i="742"/>
  <c r="AG97" i="742"/>
  <c r="AF97" i="742"/>
  <c r="R98" i="742"/>
  <c r="Q98" i="742"/>
  <c r="AK96" i="742"/>
  <c r="AK2" i="742" s="1"/>
  <c r="R100" i="742"/>
  <c r="Q100" i="742"/>
  <c r="R102" i="742"/>
  <c r="Q102" i="742"/>
  <c r="AG110" i="742"/>
  <c r="AF110" i="742"/>
  <c r="O110" i="742"/>
  <c r="AG111" i="742"/>
  <c r="AF111" i="742"/>
  <c r="O111" i="742"/>
  <c r="O44" i="742"/>
  <c r="O45" i="742"/>
  <c r="O47" i="742"/>
  <c r="O49" i="742"/>
  <c r="O51" i="742"/>
  <c r="AF59" i="742"/>
  <c r="N82" i="742"/>
  <c r="O70" i="742"/>
  <c r="AF70" i="742"/>
  <c r="P82" i="742"/>
  <c r="R103" i="742"/>
  <c r="Q103" i="742"/>
  <c r="AF36" i="742"/>
  <c r="P44" i="742"/>
  <c r="AF45" i="742"/>
  <c r="AF47" i="742"/>
  <c r="O58" i="742"/>
  <c r="O60" i="742"/>
  <c r="AG70" i="742"/>
  <c r="AG108" i="742"/>
  <c r="AH96" i="742" s="1"/>
  <c r="AF108" i="742"/>
  <c r="R99" i="742"/>
  <c r="Q99" i="742"/>
  <c r="R101" i="742"/>
  <c r="Q101" i="742"/>
  <c r="R36" i="742"/>
  <c r="AF44" i="742"/>
  <c r="AF71" i="742"/>
  <c r="AG71" i="742"/>
  <c r="AF72" i="742"/>
  <c r="O72" i="742"/>
  <c r="AG72" i="742"/>
  <c r="AF73" i="742"/>
  <c r="O73" i="742"/>
  <c r="AG73" i="742"/>
  <c r="AG95" i="742"/>
  <c r="AH83" i="742" s="1"/>
  <c r="AF95" i="742"/>
  <c r="R112" i="742"/>
  <c r="AG74" i="742"/>
  <c r="AG75" i="742"/>
  <c r="AG76" i="742"/>
  <c r="P83" i="742"/>
  <c r="R96" i="742"/>
  <c r="AG96" i="742"/>
  <c r="AF102" i="742"/>
  <c r="AF103" i="742"/>
  <c r="O108" i="742"/>
  <c r="O113" i="742"/>
  <c r="O114" i="742"/>
  <c r="O115" i="742"/>
  <c r="O116" i="742"/>
  <c r="AK122" i="742"/>
  <c r="AG141" i="742"/>
  <c r="AF141" i="742"/>
  <c r="O141" i="742"/>
  <c r="P70" i="742"/>
  <c r="N121" i="742"/>
  <c r="AG109" i="742"/>
  <c r="AF112" i="742"/>
  <c r="AF113" i="742"/>
  <c r="AF114" i="742"/>
  <c r="AF115" i="742"/>
  <c r="AF116" i="742"/>
  <c r="O123" i="742"/>
  <c r="AG123" i="742"/>
  <c r="R125" i="742"/>
  <c r="Q125" i="742"/>
  <c r="R127" i="742"/>
  <c r="Q127" i="742"/>
  <c r="AG140" i="742"/>
  <c r="AF140" i="742"/>
  <c r="O140" i="742"/>
  <c r="N160" i="742"/>
  <c r="O148" i="742"/>
  <c r="AG148" i="742"/>
  <c r="AF148" i="742"/>
  <c r="O74" i="742"/>
  <c r="O75" i="742"/>
  <c r="O76" i="742"/>
  <c r="AG83" i="742"/>
  <c r="P96" i="742"/>
  <c r="O109" i="742"/>
  <c r="Q112" i="742"/>
  <c r="AF123" i="742"/>
  <c r="AF124" i="742"/>
  <c r="O124" i="742"/>
  <c r="AG124" i="742"/>
  <c r="AG139" i="742"/>
  <c r="AF139" i="742"/>
  <c r="O139" i="742"/>
  <c r="R165" i="742"/>
  <c r="Q165" i="742"/>
  <c r="O167" i="742"/>
  <c r="AG167" i="742"/>
  <c r="AF167" i="742"/>
  <c r="O83" i="742"/>
  <c r="AF96" i="742"/>
  <c r="P109" i="742"/>
  <c r="AF122" i="742"/>
  <c r="N134" i="742"/>
  <c r="O122" i="742"/>
  <c r="AG136" i="742"/>
  <c r="AF136" i="742"/>
  <c r="O136" i="742"/>
  <c r="AG137" i="742"/>
  <c r="AF137" i="742"/>
  <c r="O137" i="742"/>
  <c r="AG138" i="742"/>
  <c r="AF138" i="742"/>
  <c r="O138" i="742"/>
  <c r="AG142" i="742"/>
  <c r="AF142" i="742"/>
  <c r="O142" i="742"/>
  <c r="AG143" i="742"/>
  <c r="AF143" i="742"/>
  <c r="O143" i="742"/>
  <c r="R149" i="742"/>
  <c r="Q149" i="742"/>
  <c r="R151" i="742"/>
  <c r="Q151" i="742"/>
  <c r="R153" i="742"/>
  <c r="Q153" i="742"/>
  <c r="R155" i="742"/>
  <c r="Q155" i="742"/>
  <c r="P160" i="742"/>
  <c r="R163" i="742"/>
  <c r="Q163" i="742"/>
  <c r="AG125" i="742"/>
  <c r="Q126" i="742"/>
  <c r="AG126" i="742"/>
  <c r="AG127" i="742"/>
  <c r="AG128" i="742"/>
  <c r="AG129" i="742"/>
  <c r="P134" i="742"/>
  <c r="AF135" i="742"/>
  <c r="P147" i="742"/>
  <c r="N147" i="742"/>
  <c r="AF149" i="742"/>
  <c r="AF151" i="742"/>
  <c r="AF153" i="742"/>
  <c r="AF155" i="742"/>
  <c r="AG161" i="742"/>
  <c r="AF163" i="742"/>
  <c r="AF165" i="742"/>
  <c r="AG135" i="742"/>
  <c r="AG149" i="742"/>
  <c r="O150" i="742"/>
  <c r="AG151" i="742"/>
  <c r="O152" i="742"/>
  <c r="AG153" i="742"/>
  <c r="O154" i="742"/>
  <c r="AG155" i="742"/>
  <c r="O161" i="742"/>
  <c r="O162" i="742"/>
  <c r="AG163" i="742"/>
  <c r="O164" i="742"/>
  <c r="AG165" i="742"/>
  <c r="O166" i="742"/>
  <c r="P173" i="742"/>
  <c r="N173" i="742"/>
  <c r="O128" i="742"/>
  <c r="O129" i="742"/>
  <c r="AF150" i="742"/>
  <c r="AF152" i="742"/>
  <c r="AF154" i="742"/>
  <c r="AF162" i="742"/>
  <c r="AF164" i="742"/>
  <c r="AF166" i="742"/>
  <c r="L17" i="741"/>
  <c r="L24" i="741" s="1"/>
  <c r="K24" i="741"/>
  <c r="K100" i="741"/>
  <c r="L101" i="741"/>
  <c r="L111" i="741" s="1"/>
  <c r="K111" i="741"/>
  <c r="G1" i="741"/>
  <c r="G2" i="741" s="1"/>
  <c r="K64" i="741"/>
  <c r="L52" i="741"/>
  <c r="L64" i="741" s="1"/>
  <c r="L5" i="741"/>
  <c r="L16" i="741" s="1"/>
  <c r="K16" i="741"/>
  <c r="K38" i="741"/>
  <c r="K51" i="741" s="1"/>
  <c r="L65" i="741"/>
  <c r="L75" i="741" s="1"/>
  <c r="K91" i="741"/>
  <c r="L112" i="741"/>
  <c r="L124" i="741" s="1"/>
  <c r="L25" i="741"/>
  <c r="L38" i="741" s="1"/>
  <c r="L51" i="741" s="1"/>
  <c r="L92" i="741"/>
  <c r="L100" i="741" s="1"/>
  <c r="J124" i="739"/>
  <c r="H123" i="739"/>
  <c r="H122" i="739"/>
  <c r="H121" i="739"/>
  <c r="H120" i="739"/>
  <c r="H119" i="739"/>
  <c r="H118" i="739"/>
  <c r="P117" i="739"/>
  <c r="K117" i="739" s="1"/>
  <c r="L117" i="739" s="1"/>
  <c r="H117" i="739"/>
  <c r="P116" i="739"/>
  <c r="K116" i="739"/>
  <c r="L116" i="739" s="1"/>
  <c r="H116" i="739"/>
  <c r="P115" i="739"/>
  <c r="K115" i="739" s="1"/>
  <c r="L115" i="739" s="1"/>
  <c r="H115" i="739"/>
  <c r="P114" i="739"/>
  <c r="K114" i="739"/>
  <c r="L114" i="739" s="1"/>
  <c r="H114" i="739"/>
  <c r="P113" i="739"/>
  <c r="K113" i="739" s="1"/>
  <c r="L113" i="739" s="1"/>
  <c r="H113" i="739"/>
  <c r="P112" i="739"/>
  <c r="K112" i="739"/>
  <c r="K124" i="739" s="1"/>
  <c r="H112" i="739"/>
  <c r="J111" i="739"/>
  <c r="H110" i="739"/>
  <c r="H109" i="739"/>
  <c r="H108" i="739"/>
  <c r="H107" i="739"/>
  <c r="H106" i="739"/>
  <c r="P105" i="739"/>
  <c r="K105" i="739"/>
  <c r="L105" i="739" s="1"/>
  <c r="H105" i="739"/>
  <c r="P104" i="739"/>
  <c r="K104" i="739" s="1"/>
  <c r="L104" i="739" s="1"/>
  <c r="H104" i="739"/>
  <c r="P103" i="739"/>
  <c r="K103" i="739"/>
  <c r="L103" i="739" s="1"/>
  <c r="H103" i="739"/>
  <c r="P102" i="739"/>
  <c r="K102" i="739" s="1"/>
  <c r="L102" i="739" s="1"/>
  <c r="H102" i="739"/>
  <c r="P101" i="739"/>
  <c r="K101" i="739"/>
  <c r="L101" i="739" s="1"/>
  <c r="L111" i="739" s="1"/>
  <c r="H101" i="739"/>
  <c r="J100" i="739"/>
  <c r="H99" i="739"/>
  <c r="H98" i="739"/>
  <c r="H97" i="739"/>
  <c r="H96" i="739"/>
  <c r="H95" i="739"/>
  <c r="H94" i="739"/>
  <c r="P93" i="739"/>
  <c r="K93" i="739" s="1"/>
  <c r="L93" i="739" s="1"/>
  <c r="H93" i="739"/>
  <c r="P92" i="739"/>
  <c r="K92" i="739"/>
  <c r="K100" i="739" s="1"/>
  <c r="H92" i="739"/>
  <c r="J91" i="739"/>
  <c r="H90" i="739"/>
  <c r="H89" i="739"/>
  <c r="H88" i="739"/>
  <c r="H87" i="739"/>
  <c r="H86" i="739"/>
  <c r="H85" i="739"/>
  <c r="H84" i="739"/>
  <c r="P83" i="739"/>
  <c r="K83" i="739" s="1"/>
  <c r="L83" i="739" s="1"/>
  <c r="H83" i="739"/>
  <c r="P82" i="739"/>
  <c r="K82" i="739"/>
  <c r="L82" i="739" s="1"/>
  <c r="L91" i="739" s="1"/>
  <c r="H82" i="739"/>
  <c r="L81" i="739"/>
  <c r="K81" i="739"/>
  <c r="J81" i="739"/>
  <c r="H80" i="739"/>
  <c r="H79" i="739"/>
  <c r="H78" i="739"/>
  <c r="H77" i="739"/>
  <c r="H76" i="739"/>
  <c r="J75" i="739"/>
  <c r="H74" i="739"/>
  <c r="H73" i="739"/>
  <c r="H72" i="739"/>
  <c r="P71" i="739"/>
  <c r="K71" i="739"/>
  <c r="L71" i="739" s="1"/>
  <c r="H71" i="739"/>
  <c r="P70" i="739"/>
  <c r="K70" i="739" s="1"/>
  <c r="L70" i="739" s="1"/>
  <c r="H70" i="739"/>
  <c r="P69" i="739"/>
  <c r="K69" i="739"/>
  <c r="L69" i="739" s="1"/>
  <c r="H69" i="739"/>
  <c r="P68" i="739"/>
  <c r="K68" i="739" s="1"/>
  <c r="L68" i="739" s="1"/>
  <c r="H68" i="739"/>
  <c r="P67" i="739"/>
  <c r="K67" i="739"/>
  <c r="L67" i="739" s="1"/>
  <c r="H67" i="739"/>
  <c r="P66" i="739"/>
  <c r="K66" i="739" s="1"/>
  <c r="L66" i="739" s="1"/>
  <c r="H66" i="739"/>
  <c r="P65" i="739"/>
  <c r="K65" i="739"/>
  <c r="K75" i="739" s="1"/>
  <c r="H65" i="739"/>
  <c r="J64" i="739"/>
  <c r="H63" i="739"/>
  <c r="H62" i="739"/>
  <c r="H61" i="739"/>
  <c r="H60" i="739"/>
  <c r="H59" i="739"/>
  <c r="H58" i="739"/>
  <c r="P57" i="739"/>
  <c r="L57" i="739"/>
  <c r="K57" i="739"/>
  <c r="H57" i="739"/>
  <c r="P56" i="739"/>
  <c r="K56" i="739" s="1"/>
  <c r="L56" i="739" s="1"/>
  <c r="H56" i="739"/>
  <c r="P55" i="739"/>
  <c r="L55" i="739"/>
  <c r="K55" i="739"/>
  <c r="H55" i="739"/>
  <c r="P54" i="739"/>
  <c r="K54" i="739" s="1"/>
  <c r="L54" i="739" s="1"/>
  <c r="H54" i="739"/>
  <c r="P53" i="739"/>
  <c r="L53" i="739"/>
  <c r="K53" i="739"/>
  <c r="H53" i="739"/>
  <c r="P52" i="739"/>
  <c r="K52" i="739" s="1"/>
  <c r="H52" i="739"/>
  <c r="H50" i="739"/>
  <c r="H49" i="739"/>
  <c r="H47" i="739"/>
  <c r="H46" i="739"/>
  <c r="H45" i="739"/>
  <c r="H44" i="739"/>
  <c r="H43" i="739"/>
  <c r="H42" i="739"/>
  <c r="H41" i="739"/>
  <c r="P40" i="739"/>
  <c r="K40" i="739"/>
  <c r="L40" i="739" s="1"/>
  <c r="H40" i="739"/>
  <c r="P39" i="739"/>
  <c r="K39" i="739" s="1"/>
  <c r="L39" i="739" s="1"/>
  <c r="H39" i="739"/>
  <c r="J38" i="739"/>
  <c r="J51" i="739" s="1"/>
  <c r="H37" i="739"/>
  <c r="H36" i="739"/>
  <c r="H35" i="739"/>
  <c r="H34" i="739"/>
  <c r="H33" i="739"/>
  <c r="H32" i="739"/>
  <c r="H31" i="739"/>
  <c r="H30" i="739"/>
  <c r="P29" i="739"/>
  <c r="K29" i="739"/>
  <c r="L29" i="739" s="1"/>
  <c r="H29" i="739"/>
  <c r="P28" i="739"/>
  <c r="K28" i="739" s="1"/>
  <c r="L28" i="739" s="1"/>
  <c r="H28" i="739"/>
  <c r="P27" i="739"/>
  <c r="K27" i="739"/>
  <c r="L27" i="739" s="1"/>
  <c r="H27" i="739"/>
  <c r="P26" i="739"/>
  <c r="K26" i="739" s="1"/>
  <c r="L26" i="739" s="1"/>
  <c r="H26" i="739"/>
  <c r="P25" i="739"/>
  <c r="K25" i="739"/>
  <c r="H25" i="739"/>
  <c r="J24" i="739"/>
  <c r="H23" i="739"/>
  <c r="H22" i="739"/>
  <c r="H19" i="739"/>
  <c r="P18" i="739"/>
  <c r="K18" i="739"/>
  <c r="L18" i="739" s="1"/>
  <c r="H18" i="739"/>
  <c r="P17" i="739"/>
  <c r="K17" i="739" s="1"/>
  <c r="H17" i="739"/>
  <c r="J16" i="739"/>
  <c r="H15" i="739"/>
  <c r="H14" i="739"/>
  <c r="H13" i="739"/>
  <c r="H12" i="739"/>
  <c r="H11" i="739"/>
  <c r="H10" i="739"/>
  <c r="H9" i="739"/>
  <c r="P8" i="739"/>
  <c r="K8" i="739"/>
  <c r="L8" i="739" s="1"/>
  <c r="H8" i="739"/>
  <c r="P7" i="739"/>
  <c r="K7" i="739" s="1"/>
  <c r="L7" i="739" s="1"/>
  <c r="H7" i="739"/>
  <c r="P6" i="739"/>
  <c r="K6" i="739"/>
  <c r="L6" i="739" s="1"/>
  <c r="H6" i="739"/>
  <c r="P5" i="739"/>
  <c r="K5" i="739" s="1"/>
  <c r="H5" i="739"/>
  <c r="I2" i="739"/>
  <c r="E1" i="739"/>
  <c r="J124" i="738"/>
  <c r="H123" i="738"/>
  <c r="H122" i="738"/>
  <c r="H121" i="738"/>
  <c r="H120" i="738"/>
  <c r="H119" i="738"/>
  <c r="H118" i="738"/>
  <c r="P117" i="738"/>
  <c r="L117" i="738"/>
  <c r="K117" i="738"/>
  <c r="H117" i="738"/>
  <c r="P116" i="738"/>
  <c r="K116" i="738" s="1"/>
  <c r="L116" i="738" s="1"/>
  <c r="H116" i="738"/>
  <c r="P115" i="738"/>
  <c r="L115" i="738"/>
  <c r="K115" i="738"/>
  <c r="H115" i="738"/>
  <c r="P114" i="738"/>
  <c r="K114" i="738" s="1"/>
  <c r="L114" i="738" s="1"/>
  <c r="H114" i="738"/>
  <c r="P113" i="738"/>
  <c r="L113" i="738"/>
  <c r="K113" i="738"/>
  <c r="H113" i="738"/>
  <c r="P112" i="738"/>
  <c r="K112" i="738" s="1"/>
  <c r="H112" i="738"/>
  <c r="J111" i="738"/>
  <c r="H110" i="738"/>
  <c r="H109" i="738"/>
  <c r="H108" i="738"/>
  <c r="H107" i="738"/>
  <c r="H106" i="738"/>
  <c r="P105" i="738"/>
  <c r="K105" i="738"/>
  <c r="L105" i="738" s="1"/>
  <c r="H105" i="738"/>
  <c r="P104" i="738"/>
  <c r="K104" i="738" s="1"/>
  <c r="L104" i="738" s="1"/>
  <c r="H104" i="738"/>
  <c r="P103" i="738"/>
  <c r="K103" i="738"/>
  <c r="L103" i="738" s="1"/>
  <c r="H103" i="738"/>
  <c r="P102" i="738"/>
  <c r="K102" i="738" s="1"/>
  <c r="L102" i="738" s="1"/>
  <c r="H102" i="738"/>
  <c r="P101" i="738"/>
  <c r="K101" i="738"/>
  <c r="K111" i="738" s="1"/>
  <c r="H101" i="738"/>
  <c r="J100" i="738"/>
  <c r="H99" i="738"/>
  <c r="H98" i="738"/>
  <c r="H97" i="738"/>
  <c r="H96" i="738"/>
  <c r="H95" i="738"/>
  <c r="H94" i="738"/>
  <c r="P93" i="738"/>
  <c r="K93" i="738"/>
  <c r="L93" i="738" s="1"/>
  <c r="H93" i="738"/>
  <c r="P92" i="738"/>
  <c r="K92" i="738" s="1"/>
  <c r="H92" i="738"/>
  <c r="J91" i="738"/>
  <c r="H90" i="738"/>
  <c r="H89" i="738"/>
  <c r="H88" i="738"/>
  <c r="H87" i="738"/>
  <c r="H86" i="738"/>
  <c r="H85" i="738"/>
  <c r="H84" i="738"/>
  <c r="P83" i="738"/>
  <c r="K83" i="738"/>
  <c r="L83" i="738" s="1"/>
  <c r="H83" i="738"/>
  <c r="P82" i="738"/>
  <c r="K82" i="738" s="1"/>
  <c r="H82" i="738"/>
  <c r="L81" i="738"/>
  <c r="K81" i="738"/>
  <c r="J81" i="738"/>
  <c r="H80" i="738"/>
  <c r="H79" i="738"/>
  <c r="H78" i="738"/>
  <c r="H77" i="738"/>
  <c r="H76" i="738"/>
  <c r="J75" i="738"/>
  <c r="H74" i="738"/>
  <c r="H73" i="738"/>
  <c r="H72" i="738"/>
  <c r="P71" i="738"/>
  <c r="K71" i="738"/>
  <c r="L71" i="738" s="1"/>
  <c r="H71" i="738"/>
  <c r="P70" i="738"/>
  <c r="K70" i="738" s="1"/>
  <c r="L70" i="738" s="1"/>
  <c r="H70" i="738"/>
  <c r="P69" i="738"/>
  <c r="K69" i="738"/>
  <c r="L69" i="738" s="1"/>
  <c r="H69" i="738"/>
  <c r="P68" i="738"/>
  <c r="K68" i="738" s="1"/>
  <c r="L68" i="738" s="1"/>
  <c r="H68" i="738"/>
  <c r="P67" i="738"/>
  <c r="K67" i="738"/>
  <c r="L67" i="738" s="1"/>
  <c r="H67" i="738"/>
  <c r="P66" i="738"/>
  <c r="K66" i="738" s="1"/>
  <c r="L66" i="738" s="1"/>
  <c r="H66" i="738"/>
  <c r="P65" i="738"/>
  <c r="K65" i="738"/>
  <c r="L65" i="738" s="1"/>
  <c r="L75" i="738" s="1"/>
  <c r="H65" i="738"/>
  <c r="J64" i="738"/>
  <c r="H63" i="738"/>
  <c r="H62" i="738"/>
  <c r="H61" i="738"/>
  <c r="H60" i="738"/>
  <c r="H59" i="738"/>
  <c r="H58" i="738"/>
  <c r="P57" i="738"/>
  <c r="K57" i="738"/>
  <c r="L57" i="738" s="1"/>
  <c r="H57" i="738"/>
  <c r="P56" i="738"/>
  <c r="K56" i="738" s="1"/>
  <c r="L56" i="738" s="1"/>
  <c r="H56" i="738"/>
  <c r="P55" i="738"/>
  <c r="K55" i="738"/>
  <c r="L55" i="738" s="1"/>
  <c r="H55" i="738"/>
  <c r="P54" i="738"/>
  <c r="K54" i="738" s="1"/>
  <c r="L54" i="738" s="1"/>
  <c r="H54" i="738"/>
  <c r="P53" i="738"/>
  <c r="K53" i="738"/>
  <c r="L53" i="738" s="1"/>
  <c r="H53" i="738"/>
  <c r="P52" i="738"/>
  <c r="K52" i="738" s="1"/>
  <c r="H52" i="738"/>
  <c r="H50" i="738"/>
  <c r="H49" i="738"/>
  <c r="H47" i="738"/>
  <c r="H46" i="738"/>
  <c r="H45" i="738"/>
  <c r="H44" i="738"/>
  <c r="H43" i="738"/>
  <c r="H42" i="738"/>
  <c r="H41" i="738"/>
  <c r="P40" i="738"/>
  <c r="K40" i="738"/>
  <c r="L40" i="738" s="1"/>
  <c r="H40" i="738"/>
  <c r="P39" i="738"/>
  <c r="K39" i="738" s="1"/>
  <c r="L39" i="738" s="1"/>
  <c r="H39" i="738"/>
  <c r="J38" i="738"/>
  <c r="J51" i="738" s="1"/>
  <c r="H37" i="738"/>
  <c r="H36" i="738"/>
  <c r="H35" i="738"/>
  <c r="H34" i="738"/>
  <c r="H33" i="738"/>
  <c r="H32" i="738"/>
  <c r="H31" i="738"/>
  <c r="H30" i="738"/>
  <c r="P29" i="738"/>
  <c r="K29" i="738"/>
  <c r="L29" i="738" s="1"/>
  <c r="H29" i="738"/>
  <c r="P28" i="738"/>
  <c r="K28" i="738" s="1"/>
  <c r="L28" i="738" s="1"/>
  <c r="H28" i="738"/>
  <c r="P27" i="738"/>
  <c r="L27" i="738"/>
  <c r="K27" i="738"/>
  <c r="H27" i="738"/>
  <c r="P26" i="738"/>
  <c r="K26" i="738" s="1"/>
  <c r="L26" i="738" s="1"/>
  <c r="H26" i="738"/>
  <c r="P25" i="738"/>
  <c r="L25" i="738"/>
  <c r="L38" i="738" s="1"/>
  <c r="L51" i="738" s="1"/>
  <c r="K25" i="738"/>
  <c r="K38" i="738" s="1"/>
  <c r="K51" i="738" s="1"/>
  <c r="H25" i="738"/>
  <c r="J24" i="738"/>
  <c r="H23" i="738"/>
  <c r="H22" i="738"/>
  <c r="H19" i="738"/>
  <c r="P18" i="738"/>
  <c r="K18" i="738"/>
  <c r="L18" i="738" s="1"/>
  <c r="H18" i="738"/>
  <c r="P17" i="738"/>
  <c r="K17" i="738" s="1"/>
  <c r="H17" i="738"/>
  <c r="J16" i="738"/>
  <c r="I1" i="738" s="1"/>
  <c r="H15" i="738"/>
  <c r="H14" i="738"/>
  <c r="H13" i="738"/>
  <c r="H12" i="738"/>
  <c r="H11" i="738"/>
  <c r="H10" i="738"/>
  <c r="H9" i="738"/>
  <c r="P8" i="738"/>
  <c r="K8" i="738"/>
  <c r="L8" i="738" s="1"/>
  <c r="H8" i="738"/>
  <c r="P7" i="738"/>
  <c r="K7" i="738" s="1"/>
  <c r="L7" i="738" s="1"/>
  <c r="H7" i="738"/>
  <c r="P6" i="738"/>
  <c r="L6" i="738"/>
  <c r="K6" i="738"/>
  <c r="H6" i="738"/>
  <c r="P5" i="738"/>
  <c r="K5" i="738" s="1"/>
  <c r="H5" i="738"/>
  <c r="I2" i="738"/>
  <c r="E1" i="738"/>
  <c r="J124" i="737"/>
  <c r="H123" i="737"/>
  <c r="H122" i="737"/>
  <c r="H121" i="737"/>
  <c r="H120" i="737"/>
  <c r="H119" i="737"/>
  <c r="H118" i="737"/>
  <c r="P117" i="737"/>
  <c r="L117" i="737"/>
  <c r="K117" i="737"/>
  <c r="H117" i="737"/>
  <c r="P116" i="737"/>
  <c r="K116" i="737" s="1"/>
  <c r="L116" i="737" s="1"/>
  <c r="H116" i="737"/>
  <c r="P115" i="737"/>
  <c r="K115" i="737"/>
  <c r="L115" i="737" s="1"/>
  <c r="H115" i="737"/>
  <c r="P114" i="737"/>
  <c r="K114" i="737" s="1"/>
  <c r="L114" i="737" s="1"/>
  <c r="H114" i="737"/>
  <c r="P113" i="737"/>
  <c r="K113" i="737"/>
  <c r="L113" i="737" s="1"/>
  <c r="H113" i="737"/>
  <c r="P112" i="737"/>
  <c r="K112" i="737" s="1"/>
  <c r="H112" i="737"/>
  <c r="J111" i="737"/>
  <c r="H110" i="737"/>
  <c r="H109" i="737"/>
  <c r="H108" i="737"/>
  <c r="H107" i="737"/>
  <c r="H106" i="737"/>
  <c r="P105" i="737"/>
  <c r="K105" i="737" s="1"/>
  <c r="L105" i="737" s="1"/>
  <c r="H105" i="737"/>
  <c r="P104" i="737"/>
  <c r="K104" i="737"/>
  <c r="L104" i="737" s="1"/>
  <c r="H104" i="737"/>
  <c r="P103" i="737"/>
  <c r="K103" i="737" s="1"/>
  <c r="L103" i="737" s="1"/>
  <c r="H103" i="737"/>
  <c r="P102" i="737"/>
  <c r="K102" i="737"/>
  <c r="L102" i="737" s="1"/>
  <c r="H102" i="737"/>
  <c r="P101" i="737"/>
  <c r="K101" i="737" s="1"/>
  <c r="H101" i="737"/>
  <c r="J100" i="737"/>
  <c r="H99" i="737"/>
  <c r="H98" i="737"/>
  <c r="H97" i="737"/>
  <c r="H96" i="737"/>
  <c r="H95" i="737"/>
  <c r="H94" i="737"/>
  <c r="P93" i="737"/>
  <c r="K93" i="737" s="1"/>
  <c r="L93" i="737" s="1"/>
  <c r="H93" i="737"/>
  <c r="P92" i="737"/>
  <c r="K92" i="737"/>
  <c r="K100" i="737" s="1"/>
  <c r="H92" i="737"/>
  <c r="J91" i="737"/>
  <c r="H90" i="737"/>
  <c r="H89" i="737"/>
  <c r="H88" i="737"/>
  <c r="H87" i="737"/>
  <c r="H86" i="737"/>
  <c r="H85" i="737"/>
  <c r="H84" i="737"/>
  <c r="P83" i="737"/>
  <c r="K83" i="737"/>
  <c r="L83" i="737" s="1"/>
  <c r="H83" i="737"/>
  <c r="P82" i="737"/>
  <c r="K82" i="737"/>
  <c r="L82" i="737" s="1"/>
  <c r="L91" i="737" s="1"/>
  <c r="H82" i="737"/>
  <c r="L81" i="737"/>
  <c r="K81" i="737"/>
  <c r="J81" i="737"/>
  <c r="H80" i="737"/>
  <c r="H79" i="737"/>
  <c r="H78" i="737"/>
  <c r="H77" i="737"/>
  <c r="H76" i="737"/>
  <c r="J75" i="737"/>
  <c r="H74" i="737"/>
  <c r="H73" i="737"/>
  <c r="H72" i="737"/>
  <c r="P71" i="737"/>
  <c r="K71" i="737"/>
  <c r="L71" i="737" s="1"/>
  <c r="H71" i="737"/>
  <c r="P70" i="737"/>
  <c r="K70" i="737" s="1"/>
  <c r="L70" i="737" s="1"/>
  <c r="H70" i="737"/>
  <c r="P69" i="737"/>
  <c r="K69" i="737"/>
  <c r="L69" i="737" s="1"/>
  <c r="H69" i="737"/>
  <c r="P68" i="737"/>
  <c r="K68" i="737" s="1"/>
  <c r="L68" i="737" s="1"/>
  <c r="H68" i="737"/>
  <c r="P67" i="737"/>
  <c r="K67" i="737"/>
  <c r="L67" i="737" s="1"/>
  <c r="H67" i="737"/>
  <c r="P66" i="737"/>
  <c r="K66" i="737" s="1"/>
  <c r="L66" i="737" s="1"/>
  <c r="H66" i="737"/>
  <c r="P65" i="737"/>
  <c r="K65" i="737"/>
  <c r="L65" i="737" s="1"/>
  <c r="L75" i="737" s="1"/>
  <c r="H65" i="737"/>
  <c r="J64" i="737"/>
  <c r="H63" i="737"/>
  <c r="H62" i="737"/>
  <c r="H61" i="737"/>
  <c r="H60" i="737"/>
  <c r="H59" i="737"/>
  <c r="H58" i="737"/>
  <c r="P57" i="737"/>
  <c r="K57" i="737"/>
  <c r="L57" i="737" s="1"/>
  <c r="H57" i="737"/>
  <c r="P56" i="737"/>
  <c r="K56" i="737" s="1"/>
  <c r="L56" i="737" s="1"/>
  <c r="H56" i="737"/>
  <c r="P55" i="737"/>
  <c r="K55" i="737"/>
  <c r="L55" i="737" s="1"/>
  <c r="H55" i="737"/>
  <c r="P54" i="737"/>
  <c r="K54" i="737" s="1"/>
  <c r="L54" i="737" s="1"/>
  <c r="H54" i="737"/>
  <c r="P53" i="737"/>
  <c r="K53" i="737"/>
  <c r="L53" i="737" s="1"/>
  <c r="H53" i="737"/>
  <c r="P52" i="737"/>
  <c r="K52" i="737" s="1"/>
  <c r="H52" i="737"/>
  <c r="H50" i="737"/>
  <c r="H49" i="737"/>
  <c r="H47" i="737"/>
  <c r="H46" i="737"/>
  <c r="H45" i="737"/>
  <c r="H44" i="737"/>
  <c r="H43" i="737"/>
  <c r="H42" i="737"/>
  <c r="H41" i="737"/>
  <c r="P40" i="737"/>
  <c r="K40" i="737"/>
  <c r="L40" i="737" s="1"/>
  <c r="H40" i="737"/>
  <c r="P39" i="737"/>
  <c r="K39" i="737" s="1"/>
  <c r="L39" i="737" s="1"/>
  <c r="H39" i="737"/>
  <c r="J38" i="737"/>
  <c r="J51" i="737" s="1"/>
  <c r="H37" i="737"/>
  <c r="H36" i="737"/>
  <c r="H35" i="737"/>
  <c r="H34" i="737"/>
  <c r="H33" i="737"/>
  <c r="H32" i="737"/>
  <c r="H31" i="737"/>
  <c r="H30" i="737"/>
  <c r="P29" i="737"/>
  <c r="K29" i="737"/>
  <c r="L29" i="737" s="1"/>
  <c r="H29" i="737"/>
  <c r="P28" i="737"/>
  <c r="K28" i="737" s="1"/>
  <c r="L28" i="737" s="1"/>
  <c r="H28" i="737"/>
  <c r="P27" i="737"/>
  <c r="K27" i="737"/>
  <c r="L27" i="737" s="1"/>
  <c r="H27" i="737"/>
  <c r="P26" i="737"/>
  <c r="K26" i="737" s="1"/>
  <c r="L26" i="737" s="1"/>
  <c r="H26" i="737"/>
  <c r="P25" i="737"/>
  <c r="K25" i="737"/>
  <c r="K38" i="737" s="1"/>
  <c r="K51" i="737" s="1"/>
  <c r="H25" i="737"/>
  <c r="J24" i="737"/>
  <c r="H23" i="737"/>
  <c r="H22" i="737"/>
  <c r="H19" i="737"/>
  <c r="P18" i="737"/>
  <c r="K18" i="737"/>
  <c r="L18" i="737" s="1"/>
  <c r="H18" i="737"/>
  <c r="P17" i="737"/>
  <c r="K17" i="737" s="1"/>
  <c r="H17" i="737"/>
  <c r="J16" i="737"/>
  <c r="H15" i="737"/>
  <c r="H14" i="737"/>
  <c r="H13" i="737"/>
  <c r="H12" i="737"/>
  <c r="H11" i="737"/>
  <c r="H10" i="737"/>
  <c r="H9" i="737"/>
  <c r="P8" i="737"/>
  <c r="K8" i="737"/>
  <c r="L8" i="737" s="1"/>
  <c r="H8" i="737"/>
  <c r="P7" i="737"/>
  <c r="K7" i="737" s="1"/>
  <c r="L7" i="737" s="1"/>
  <c r="H7" i="737"/>
  <c r="P6" i="737"/>
  <c r="K6" i="737"/>
  <c r="L6" i="737" s="1"/>
  <c r="H6" i="737"/>
  <c r="P5" i="737"/>
  <c r="K5" i="737" s="1"/>
  <c r="H5" i="737"/>
  <c r="G1" i="737" s="1"/>
  <c r="G2" i="737" s="1"/>
  <c r="I2" i="737"/>
  <c r="E1" i="737"/>
  <c r="R129" i="742" l="1"/>
  <c r="Q129" i="742"/>
  <c r="Q166" i="742"/>
  <c r="R166" i="742"/>
  <c r="Q162" i="742"/>
  <c r="R162" i="742"/>
  <c r="R143" i="742"/>
  <c r="Q143" i="742"/>
  <c r="R136" i="742"/>
  <c r="Q136" i="742"/>
  <c r="AG134" i="742"/>
  <c r="AH122" i="742" s="1"/>
  <c r="AF134" i="742"/>
  <c r="R139" i="742"/>
  <c r="Q139" i="742"/>
  <c r="R135" i="742"/>
  <c r="O121" i="742"/>
  <c r="R109" i="742"/>
  <c r="Q109" i="742"/>
  <c r="R75" i="742"/>
  <c r="Q75" i="742"/>
  <c r="R148" i="742"/>
  <c r="Q148" i="742"/>
  <c r="O160" i="742"/>
  <c r="R126" i="742"/>
  <c r="R123" i="742"/>
  <c r="Q123" i="742"/>
  <c r="R114" i="742"/>
  <c r="Q114" i="742"/>
  <c r="AG82" i="742"/>
  <c r="AH70" i="742" s="1"/>
  <c r="AF82" i="742"/>
  <c r="Q82" i="742"/>
  <c r="Q47" i="742"/>
  <c r="R47" i="742"/>
  <c r="R111" i="742"/>
  <c r="Q111" i="742"/>
  <c r="Q89" i="742"/>
  <c r="R89" i="742"/>
  <c r="Q85" i="742"/>
  <c r="R85" i="742"/>
  <c r="Q71" i="742"/>
  <c r="R50" i="742"/>
  <c r="Q50" i="742"/>
  <c r="Q31" i="742"/>
  <c r="O43" i="742"/>
  <c r="R31" i="742"/>
  <c r="Q33" i="742"/>
  <c r="R33" i="742"/>
  <c r="Q36" i="742"/>
  <c r="R10" i="742"/>
  <c r="Q10" i="742"/>
  <c r="R6" i="742"/>
  <c r="Q6" i="742"/>
  <c r="R128" i="742"/>
  <c r="Q128" i="742"/>
  <c r="Q161" i="742"/>
  <c r="O173" i="742"/>
  <c r="R161" i="742"/>
  <c r="Q152" i="742"/>
  <c r="R152" i="742"/>
  <c r="R137" i="742"/>
  <c r="Q137" i="742"/>
  <c r="R167" i="742"/>
  <c r="Q167" i="742"/>
  <c r="O147" i="742"/>
  <c r="R74" i="742"/>
  <c r="Q74" i="742"/>
  <c r="AG160" i="742"/>
  <c r="AH148" i="742" s="1"/>
  <c r="AF160" i="742"/>
  <c r="R113" i="742"/>
  <c r="Q113" i="742"/>
  <c r="R60" i="742"/>
  <c r="Q60" i="742"/>
  <c r="Q45" i="742"/>
  <c r="R45" i="742"/>
  <c r="Q86" i="742"/>
  <c r="R86" i="742"/>
  <c r="R59" i="742"/>
  <c r="Q59" i="742"/>
  <c r="R71" i="742"/>
  <c r="Q43" i="742"/>
  <c r="AG43" i="742"/>
  <c r="AH31" i="742" s="1"/>
  <c r="AF43" i="742"/>
  <c r="R46" i="742"/>
  <c r="Q46" i="742"/>
  <c r="Q34" i="742"/>
  <c r="R34" i="742"/>
  <c r="Q32" i="742"/>
  <c r="R32" i="742"/>
  <c r="Q5" i="742"/>
  <c r="O17" i="742"/>
  <c r="R5" i="742"/>
  <c r="O69" i="742"/>
  <c r="R69" i="742" s="1"/>
  <c r="S57" i="742" s="1"/>
  <c r="R57" i="742"/>
  <c r="Q57" i="742"/>
  <c r="R11" i="742"/>
  <c r="Q11" i="742"/>
  <c r="R7" i="742"/>
  <c r="Q7" i="742"/>
  <c r="AG173" i="742"/>
  <c r="AH161" i="742" s="1"/>
  <c r="AF173" i="742"/>
  <c r="Q164" i="742"/>
  <c r="R164" i="742"/>
  <c r="R138" i="742"/>
  <c r="Q138" i="742"/>
  <c r="R83" i="742"/>
  <c r="Q83" i="742"/>
  <c r="O95" i="742"/>
  <c r="R140" i="742"/>
  <c r="Q140" i="742"/>
  <c r="R141" i="742"/>
  <c r="Q141" i="742"/>
  <c r="R116" i="742"/>
  <c r="Q116" i="742"/>
  <c r="R108" i="742"/>
  <c r="S96" i="742" s="1"/>
  <c r="Q108" i="742"/>
  <c r="R72" i="742"/>
  <c r="Q72" i="742"/>
  <c r="R58" i="742"/>
  <c r="Q58" i="742"/>
  <c r="Q51" i="742"/>
  <c r="R51" i="742"/>
  <c r="Q44" i="742"/>
  <c r="O56" i="742"/>
  <c r="R56" i="742" s="1"/>
  <c r="S44" i="742" s="1"/>
  <c r="R44" i="742"/>
  <c r="Q87" i="742"/>
  <c r="R87" i="742"/>
  <c r="R48" i="742"/>
  <c r="Q48" i="742"/>
  <c r="Q35" i="742"/>
  <c r="R35" i="742"/>
  <c r="R52" i="742"/>
  <c r="Q52" i="742"/>
  <c r="AG69" i="742"/>
  <c r="AH57" i="742" s="1"/>
  <c r="Q69" i="742"/>
  <c r="AF69" i="742"/>
  <c r="Q18" i="742"/>
  <c r="R18" i="742"/>
  <c r="O30" i="742"/>
  <c r="R8" i="742"/>
  <c r="Q8" i="742"/>
  <c r="Q154" i="742"/>
  <c r="R154" i="742"/>
  <c r="Q150" i="742"/>
  <c r="R150" i="742"/>
  <c r="AG147" i="742"/>
  <c r="AH135" i="742" s="1"/>
  <c r="AF147" i="742"/>
  <c r="R142" i="742"/>
  <c r="Q142" i="742"/>
  <c r="Q122" i="742"/>
  <c r="O134" i="742"/>
  <c r="R122" i="742"/>
  <c r="Q135" i="742"/>
  <c r="R124" i="742"/>
  <c r="Q124" i="742"/>
  <c r="R76" i="742"/>
  <c r="Q76" i="742"/>
  <c r="AG121" i="742"/>
  <c r="AH109" i="742" s="1"/>
  <c r="AF121" i="742"/>
  <c r="R115" i="742"/>
  <c r="Q115" i="742"/>
  <c r="Q96" i="742"/>
  <c r="R73" i="742"/>
  <c r="Q73" i="742"/>
  <c r="O82" i="742"/>
  <c r="R82" i="742" s="1"/>
  <c r="S70" i="742" s="1"/>
  <c r="R70" i="742"/>
  <c r="Q70" i="742"/>
  <c r="Q49" i="742"/>
  <c r="R49" i="742"/>
  <c r="R110" i="742"/>
  <c r="Q110" i="742"/>
  <c r="R97" i="742"/>
  <c r="Q97" i="742"/>
  <c r="Q88" i="742"/>
  <c r="R88" i="742"/>
  <c r="Q84" i="742"/>
  <c r="R84" i="742"/>
  <c r="R24" i="742"/>
  <c r="Q24" i="742"/>
  <c r="AG30" i="742"/>
  <c r="AH18" i="742" s="1"/>
  <c r="AF30" i="742"/>
  <c r="AF17" i="742"/>
  <c r="AG17" i="742"/>
  <c r="AH5" i="742" s="1"/>
  <c r="AG56" i="742"/>
  <c r="AH44" i="742" s="1"/>
  <c r="Q56" i="742"/>
  <c r="AF56" i="742"/>
  <c r="R9" i="742"/>
  <c r="Q9" i="742"/>
  <c r="R12" i="742"/>
  <c r="Q12" i="742"/>
  <c r="E2" i="741"/>
  <c r="G1" i="739"/>
  <c r="G2" i="739" s="1"/>
  <c r="K16" i="737"/>
  <c r="L5" i="737"/>
  <c r="L16" i="737" s="1"/>
  <c r="L17" i="737"/>
  <c r="L24" i="737" s="1"/>
  <c r="K24" i="737"/>
  <c r="K124" i="737"/>
  <c r="L112" i="737"/>
  <c r="L124" i="737" s="1"/>
  <c r="I1" i="737"/>
  <c r="K111" i="737"/>
  <c r="L101" i="737"/>
  <c r="L111" i="737" s="1"/>
  <c r="K64" i="737"/>
  <c r="L52" i="737"/>
  <c r="L64" i="737" s="1"/>
  <c r="K75" i="737"/>
  <c r="K91" i="737"/>
  <c r="K124" i="738"/>
  <c r="L112" i="738"/>
  <c r="L124" i="738" s="1"/>
  <c r="K38" i="739"/>
  <c r="K51" i="739" s="1"/>
  <c r="G1" i="738"/>
  <c r="G2" i="738" s="1"/>
  <c r="K64" i="739"/>
  <c r="L52" i="739"/>
  <c r="L64" i="739" s="1"/>
  <c r="L25" i="737"/>
  <c r="L38" i="737" s="1"/>
  <c r="L51" i="737" s="1"/>
  <c r="L92" i="737"/>
  <c r="L100" i="737" s="1"/>
  <c r="K16" i="738"/>
  <c r="L5" i="738"/>
  <c r="L16" i="738" s="1"/>
  <c r="K64" i="738"/>
  <c r="L52" i="738"/>
  <c r="L64" i="738" s="1"/>
  <c r="L82" i="738"/>
  <c r="L91" i="738" s="1"/>
  <c r="K91" i="738"/>
  <c r="L5" i="739"/>
  <c r="L16" i="739" s="1"/>
  <c r="K16" i="739"/>
  <c r="L17" i="739"/>
  <c r="L24" i="739" s="1"/>
  <c r="K24" i="739"/>
  <c r="L17" i="738"/>
  <c r="L24" i="738" s="1"/>
  <c r="K24" i="738"/>
  <c r="K100" i="738"/>
  <c r="L92" i="738"/>
  <c r="L100" i="738" s="1"/>
  <c r="I1" i="739"/>
  <c r="K75" i="738"/>
  <c r="L101" i="738"/>
  <c r="L111" i="738" s="1"/>
  <c r="L65" i="739"/>
  <c r="L75" i="739" s="1"/>
  <c r="K111" i="739"/>
  <c r="K91" i="739"/>
  <c r="L112" i="739"/>
  <c r="L124" i="739" s="1"/>
  <c r="L25" i="739"/>
  <c r="L38" i="739" s="1"/>
  <c r="L51" i="739" s="1"/>
  <c r="L92" i="739"/>
  <c r="L100" i="739" s="1"/>
  <c r="AE173" i="736"/>
  <c r="AD173" i="736"/>
  <c r="AA173" i="736"/>
  <c r="Z173" i="736"/>
  <c r="M173" i="736"/>
  <c r="W172" i="736"/>
  <c r="H172" i="736"/>
  <c r="W171" i="736"/>
  <c r="H171" i="736"/>
  <c r="AG170" i="736"/>
  <c r="AF170" i="736"/>
  <c r="W170" i="736"/>
  <c r="H170" i="736"/>
  <c r="AG169" i="736"/>
  <c r="AF169" i="736"/>
  <c r="W169" i="736"/>
  <c r="H169" i="736"/>
  <c r="AG168" i="736"/>
  <c r="AF168" i="736"/>
  <c r="W168" i="736"/>
  <c r="H168" i="736"/>
  <c r="W167" i="736"/>
  <c r="N167" i="736" s="1"/>
  <c r="P167" i="736"/>
  <c r="H167" i="736"/>
  <c r="W166" i="736"/>
  <c r="N166" i="736"/>
  <c r="AG166" i="736" s="1"/>
  <c r="H166" i="736"/>
  <c r="W165" i="736"/>
  <c r="N165" i="736" s="1"/>
  <c r="P165" i="736"/>
  <c r="H165" i="736"/>
  <c r="W164" i="736"/>
  <c r="N164" i="736"/>
  <c r="AG164" i="736" s="1"/>
  <c r="H164" i="736"/>
  <c r="W163" i="736"/>
  <c r="P163" i="736"/>
  <c r="N163" i="736"/>
  <c r="O163" i="736" s="1"/>
  <c r="H163" i="736"/>
  <c r="W162" i="736"/>
  <c r="N162" i="736"/>
  <c r="AG162" i="736" s="1"/>
  <c r="P162" i="736"/>
  <c r="H162" i="736"/>
  <c r="W161" i="736"/>
  <c r="N161" i="736"/>
  <c r="AF161" i="736" s="1"/>
  <c r="P161" i="736"/>
  <c r="H161" i="736"/>
  <c r="AE160" i="736"/>
  <c r="AD160" i="736"/>
  <c r="AA160" i="736"/>
  <c r="Z160" i="736"/>
  <c r="M160" i="736"/>
  <c r="W159" i="736"/>
  <c r="H159" i="736"/>
  <c r="W158" i="736"/>
  <c r="H158" i="736"/>
  <c r="W157" i="736"/>
  <c r="H157" i="736"/>
  <c r="W156" i="736"/>
  <c r="H156" i="736"/>
  <c r="AG155" i="736"/>
  <c r="AF155" i="736"/>
  <c r="W155" i="736"/>
  <c r="H155" i="736"/>
  <c r="AG154" i="736"/>
  <c r="AF154" i="736"/>
  <c r="W154" i="736"/>
  <c r="H154" i="736"/>
  <c r="AG153" i="736"/>
  <c r="AF153" i="736"/>
  <c r="W153" i="736"/>
  <c r="H153" i="736"/>
  <c r="AG152" i="736"/>
  <c r="AF152" i="736"/>
  <c r="W152" i="736"/>
  <c r="H152" i="736"/>
  <c r="W151" i="736"/>
  <c r="P151" i="736"/>
  <c r="N151" i="736"/>
  <c r="O151" i="736" s="1"/>
  <c r="H151" i="736"/>
  <c r="W150" i="736"/>
  <c r="P150" i="736"/>
  <c r="N150" i="736"/>
  <c r="AG150" i="736" s="1"/>
  <c r="H150" i="736"/>
  <c r="W149" i="736"/>
  <c r="P149" i="736"/>
  <c r="N149" i="736"/>
  <c r="O149" i="736" s="1"/>
  <c r="H149" i="736"/>
  <c r="W148" i="736"/>
  <c r="N148" i="736" s="1"/>
  <c r="P148" i="736"/>
  <c r="H148" i="736"/>
  <c r="AE147" i="736"/>
  <c r="AD147" i="736"/>
  <c r="AA147" i="736"/>
  <c r="Z147" i="736"/>
  <c r="W147" i="736"/>
  <c r="M147" i="736"/>
  <c r="AJ146" i="736"/>
  <c r="AK146" i="736" s="1"/>
  <c r="AK135" i="736" s="1"/>
  <c r="W146" i="736"/>
  <c r="H146" i="736"/>
  <c r="AK145" i="736"/>
  <c r="AJ145" i="736"/>
  <c r="AG145" i="736"/>
  <c r="AF145" i="736"/>
  <c r="W145" i="736"/>
  <c r="H145" i="736"/>
  <c r="AK144" i="736"/>
  <c r="AJ144" i="736"/>
  <c r="AG144" i="736"/>
  <c r="AF144" i="736"/>
  <c r="W144" i="736"/>
  <c r="H144" i="736"/>
  <c r="AK143" i="736"/>
  <c r="AJ143" i="736"/>
  <c r="W143" i="736"/>
  <c r="N143" i="736" s="1"/>
  <c r="P143" i="736"/>
  <c r="H143" i="736"/>
  <c r="AK142" i="736"/>
  <c r="AJ142" i="736"/>
  <c r="W142" i="736"/>
  <c r="N142" i="736" s="1"/>
  <c r="P142" i="736"/>
  <c r="H142" i="736"/>
  <c r="AK141" i="736"/>
  <c r="AJ141" i="736"/>
  <c r="W141" i="736"/>
  <c r="N141" i="736" s="1"/>
  <c r="P141" i="736"/>
  <c r="H141" i="736"/>
  <c r="AK140" i="736"/>
  <c r="AJ140" i="736"/>
  <c r="W140" i="736"/>
  <c r="N140" i="736" s="1"/>
  <c r="P140" i="736"/>
  <c r="H140" i="736"/>
  <c r="AK139" i="736"/>
  <c r="AJ139" i="736"/>
  <c r="W139" i="736"/>
  <c r="N139" i="736" s="1"/>
  <c r="P139" i="736"/>
  <c r="H139" i="736"/>
  <c r="AK138" i="736"/>
  <c r="AJ138" i="736"/>
  <c r="W138" i="736"/>
  <c r="N138" i="736" s="1"/>
  <c r="P138" i="736"/>
  <c r="H138" i="736"/>
  <c r="AK137" i="736"/>
  <c r="AJ137" i="736"/>
  <c r="W137" i="736"/>
  <c r="N137" i="736" s="1"/>
  <c r="P137" i="736"/>
  <c r="H137" i="736"/>
  <c r="AK136" i="736"/>
  <c r="AJ136" i="736"/>
  <c r="W136" i="736"/>
  <c r="N136" i="736" s="1"/>
  <c r="P136" i="736"/>
  <c r="H136" i="736"/>
  <c r="AJ135" i="736"/>
  <c r="W135" i="736"/>
  <c r="N135" i="736"/>
  <c r="O135" i="736" s="1"/>
  <c r="P135" i="736"/>
  <c r="H135" i="736"/>
  <c r="AE134" i="736"/>
  <c r="AD134" i="736"/>
  <c r="AA134" i="736"/>
  <c r="Z134" i="736"/>
  <c r="M134" i="736"/>
  <c r="AJ133" i="736"/>
  <c r="AK133" i="736" s="1"/>
  <c r="W133" i="736"/>
  <c r="H133" i="736"/>
  <c r="AK132" i="736"/>
  <c r="AJ132" i="736"/>
  <c r="W132" i="736"/>
  <c r="H132" i="736"/>
  <c r="AJ131" i="736"/>
  <c r="AK131" i="736" s="1"/>
  <c r="AG131" i="736"/>
  <c r="AF131" i="736"/>
  <c r="W131" i="736"/>
  <c r="H131" i="736"/>
  <c r="AJ130" i="736"/>
  <c r="AK130" i="736" s="1"/>
  <c r="AG130" i="736"/>
  <c r="AF130" i="736"/>
  <c r="W130" i="736"/>
  <c r="H130" i="736"/>
  <c r="AJ129" i="736"/>
  <c r="AK129" i="736" s="1"/>
  <c r="W129" i="736"/>
  <c r="N129" i="736"/>
  <c r="AF129" i="736" s="1"/>
  <c r="P129" i="736"/>
  <c r="H129" i="736"/>
  <c r="AJ128" i="736"/>
  <c r="AK128" i="736" s="1"/>
  <c r="W128" i="736"/>
  <c r="N128" i="736"/>
  <c r="AF128" i="736" s="1"/>
  <c r="P128" i="736"/>
  <c r="H128" i="736"/>
  <c r="AJ127" i="736"/>
  <c r="AK127" i="736" s="1"/>
  <c r="W127" i="736"/>
  <c r="P127" i="736"/>
  <c r="N127" i="736"/>
  <c r="AF127" i="736" s="1"/>
  <c r="H127" i="736"/>
  <c r="AJ126" i="736"/>
  <c r="AK126" i="736" s="1"/>
  <c r="W126" i="736"/>
  <c r="P126" i="736"/>
  <c r="N126" i="736"/>
  <c r="AF126" i="736" s="1"/>
  <c r="H126" i="736"/>
  <c r="AJ125" i="736"/>
  <c r="AK125" i="736" s="1"/>
  <c r="W125" i="736"/>
  <c r="P125" i="736"/>
  <c r="N125" i="736"/>
  <c r="AF125" i="736" s="1"/>
  <c r="AG125" i="736"/>
  <c r="H125" i="736"/>
  <c r="AJ124" i="736"/>
  <c r="AK124" i="736" s="1"/>
  <c r="W124" i="736"/>
  <c r="P124" i="736"/>
  <c r="N124" i="736"/>
  <c r="O124" i="736" s="1"/>
  <c r="AF124" i="736"/>
  <c r="H124" i="736"/>
  <c r="AJ123" i="736"/>
  <c r="AK123" i="736" s="1"/>
  <c r="W123" i="736"/>
  <c r="P123" i="736"/>
  <c r="N123" i="736"/>
  <c r="O123" i="736" s="1"/>
  <c r="AG123" i="736"/>
  <c r="H123" i="736"/>
  <c r="AJ122" i="736"/>
  <c r="AG122" i="736"/>
  <c r="W122" i="736"/>
  <c r="O122" i="736"/>
  <c r="N122" i="736"/>
  <c r="H122" i="736"/>
  <c r="AE121" i="736"/>
  <c r="AD121" i="736"/>
  <c r="AA121" i="736"/>
  <c r="Z121" i="736"/>
  <c r="W121" i="736"/>
  <c r="M121" i="736"/>
  <c r="AK120" i="736"/>
  <c r="AJ120" i="736"/>
  <c r="AG120" i="736"/>
  <c r="AF120" i="736"/>
  <c r="W120" i="736"/>
  <c r="H120" i="736"/>
  <c r="AK119" i="736"/>
  <c r="AJ119" i="736"/>
  <c r="AG119" i="736"/>
  <c r="AF119" i="736"/>
  <c r="W119" i="736"/>
  <c r="H119" i="736"/>
  <c r="AK118" i="736"/>
  <c r="AJ118" i="736"/>
  <c r="AG118" i="736"/>
  <c r="AF118" i="736"/>
  <c r="W118" i="736"/>
  <c r="H118" i="736"/>
  <c r="AK117" i="736"/>
  <c r="AJ117" i="736"/>
  <c r="AG117" i="736"/>
  <c r="AF117" i="736"/>
  <c r="W117" i="736"/>
  <c r="H117" i="736"/>
  <c r="AK116" i="736"/>
  <c r="AJ116" i="736"/>
  <c r="W116" i="736"/>
  <c r="N116" i="736" s="1"/>
  <c r="P116" i="736"/>
  <c r="H116" i="736"/>
  <c r="AK115" i="736"/>
  <c r="AJ115" i="736"/>
  <c r="W115" i="736"/>
  <c r="N115" i="736" s="1"/>
  <c r="P115" i="736"/>
  <c r="H115" i="736"/>
  <c r="AK114" i="736"/>
  <c r="AJ114" i="736"/>
  <c r="W114" i="736"/>
  <c r="N114" i="736" s="1"/>
  <c r="P114" i="736"/>
  <c r="H114" i="736"/>
  <c r="AK113" i="736"/>
  <c r="AJ113" i="736"/>
  <c r="W113" i="736"/>
  <c r="N113" i="736" s="1"/>
  <c r="P113" i="736"/>
  <c r="H113" i="736"/>
  <c r="AK112" i="736"/>
  <c r="AJ112" i="736"/>
  <c r="W112" i="736"/>
  <c r="N112" i="736" s="1"/>
  <c r="P112" i="736"/>
  <c r="H112" i="736"/>
  <c r="AK111" i="736"/>
  <c r="AJ111" i="736"/>
  <c r="W111" i="736"/>
  <c r="N111" i="736" s="1"/>
  <c r="P111" i="736"/>
  <c r="H111" i="736"/>
  <c r="AK110" i="736"/>
  <c r="AJ110" i="736"/>
  <c r="W110" i="736"/>
  <c r="N110" i="736" s="1"/>
  <c r="P110" i="736"/>
  <c r="H110" i="736"/>
  <c r="AK109" i="736"/>
  <c r="AJ109" i="736"/>
  <c r="W109" i="736"/>
  <c r="N109" i="736"/>
  <c r="AG109" i="736" s="1"/>
  <c r="H109" i="736"/>
  <c r="AE108" i="736"/>
  <c r="AD108" i="736"/>
  <c r="AA108" i="736"/>
  <c r="Z108" i="736"/>
  <c r="W108" i="736"/>
  <c r="M108" i="736"/>
  <c r="AK107" i="736"/>
  <c r="AJ107" i="736"/>
  <c r="W107" i="736"/>
  <c r="H107" i="736"/>
  <c r="AJ106" i="736"/>
  <c r="AK106" i="736" s="1"/>
  <c r="AG106" i="736"/>
  <c r="AF106" i="736"/>
  <c r="W106" i="736"/>
  <c r="H106" i="736"/>
  <c r="AJ105" i="736"/>
  <c r="AK105" i="736" s="1"/>
  <c r="AG105" i="736"/>
  <c r="AF105" i="736"/>
  <c r="W105" i="736"/>
  <c r="H105" i="736"/>
  <c r="AJ104" i="736"/>
  <c r="AK104" i="736" s="1"/>
  <c r="AG104" i="736"/>
  <c r="AF104" i="736"/>
  <c r="W104" i="736"/>
  <c r="H104" i="736"/>
  <c r="AJ103" i="736"/>
  <c r="AK103" i="736" s="1"/>
  <c r="AG103" i="736"/>
  <c r="AF103" i="736"/>
  <c r="W103" i="736"/>
  <c r="H103" i="736"/>
  <c r="AJ102" i="736"/>
  <c r="AK102" i="736" s="1"/>
  <c r="AG102" i="736"/>
  <c r="W102" i="736"/>
  <c r="P102" i="736"/>
  <c r="N102" i="736"/>
  <c r="AF102" i="736" s="1"/>
  <c r="H102" i="736"/>
  <c r="AJ101" i="736"/>
  <c r="AK101" i="736" s="1"/>
  <c r="AG101" i="736"/>
  <c r="W101" i="736"/>
  <c r="P101" i="736"/>
  <c r="N101" i="736"/>
  <c r="O101" i="736" s="1"/>
  <c r="AF101" i="736"/>
  <c r="H101" i="736"/>
  <c r="AJ100" i="736"/>
  <c r="AK100" i="736" s="1"/>
  <c r="AG100" i="736"/>
  <c r="W100" i="736"/>
  <c r="P100" i="736"/>
  <c r="N100" i="736"/>
  <c r="O100" i="736" s="1"/>
  <c r="AF100" i="736"/>
  <c r="H100" i="736"/>
  <c r="AJ99" i="736"/>
  <c r="AK99" i="736" s="1"/>
  <c r="AG99" i="736"/>
  <c r="W99" i="736"/>
  <c r="P99" i="736"/>
  <c r="N99" i="736"/>
  <c r="O99" i="736" s="1"/>
  <c r="AF99" i="736"/>
  <c r="H99" i="736"/>
  <c r="AJ98" i="736"/>
  <c r="AK98" i="736" s="1"/>
  <c r="AG98" i="736"/>
  <c r="W98" i="736"/>
  <c r="P98" i="736"/>
  <c r="N98" i="736"/>
  <c r="O98" i="736" s="1"/>
  <c r="AF98" i="736"/>
  <c r="H98" i="736"/>
  <c r="AJ97" i="736"/>
  <c r="AK97" i="736" s="1"/>
  <c r="AG97" i="736"/>
  <c r="W97" i="736"/>
  <c r="P97" i="736"/>
  <c r="N97" i="736"/>
  <c r="O97" i="736" s="1"/>
  <c r="AF97" i="736"/>
  <c r="H97" i="736"/>
  <c r="AJ96" i="736"/>
  <c r="W96" i="736"/>
  <c r="N96" i="736"/>
  <c r="H96" i="736"/>
  <c r="AE95" i="736"/>
  <c r="AD95" i="736"/>
  <c r="AA95" i="736"/>
  <c r="Z95" i="736"/>
  <c r="M95" i="736"/>
  <c r="AK94" i="736"/>
  <c r="AJ94" i="736"/>
  <c r="AG94" i="736"/>
  <c r="AF94" i="736"/>
  <c r="W94" i="736"/>
  <c r="H94" i="736"/>
  <c r="AK93" i="736"/>
  <c r="AJ93" i="736"/>
  <c r="AG93" i="736"/>
  <c r="AF93" i="736"/>
  <c r="W93" i="736"/>
  <c r="H93" i="736"/>
  <c r="AK92" i="736"/>
  <c r="AJ92" i="736"/>
  <c r="AG92" i="736"/>
  <c r="AF92" i="736"/>
  <c r="W92" i="736"/>
  <c r="H92" i="736"/>
  <c r="AK91" i="736"/>
  <c r="AJ91" i="736"/>
  <c r="AG91" i="736"/>
  <c r="AF91" i="736"/>
  <c r="W91" i="736"/>
  <c r="H91" i="736"/>
  <c r="AK90" i="736"/>
  <c r="AJ90" i="736"/>
  <c r="AG90" i="736"/>
  <c r="AF90" i="736"/>
  <c r="W90" i="736"/>
  <c r="H90" i="736"/>
  <c r="AK89" i="736"/>
  <c r="AJ89" i="736"/>
  <c r="AG89" i="736"/>
  <c r="AF89" i="736"/>
  <c r="W89" i="736"/>
  <c r="H89" i="736"/>
  <c r="AK88" i="736"/>
  <c r="AJ88" i="736"/>
  <c r="W88" i="736"/>
  <c r="N88" i="736" s="1"/>
  <c r="P88" i="736"/>
  <c r="H88" i="736"/>
  <c r="AK87" i="736"/>
  <c r="AJ87" i="736"/>
  <c r="W87" i="736"/>
  <c r="O87" i="736"/>
  <c r="N87" i="736"/>
  <c r="P87" i="736"/>
  <c r="H87" i="736"/>
  <c r="AK86" i="736"/>
  <c r="AJ86" i="736"/>
  <c r="W86" i="736"/>
  <c r="O86" i="736"/>
  <c r="N86" i="736"/>
  <c r="P86" i="736"/>
  <c r="H86" i="736"/>
  <c r="AJ85" i="736"/>
  <c r="AK85" i="736" s="1"/>
  <c r="AK83" i="736" s="1"/>
  <c r="W85" i="736"/>
  <c r="N85" i="736"/>
  <c r="P85" i="736"/>
  <c r="H85" i="736"/>
  <c r="AK84" i="736"/>
  <c r="AJ84" i="736"/>
  <c r="W84" i="736"/>
  <c r="N84" i="736"/>
  <c r="AG84" i="736" s="1"/>
  <c r="P84" i="736"/>
  <c r="H84" i="736"/>
  <c r="AJ83" i="736"/>
  <c r="AF83" i="736"/>
  <c r="W83" i="736"/>
  <c r="P83" i="736"/>
  <c r="N83" i="736"/>
  <c r="P95" i="736"/>
  <c r="H83" i="736"/>
  <c r="AE82" i="736"/>
  <c r="AD82" i="736"/>
  <c r="AA82" i="736"/>
  <c r="Z82" i="736"/>
  <c r="M82" i="736"/>
  <c r="AJ81" i="736"/>
  <c r="AK81" i="736" s="1"/>
  <c r="W81" i="736"/>
  <c r="AJ80" i="736"/>
  <c r="AK80" i="736" s="1"/>
  <c r="AG80" i="736"/>
  <c r="AF80" i="736"/>
  <c r="W80" i="736"/>
  <c r="AJ79" i="736"/>
  <c r="AK79" i="736" s="1"/>
  <c r="AG79" i="736"/>
  <c r="AF79" i="736"/>
  <c r="W79" i="736"/>
  <c r="AK78" i="736"/>
  <c r="AJ78" i="736"/>
  <c r="AG78" i="736"/>
  <c r="AF78" i="736"/>
  <c r="W78" i="736"/>
  <c r="AJ77" i="736"/>
  <c r="AK77" i="736" s="1"/>
  <c r="AG77" i="736"/>
  <c r="AF77" i="736"/>
  <c r="W77" i="736"/>
  <c r="AK76" i="736"/>
  <c r="AJ76" i="736"/>
  <c r="W76" i="736"/>
  <c r="N76" i="736"/>
  <c r="AF76" i="736" s="1"/>
  <c r="P76" i="736"/>
  <c r="H76" i="736"/>
  <c r="AK75" i="736"/>
  <c r="AJ75" i="736"/>
  <c r="AG75" i="736"/>
  <c r="W75" i="736"/>
  <c r="O75" i="736"/>
  <c r="N75" i="736"/>
  <c r="AF75" i="736" s="1"/>
  <c r="P75" i="736"/>
  <c r="H75" i="736"/>
  <c r="AK74" i="736"/>
  <c r="AJ74" i="736"/>
  <c r="AG74" i="736"/>
  <c r="W74" i="736"/>
  <c r="O74" i="736"/>
  <c r="Q74" i="736" s="1"/>
  <c r="N74" i="736"/>
  <c r="AF74" i="736" s="1"/>
  <c r="R74" i="736"/>
  <c r="P74" i="736"/>
  <c r="H74" i="736"/>
  <c r="AK73" i="736"/>
  <c r="AJ73" i="736"/>
  <c r="W73" i="736"/>
  <c r="N73" i="736" s="1"/>
  <c r="P73" i="736"/>
  <c r="H73" i="736"/>
  <c r="AK72" i="736"/>
  <c r="AJ72" i="736"/>
  <c r="W72" i="736"/>
  <c r="N72" i="736" s="1"/>
  <c r="P72" i="736"/>
  <c r="H72" i="736"/>
  <c r="AK71" i="736"/>
  <c r="AJ71" i="736"/>
  <c r="W71" i="736"/>
  <c r="N71" i="736" s="1"/>
  <c r="P71" i="736"/>
  <c r="H71" i="736"/>
  <c r="AJ70" i="736"/>
  <c r="W70" i="736"/>
  <c r="O70" i="736"/>
  <c r="R70" i="736" s="1"/>
  <c r="N70" i="736"/>
  <c r="AG70" i="736" s="1"/>
  <c r="H70" i="736"/>
  <c r="AE69" i="736"/>
  <c r="AD69" i="736"/>
  <c r="AA69" i="736"/>
  <c r="Z69" i="736"/>
  <c r="W69" i="736"/>
  <c r="M69" i="736"/>
  <c r="W68" i="736"/>
  <c r="H68" i="736"/>
  <c r="AG67" i="736"/>
  <c r="AF67" i="736"/>
  <c r="W67" i="736"/>
  <c r="H67" i="736"/>
  <c r="AG66" i="736"/>
  <c r="AF66" i="736"/>
  <c r="W66" i="736"/>
  <c r="H66" i="736"/>
  <c r="AG65" i="736"/>
  <c r="AF65" i="736"/>
  <c r="W65" i="736"/>
  <c r="H65" i="736"/>
  <c r="AG64" i="736"/>
  <c r="AF64" i="736"/>
  <c r="W64" i="736"/>
  <c r="H64" i="736"/>
  <c r="AG63" i="736"/>
  <c r="AF63" i="736"/>
  <c r="W63" i="736"/>
  <c r="H63" i="736"/>
  <c r="AG62" i="736"/>
  <c r="AF62" i="736"/>
  <c r="W62" i="736"/>
  <c r="H62" i="736"/>
  <c r="AG61" i="736"/>
  <c r="AF61" i="736"/>
  <c r="W61" i="736"/>
  <c r="H61" i="736"/>
  <c r="W60" i="736"/>
  <c r="P60" i="736"/>
  <c r="N60" i="736"/>
  <c r="O60" i="736" s="1"/>
  <c r="H60" i="736"/>
  <c r="W59" i="736"/>
  <c r="P59" i="736"/>
  <c r="N59" i="736"/>
  <c r="AG59" i="736" s="1"/>
  <c r="H59" i="736"/>
  <c r="W58" i="736"/>
  <c r="P58" i="736"/>
  <c r="N58" i="736"/>
  <c r="O58" i="736" s="1"/>
  <c r="H58" i="736"/>
  <c r="W57" i="736"/>
  <c r="N57" i="736" s="1"/>
  <c r="P57" i="736"/>
  <c r="H57" i="736"/>
  <c r="AE56" i="736"/>
  <c r="AD56" i="736"/>
  <c r="AA56" i="736"/>
  <c r="Z56" i="736"/>
  <c r="W56" i="736"/>
  <c r="M56" i="736"/>
  <c r="W55" i="736"/>
  <c r="H55" i="736"/>
  <c r="AG54" i="736"/>
  <c r="AF54" i="736"/>
  <c r="W54" i="736"/>
  <c r="H54" i="736"/>
  <c r="AG53" i="736"/>
  <c r="AF53" i="736"/>
  <c r="W53" i="736"/>
  <c r="H53" i="736"/>
  <c r="W52" i="736"/>
  <c r="N52" i="736" s="1"/>
  <c r="P52" i="736"/>
  <c r="H52" i="736"/>
  <c r="AG51" i="736"/>
  <c r="W51" i="736"/>
  <c r="N51" i="736"/>
  <c r="O51" i="736" s="1"/>
  <c r="AF51" i="736"/>
  <c r="P51" i="736"/>
  <c r="H51" i="736"/>
  <c r="W50" i="736"/>
  <c r="N50" i="736" s="1"/>
  <c r="H50" i="736"/>
  <c r="W49" i="736"/>
  <c r="N49" i="736" s="1"/>
  <c r="P49" i="736"/>
  <c r="H49" i="736"/>
  <c r="W48" i="736"/>
  <c r="N48" i="736" s="1"/>
  <c r="H48" i="736"/>
  <c r="W47" i="736"/>
  <c r="N47" i="736" s="1"/>
  <c r="P47" i="736"/>
  <c r="H47" i="736"/>
  <c r="W46" i="736"/>
  <c r="N46" i="736" s="1"/>
  <c r="H46" i="736"/>
  <c r="W45" i="736"/>
  <c r="N45" i="736" s="1"/>
  <c r="P45" i="736"/>
  <c r="H45" i="736"/>
  <c r="W44" i="736"/>
  <c r="N44" i="736" s="1"/>
  <c r="P44" i="736"/>
  <c r="H44" i="736"/>
  <c r="AE43" i="736"/>
  <c r="AD43" i="736"/>
  <c r="AA43" i="736"/>
  <c r="Z43" i="736"/>
  <c r="M43" i="736"/>
  <c r="AK42" i="736"/>
  <c r="AJ42" i="736"/>
  <c r="W42" i="736"/>
  <c r="H42" i="736"/>
  <c r="AK41" i="736"/>
  <c r="AJ41" i="736"/>
  <c r="W41" i="736"/>
  <c r="H41" i="736"/>
  <c r="AK40" i="736"/>
  <c r="AJ40" i="736"/>
  <c r="AG40" i="736"/>
  <c r="AF40" i="736"/>
  <c r="W40" i="736"/>
  <c r="H40" i="736"/>
  <c r="AK39" i="736"/>
  <c r="AJ39" i="736"/>
  <c r="AG39" i="736"/>
  <c r="AF39" i="736"/>
  <c r="W39" i="736"/>
  <c r="H39" i="736"/>
  <c r="AK38" i="736"/>
  <c r="AJ38" i="736"/>
  <c r="W38" i="736"/>
  <c r="N38" i="736" s="1"/>
  <c r="P38" i="736"/>
  <c r="H38" i="736"/>
  <c r="AK37" i="736"/>
  <c r="AJ37" i="736"/>
  <c r="W37" i="736"/>
  <c r="N37" i="736" s="1"/>
  <c r="P37" i="736"/>
  <c r="H37" i="736"/>
  <c r="AK36" i="736"/>
  <c r="AJ36" i="736"/>
  <c r="W36" i="736"/>
  <c r="N36" i="736" s="1"/>
  <c r="P36" i="736"/>
  <c r="H36" i="736"/>
  <c r="AK35" i="736"/>
  <c r="AJ35" i="736"/>
  <c r="W35" i="736"/>
  <c r="N35" i="736" s="1"/>
  <c r="P35" i="736"/>
  <c r="H35" i="736"/>
  <c r="AK34" i="736"/>
  <c r="AJ34" i="736"/>
  <c r="W34" i="736"/>
  <c r="N34" i="736" s="1"/>
  <c r="P34" i="736"/>
  <c r="H34" i="736"/>
  <c r="AK33" i="736"/>
  <c r="AJ33" i="736"/>
  <c r="W33" i="736"/>
  <c r="N33" i="736" s="1"/>
  <c r="P33" i="736"/>
  <c r="H33" i="736"/>
  <c r="AK32" i="736"/>
  <c r="AJ32" i="736"/>
  <c r="W32" i="736"/>
  <c r="N32" i="736" s="1"/>
  <c r="P32" i="736"/>
  <c r="H32" i="736"/>
  <c r="AK31" i="736"/>
  <c r="AJ31" i="736"/>
  <c r="AG31" i="736"/>
  <c r="W31" i="736"/>
  <c r="N31" i="736"/>
  <c r="H31" i="736"/>
  <c r="AE30" i="736"/>
  <c r="AD30" i="736"/>
  <c r="AA30" i="736"/>
  <c r="Z30" i="736"/>
  <c r="M30" i="736"/>
  <c r="AJ29" i="736"/>
  <c r="AK29" i="736" s="1"/>
  <c r="AF29" i="736"/>
  <c r="W29" i="736"/>
  <c r="H29" i="736"/>
  <c r="AJ28" i="736"/>
  <c r="AK28" i="736" s="1"/>
  <c r="AG28" i="736"/>
  <c r="AF28" i="736"/>
  <c r="W28" i="736"/>
  <c r="H28" i="736"/>
  <c r="AJ27" i="736"/>
  <c r="AK27" i="736" s="1"/>
  <c r="AG27" i="736"/>
  <c r="AF27" i="736"/>
  <c r="W27" i="736"/>
  <c r="H27" i="736"/>
  <c r="AJ26" i="736"/>
  <c r="AK26" i="736" s="1"/>
  <c r="AG26" i="736"/>
  <c r="AF26" i="736"/>
  <c r="W26" i="736"/>
  <c r="H26" i="736"/>
  <c r="AJ25" i="736"/>
  <c r="AK25" i="736" s="1"/>
  <c r="AG25" i="736"/>
  <c r="AF25" i="736"/>
  <c r="W25" i="736"/>
  <c r="H25" i="736"/>
  <c r="AJ24" i="736"/>
  <c r="AK24" i="736" s="1"/>
  <c r="AG24" i="736"/>
  <c r="W24" i="736"/>
  <c r="P24" i="736"/>
  <c r="N24" i="736"/>
  <c r="AF24" i="736" s="1"/>
  <c r="H24" i="736"/>
  <c r="AJ23" i="736"/>
  <c r="AK23" i="736" s="1"/>
  <c r="AG23" i="736"/>
  <c r="W23" i="736"/>
  <c r="P23" i="736"/>
  <c r="N23" i="736"/>
  <c r="AF23" i="736" s="1"/>
  <c r="H23" i="736"/>
  <c r="AJ22" i="736"/>
  <c r="AK22" i="736" s="1"/>
  <c r="AG22" i="736"/>
  <c r="W22" i="736"/>
  <c r="P22" i="736"/>
  <c r="N22" i="736"/>
  <c r="AF22" i="736" s="1"/>
  <c r="H22" i="736"/>
  <c r="AJ21" i="736"/>
  <c r="AK21" i="736" s="1"/>
  <c r="W21" i="736"/>
  <c r="P21" i="736"/>
  <c r="N21" i="736"/>
  <c r="O21" i="736" s="1"/>
  <c r="Q21" i="736"/>
  <c r="H21" i="736"/>
  <c r="AJ20" i="736"/>
  <c r="AK20" i="736" s="1"/>
  <c r="W20" i="736"/>
  <c r="P20" i="736"/>
  <c r="N20" i="736"/>
  <c r="O20" i="736" s="1"/>
  <c r="R20" i="736" s="1"/>
  <c r="H20" i="736"/>
  <c r="AJ19" i="736"/>
  <c r="AK19" i="736" s="1"/>
  <c r="W19" i="736"/>
  <c r="P19" i="736"/>
  <c r="N19" i="736"/>
  <c r="O19" i="736" s="1"/>
  <c r="R19" i="736" s="1"/>
  <c r="Q19" i="736"/>
  <c r="H19" i="736"/>
  <c r="AJ18" i="736"/>
  <c r="W18" i="736"/>
  <c r="N18" i="736" s="1"/>
  <c r="P30" i="736"/>
  <c r="H18" i="736"/>
  <c r="AE17" i="736"/>
  <c r="AD17" i="736"/>
  <c r="AA17" i="736"/>
  <c r="AA2" i="736" s="1"/>
  <c r="Z17" i="736"/>
  <c r="W17" i="736"/>
  <c r="M17" i="736"/>
  <c r="AK16" i="736"/>
  <c r="AJ16" i="736"/>
  <c r="AG16" i="736"/>
  <c r="AF16" i="736"/>
  <c r="W16" i="736"/>
  <c r="H16" i="736"/>
  <c r="AK15" i="736"/>
  <c r="AJ15" i="736"/>
  <c r="AG15" i="736"/>
  <c r="AF15" i="736"/>
  <c r="W15" i="736"/>
  <c r="H15" i="736"/>
  <c r="AK14" i="736"/>
  <c r="AJ14" i="736"/>
  <c r="AG14" i="736"/>
  <c r="AF14" i="736"/>
  <c r="W14" i="736"/>
  <c r="H14" i="736"/>
  <c r="AK13" i="736"/>
  <c r="AJ13" i="736"/>
  <c r="AG13" i="736"/>
  <c r="AF13" i="736"/>
  <c r="W13" i="736"/>
  <c r="H13" i="736"/>
  <c r="AK12" i="736"/>
  <c r="AJ12" i="736"/>
  <c r="AG12" i="736"/>
  <c r="AF12" i="736"/>
  <c r="W12" i="736"/>
  <c r="N12" i="736" s="1"/>
  <c r="O12" i="736"/>
  <c r="P12" i="736"/>
  <c r="H12" i="736"/>
  <c r="AK11" i="736"/>
  <c r="AJ11" i="736"/>
  <c r="AG11" i="736"/>
  <c r="W11" i="736"/>
  <c r="N11" i="736" s="1"/>
  <c r="O11" i="736"/>
  <c r="Q11" i="736"/>
  <c r="P11" i="736"/>
  <c r="H11" i="736"/>
  <c r="AK10" i="736"/>
  <c r="AJ10" i="736"/>
  <c r="W10" i="736"/>
  <c r="N10" i="736" s="1"/>
  <c r="AF10" i="736" s="1"/>
  <c r="P10" i="736"/>
  <c r="H10" i="736"/>
  <c r="AK9" i="736"/>
  <c r="AJ9" i="736"/>
  <c r="W9" i="736"/>
  <c r="N9" i="736" s="1"/>
  <c r="AG9" i="736" s="1"/>
  <c r="P9" i="736"/>
  <c r="H9" i="736"/>
  <c r="AK8" i="736"/>
  <c r="AJ8" i="736"/>
  <c r="AG8" i="736"/>
  <c r="AF8" i="736"/>
  <c r="W8" i="736"/>
  <c r="N8" i="736" s="1"/>
  <c r="O8" i="736"/>
  <c r="P8" i="736"/>
  <c r="H8" i="736"/>
  <c r="AK7" i="736"/>
  <c r="AJ7" i="736"/>
  <c r="AG7" i="736"/>
  <c r="W7" i="736"/>
  <c r="N7" i="736" s="1"/>
  <c r="O7" i="736"/>
  <c r="Q7" i="736"/>
  <c r="P7" i="736"/>
  <c r="H7" i="736"/>
  <c r="AK6" i="736"/>
  <c r="AJ6" i="736"/>
  <c r="W6" i="736"/>
  <c r="N6" i="736" s="1"/>
  <c r="AF6" i="736" s="1"/>
  <c r="P6" i="736"/>
  <c r="H6" i="736"/>
  <c r="AK5" i="736"/>
  <c r="AJ5" i="736"/>
  <c r="AG5" i="736"/>
  <c r="AF5" i="736"/>
  <c r="W5" i="736"/>
  <c r="Q5" i="736"/>
  <c r="O5" i="736"/>
  <c r="N5" i="736"/>
  <c r="N17" i="736" s="1"/>
  <c r="P5" i="736"/>
  <c r="H5" i="736"/>
  <c r="AE2" i="736"/>
  <c r="AD2" i="736"/>
  <c r="Z2" i="736"/>
  <c r="I2" i="736"/>
  <c r="I1" i="736"/>
  <c r="E1" i="736"/>
  <c r="AE173" i="735"/>
  <c r="AD173" i="735"/>
  <c r="AA173" i="735"/>
  <c r="Z173" i="735"/>
  <c r="M173" i="735"/>
  <c r="W172" i="735"/>
  <c r="H172" i="735"/>
  <c r="W171" i="735"/>
  <c r="H171" i="735"/>
  <c r="AG170" i="735"/>
  <c r="AF170" i="735"/>
  <c r="W170" i="735"/>
  <c r="H170" i="735"/>
  <c r="AG169" i="735"/>
  <c r="AF169" i="735"/>
  <c r="W169" i="735"/>
  <c r="H169" i="735"/>
  <c r="AG168" i="735"/>
  <c r="AF168" i="735"/>
  <c r="W168" i="735"/>
  <c r="H168" i="735"/>
  <c r="AG167" i="735"/>
  <c r="AF167" i="735"/>
  <c r="W167" i="735"/>
  <c r="H167" i="735"/>
  <c r="AG166" i="735"/>
  <c r="AF166" i="735"/>
  <c r="W166" i="735"/>
  <c r="H166" i="735"/>
  <c r="AF165" i="735"/>
  <c r="W165" i="735"/>
  <c r="P165" i="735"/>
  <c r="N165" i="735"/>
  <c r="O165" i="735" s="1"/>
  <c r="Q165" i="735" s="1"/>
  <c r="R165" i="735"/>
  <c r="H165" i="735"/>
  <c r="W164" i="735"/>
  <c r="O164" i="735"/>
  <c r="N164" i="735"/>
  <c r="R164" i="735"/>
  <c r="P164" i="735"/>
  <c r="H164" i="735"/>
  <c r="W163" i="735"/>
  <c r="P163" i="735"/>
  <c r="N163" i="735"/>
  <c r="O163" i="735" s="1"/>
  <c r="R163" i="735"/>
  <c r="AF163" i="735"/>
  <c r="H163" i="735"/>
  <c r="W162" i="735"/>
  <c r="N162" i="735" s="1"/>
  <c r="H162" i="735"/>
  <c r="W161" i="735"/>
  <c r="O161" i="735"/>
  <c r="N161" i="735"/>
  <c r="N173" i="735" s="1"/>
  <c r="P161" i="735"/>
  <c r="H161" i="735"/>
  <c r="AE160" i="735"/>
  <c r="AD160" i="735"/>
  <c r="AA160" i="735"/>
  <c r="Z160" i="735"/>
  <c r="M160" i="735"/>
  <c r="W159" i="735"/>
  <c r="H159" i="735"/>
  <c r="W158" i="735"/>
  <c r="H158" i="735"/>
  <c r="W157" i="735"/>
  <c r="H157" i="735"/>
  <c r="W156" i="735"/>
  <c r="H156" i="735"/>
  <c r="AG155" i="735"/>
  <c r="AF155" i="735"/>
  <c r="W155" i="735"/>
  <c r="H155" i="735"/>
  <c r="AG154" i="735"/>
  <c r="AF154" i="735"/>
  <c r="W154" i="735"/>
  <c r="H154" i="735"/>
  <c r="AG153" i="735"/>
  <c r="AF153" i="735"/>
  <c r="W153" i="735"/>
  <c r="H153" i="735"/>
  <c r="AG152" i="735"/>
  <c r="AF152" i="735"/>
  <c r="W152" i="735"/>
  <c r="H152" i="735"/>
  <c r="AG151" i="735"/>
  <c r="AF151" i="735"/>
  <c r="W151" i="735"/>
  <c r="H151" i="735"/>
  <c r="AG150" i="735"/>
  <c r="AF150" i="735"/>
  <c r="W150" i="735"/>
  <c r="H150" i="735"/>
  <c r="AG149" i="735"/>
  <c r="AF149" i="735"/>
  <c r="W149" i="735"/>
  <c r="H149" i="735"/>
  <c r="W148" i="735"/>
  <c r="N148" i="735"/>
  <c r="N160" i="735" s="1"/>
  <c r="P160" i="735"/>
  <c r="H148" i="735"/>
  <c r="AE147" i="735"/>
  <c r="AD147" i="735"/>
  <c r="AA147" i="735"/>
  <c r="Z147" i="735"/>
  <c r="W147" i="735"/>
  <c r="M147" i="735"/>
  <c r="AK146" i="735"/>
  <c r="AJ146" i="735"/>
  <c r="W146" i="735"/>
  <c r="H146" i="735"/>
  <c r="AJ145" i="735"/>
  <c r="AK145" i="735" s="1"/>
  <c r="AG145" i="735"/>
  <c r="AF145" i="735"/>
  <c r="W145" i="735"/>
  <c r="H145" i="735"/>
  <c r="AJ144" i="735"/>
  <c r="AK144" i="735" s="1"/>
  <c r="AG144" i="735"/>
  <c r="AF144" i="735"/>
  <c r="W144" i="735"/>
  <c r="H144" i="735"/>
  <c r="AJ143" i="735"/>
  <c r="AK143" i="735" s="1"/>
  <c r="W143" i="735"/>
  <c r="P143" i="735"/>
  <c r="N143" i="735"/>
  <c r="AF143" i="735" s="1"/>
  <c r="AG143" i="735"/>
  <c r="H143" i="735"/>
  <c r="AJ142" i="735"/>
  <c r="AK142" i="735" s="1"/>
  <c r="W142" i="735"/>
  <c r="P142" i="735"/>
  <c r="N142" i="735"/>
  <c r="O142" i="735" s="1"/>
  <c r="AG142" i="735"/>
  <c r="H142" i="735"/>
  <c r="AJ141" i="735"/>
  <c r="AK141" i="735" s="1"/>
  <c r="W141" i="735"/>
  <c r="P141" i="735"/>
  <c r="N141" i="735"/>
  <c r="O141" i="735" s="1"/>
  <c r="AG141" i="735"/>
  <c r="H141" i="735"/>
  <c r="AJ140" i="735"/>
  <c r="AK140" i="735" s="1"/>
  <c r="W140" i="735"/>
  <c r="P140" i="735"/>
  <c r="N140" i="735"/>
  <c r="O140" i="735" s="1"/>
  <c r="AG140" i="735"/>
  <c r="H140" i="735"/>
  <c r="AJ139" i="735"/>
  <c r="AK139" i="735" s="1"/>
  <c r="AK135" i="735" s="1"/>
  <c r="W139" i="735"/>
  <c r="N139" i="735" s="1"/>
  <c r="P139" i="735"/>
  <c r="H139" i="735"/>
  <c r="AK138" i="735"/>
  <c r="AJ138" i="735"/>
  <c r="W138" i="735"/>
  <c r="N138" i="735" s="1"/>
  <c r="P138" i="735"/>
  <c r="H138" i="735"/>
  <c r="AK137" i="735"/>
  <c r="AJ137" i="735"/>
  <c r="W137" i="735"/>
  <c r="N137" i="735" s="1"/>
  <c r="P137" i="735"/>
  <c r="H137" i="735"/>
  <c r="AK136" i="735"/>
  <c r="AJ136" i="735"/>
  <c r="W136" i="735"/>
  <c r="N136" i="735" s="1"/>
  <c r="P136" i="735"/>
  <c r="H136" i="735"/>
  <c r="AJ135" i="735"/>
  <c r="AG135" i="735"/>
  <c r="W135" i="735"/>
  <c r="N135" i="735"/>
  <c r="P135" i="735"/>
  <c r="H135" i="735"/>
  <c r="AE134" i="735"/>
  <c r="AD134" i="735"/>
  <c r="AA134" i="735"/>
  <c r="Z134" i="735"/>
  <c r="M134" i="735"/>
  <c r="AJ133" i="735"/>
  <c r="AK133" i="735" s="1"/>
  <c r="W133" i="735"/>
  <c r="H133" i="735"/>
  <c r="AJ132" i="735"/>
  <c r="AK132" i="735" s="1"/>
  <c r="W132" i="735"/>
  <c r="H132" i="735"/>
  <c r="AJ131" i="735"/>
  <c r="AK131" i="735" s="1"/>
  <c r="AG131" i="735"/>
  <c r="AF131" i="735"/>
  <c r="W131" i="735"/>
  <c r="H131" i="735"/>
  <c r="AJ130" i="735"/>
  <c r="AK130" i="735" s="1"/>
  <c r="AG130" i="735"/>
  <c r="AF130" i="735"/>
  <c r="W130" i="735"/>
  <c r="H130" i="735"/>
  <c r="AJ129" i="735"/>
  <c r="AK129" i="735" s="1"/>
  <c r="W129" i="735"/>
  <c r="N129" i="735"/>
  <c r="P129" i="735"/>
  <c r="H129" i="735"/>
  <c r="AJ128" i="735"/>
  <c r="AK128" i="735" s="1"/>
  <c r="W128" i="735"/>
  <c r="N128" i="735"/>
  <c r="P128" i="735"/>
  <c r="H128" i="735"/>
  <c r="AJ127" i="735"/>
  <c r="AK127" i="735" s="1"/>
  <c r="W127" i="735"/>
  <c r="N127" i="735"/>
  <c r="P127" i="735"/>
  <c r="H127" i="735"/>
  <c r="AK126" i="735"/>
  <c r="AJ126" i="735"/>
  <c r="W126" i="735"/>
  <c r="O126" i="735"/>
  <c r="N126" i="735"/>
  <c r="P126" i="735"/>
  <c r="H126" i="735"/>
  <c r="AK125" i="735"/>
  <c r="AJ125" i="735"/>
  <c r="W125" i="735"/>
  <c r="O125" i="735"/>
  <c r="N125" i="735"/>
  <c r="P125" i="735"/>
  <c r="H125" i="735"/>
  <c r="AK124" i="735"/>
  <c r="AJ124" i="735"/>
  <c r="W124" i="735"/>
  <c r="N124" i="735"/>
  <c r="AF124" i="735" s="1"/>
  <c r="P124" i="735"/>
  <c r="H124" i="735"/>
  <c r="AK123" i="735"/>
  <c r="AK122" i="735" s="1"/>
  <c r="AJ123" i="735"/>
  <c r="W123" i="735"/>
  <c r="N123" i="735"/>
  <c r="P123" i="735"/>
  <c r="H123" i="735"/>
  <c r="AJ122" i="735"/>
  <c r="W122" i="735"/>
  <c r="P122" i="735"/>
  <c r="N122" i="735"/>
  <c r="P134" i="735"/>
  <c r="H122" i="735"/>
  <c r="AE121" i="735"/>
  <c r="AD121" i="735"/>
  <c r="AA121" i="735"/>
  <c r="Z121" i="735"/>
  <c r="W121" i="735"/>
  <c r="M121" i="735"/>
  <c r="AJ120" i="735"/>
  <c r="AK120" i="735" s="1"/>
  <c r="AG120" i="735"/>
  <c r="AF120" i="735"/>
  <c r="W120" i="735"/>
  <c r="H120" i="735"/>
  <c r="AJ119" i="735"/>
  <c r="AK119" i="735" s="1"/>
  <c r="AG119" i="735"/>
  <c r="AF119" i="735"/>
  <c r="W119" i="735"/>
  <c r="H119" i="735"/>
  <c r="AJ118" i="735"/>
  <c r="AK118" i="735" s="1"/>
  <c r="AG118" i="735"/>
  <c r="AF118" i="735"/>
  <c r="W118" i="735"/>
  <c r="H118" i="735"/>
  <c r="AJ117" i="735"/>
  <c r="AK117" i="735" s="1"/>
  <c r="AG117" i="735"/>
  <c r="AF117" i="735"/>
  <c r="W117" i="735"/>
  <c r="H117" i="735"/>
  <c r="AJ116" i="735"/>
  <c r="AK116" i="735" s="1"/>
  <c r="W116" i="735"/>
  <c r="P116" i="735"/>
  <c r="N116" i="735"/>
  <c r="O116" i="735" s="1"/>
  <c r="AG116" i="735"/>
  <c r="H116" i="735"/>
  <c r="AK115" i="735"/>
  <c r="AJ115" i="735"/>
  <c r="W115" i="735"/>
  <c r="N115" i="735" s="1"/>
  <c r="P115" i="735"/>
  <c r="H115" i="735"/>
  <c r="AK114" i="735"/>
  <c r="AJ114" i="735"/>
  <c r="W114" i="735"/>
  <c r="N114" i="735" s="1"/>
  <c r="P114" i="735"/>
  <c r="H114" i="735"/>
  <c r="AK113" i="735"/>
  <c r="AJ113" i="735"/>
  <c r="W113" i="735"/>
  <c r="N113" i="735" s="1"/>
  <c r="P113" i="735"/>
  <c r="H113" i="735"/>
  <c r="AK112" i="735"/>
  <c r="AJ112" i="735"/>
  <c r="W112" i="735"/>
  <c r="N112" i="735" s="1"/>
  <c r="P112" i="735"/>
  <c r="H112" i="735"/>
  <c r="AK111" i="735"/>
  <c r="AJ111" i="735"/>
  <c r="W111" i="735"/>
  <c r="N111" i="735" s="1"/>
  <c r="P111" i="735"/>
  <c r="H111" i="735"/>
  <c r="AK110" i="735"/>
  <c r="AJ110" i="735"/>
  <c r="W110" i="735"/>
  <c r="N110" i="735" s="1"/>
  <c r="P110" i="735"/>
  <c r="H110" i="735"/>
  <c r="AJ109" i="735"/>
  <c r="W109" i="735"/>
  <c r="N109" i="735"/>
  <c r="N121" i="735" s="1"/>
  <c r="P109" i="735"/>
  <c r="H109" i="735"/>
  <c r="AE108" i="735"/>
  <c r="AD108" i="735"/>
  <c r="AA108" i="735"/>
  <c r="Z108" i="735"/>
  <c r="W108" i="735"/>
  <c r="M108" i="735"/>
  <c r="AK107" i="735"/>
  <c r="AJ107" i="735"/>
  <c r="W107" i="735"/>
  <c r="H107" i="735"/>
  <c r="AJ106" i="735"/>
  <c r="AK106" i="735" s="1"/>
  <c r="AG106" i="735"/>
  <c r="AF106" i="735"/>
  <c r="W106" i="735"/>
  <c r="H106" i="735"/>
  <c r="AJ105" i="735"/>
  <c r="AK105" i="735" s="1"/>
  <c r="AG105" i="735"/>
  <c r="AF105" i="735"/>
  <c r="W105" i="735"/>
  <c r="H105" i="735"/>
  <c r="AJ104" i="735"/>
  <c r="AK104" i="735" s="1"/>
  <c r="AG104" i="735"/>
  <c r="AF104" i="735"/>
  <c r="W104" i="735"/>
  <c r="H104" i="735"/>
  <c r="AJ103" i="735"/>
  <c r="AK103" i="735" s="1"/>
  <c r="AG103" i="735"/>
  <c r="W103" i="735"/>
  <c r="P103" i="735"/>
  <c r="N103" i="735"/>
  <c r="O103" i="735" s="1"/>
  <c r="H103" i="735"/>
  <c r="AJ102" i="735"/>
  <c r="AK102" i="735" s="1"/>
  <c r="AG102" i="735"/>
  <c r="W102" i="735"/>
  <c r="P102" i="735"/>
  <c r="N102" i="735"/>
  <c r="O102" i="735" s="1"/>
  <c r="H102" i="735"/>
  <c r="AJ101" i="735"/>
  <c r="AK101" i="735" s="1"/>
  <c r="AG101" i="735"/>
  <c r="W101" i="735"/>
  <c r="P101" i="735"/>
  <c r="N101" i="735"/>
  <c r="O101" i="735" s="1"/>
  <c r="H101" i="735"/>
  <c r="AJ100" i="735"/>
  <c r="AK100" i="735" s="1"/>
  <c r="AG100" i="735"/>
  <c r="W100" i="735"/>
  <c r="P100" i="735"/>
  <c r="N100" i="735"/>
  <c r="O100" i="735" s="1"/>
  <c r="H100" i="735"/>
  <c r="AJ99" i="735"/>
  <c r="AK99" i="735" s="1"/>
  <c r="AG99" i="735"/>
  <c r="W99" i="735"/>
  <c r="P99" i="735"/>
  <c r="N99" i="735"/>
  <c r="O99" i="735" s="1"/>
  <c r="H99" i="735"/>
  <c r="AJ98" i="735"/>
  <c r="AK98" i="735" s="1"/>
  <c r="AG98" i="735"/>
  <c r="W98" i="735"/>
  <c r="P98" i="735"/>
  <c r="N98" i="735"/>
  <c r="O98" i="735" s="1"/>
  <c r="H98" i="735"/>
  <c r="AJ97" i="735"/>
  <c r="AK97" i="735" s="1"/>
  <c r="AK96" i="735" s="1"/>
  <c r="AG97" i="735"/>
  <c r="W97" i="735"/>
  <c r="P97" i="735"/>
  <c r="N97" i="735"/>
  <c r="O97" i="735" s="1"/>
  <c r="AF97" i="735"/>
  <c r="H97" i="735"/>
  <c r="AJ96" i="735"/>
  <c r="W96" i="735"/>
  <c r="O96" i="735"/>
  <c r="Q96" i="735" s="1"/>
  <c r="N96" i="735"/>
  <c r="N108" i="735" s="1"/>
  <c r="P108" i="735"/>
  <c r="H96" i="735"/>
  <c r="AE95" i="735"/>
  <c r="AD95" i="735"/>
  <c r="AA95" i="735"/>
  <c r="Z95" i="735"/>
  <c r="M95" i="735"/>
  <c r="AK94" i="735"/>
  <c r="AJ94" i="735"/>
  <c r="AG94" i="735"/>
  <c r="AF94" i="735"/>
  <c r="W94" i="735"/>
  <c r="H94" i="735"/>
  <c r="AK93" i="735"/>
  <c r="AJ93" i="735"/>
  <c r="AG93" i="735"/>
  <c r="AF93" i="735"/>
  <c r="W93" i="735"/>
  <c r="H93" i="735"/>
  <c r="AK92" i="735"/>
  <c r="AJ92" i="735"/>
  <c r="AG92" i="735"/>
  <c r="AF92" i="735"/>
  <c r="W92" i="735"/>
  <c r="H92" i="735"/>
  <c r="AK91" i="735"/>
  <c r="AJ91" i="735"/>
  <c r="AG91" i="735"/>
  <c r="AF91" i="735"/>
  <c r="W91" i="735"/>
  <c r="H91" i="735"/>
  <c r="AK90" i="735"/>
  <c r="AJ90" i="735"/>
  <c r="AG90" i="735"/>
  <c r="AF90" i="735"/>
  <c r="W90" i="735"/>
  <c r="H90" i="735"/>
  <c r="AK89" i="735"/>
  <c r="AJ89" i="735"/>
  <c r="W89" i="735"/>
  <c r="N89" i="735" s="1"/>
  <c r="P89" i="735"/>
  <c r="H89" i="735"/>
  <c r="AK88" i="735"/>
  <c r="AJ88" i="735"/>
  <c r="W88" i="735"/>
  <c r="N88" i="735" s="1"/>
  <c r="P88" i="735"/>
  <c r="H88" i="735"/>
  <c r="AK87" i="735"/>
  <c r="AJ87" i="735"/>
  <c r="W87" i="735"/>
  <c r="N87" i="735" s="1"/>
  <c r="P87" i="735"/>
  <c r="H87" i="735"/>
  <c r="AK86" i="735"/>
  <c r="AJ86" i="735"/>
  <c r="W86" i="735"/>
  <c r="N86" i="735" s="1"/>
  <c r="P86" i="735"/>
  <c r="H86" i="735"/>
  <c r="AK85" i="735"/>
  <c r="AJ85" i="735"/>
  <c r="W85" i="735"/>
  <c r="N85" i="735" s="1"/>
  <c r="P85" i="735"/>
  <c r="H85" i="735"/>
  <c r="AK84" i="735"/>
  <c r="AJ84" i="735"/>
  <c r="W84" i="735"/>
  <c r="N84" i="735" s="1"/>
  <c r="P84" i="735"/>
  <c r="H84" i="735"/>
  <c r="AK83" i="735"/>
  <c r="AJ83" i="735"/>
  <c r="AF83" i="735"/>
  <c r="W83" i="735"/>
  <c r="P83" i="735"/>
  <c r="N83" i="735"/>
  <c r="P95" i="735"/>
  <c r="H83" i="735"/>
  <c r="AE82" i="735"/>
  <c r="AD82" i="735"/>
  <c r="AA82" i="735"/>
  <c r="Z82" i="735"/>
  <c r="M82" i="735"/>
  <c r="AJ81" i="735"/>
  <c r="AK81" i="735" s="1"/>
  <c r="W81" i="735"/>
  <c r="AJ80" i="735"/>
  <c r="AK80" i="735" s="1"/>
  <c r="AG80" i="735"/>
  <c r="AF80" i="735"/>
  <c r="W80" i="735"/>
  <c r="AJ79" i="735"/>
  <c r="AK79" i="735" s="1"/>
  <c r="AG79" i="735"/>
  <c r="AF79" i="735"/>
  <c r="W79" i="735"/>
  <c r="AK78" i="735"/>
  <c r="AJ78" i="735"/>
  <c r="AG78" i="735"/>
  <c r="AF78" i="735"/>
  <c r="W78" i="735"/>
  <c r="AK77" i="735"/>
  <c r="AJ77" i="735"/>
  <c r="AG77" i="735"/>
  <c r="AF77" i="735"/>
  <c r="W77" i="735"/>
  <c r="AJ76" i="735"/>
  <c r="AK76" i="735" s="1"/>
  <c r="AG76" i="735"/>
  <c r="AF76" i="735"/>
  <c r="W76" i="735"/>
  <c r="H76" i="735"/>
  <c r="AJ75" i="735"/>
  <c r="AK75" i="735" s="1"/>
  <c r="W75" i="735"/>
  <c r="N75" i="735"/>
  <c r="AF75" i="735" s="1"/>
  <c r="P75" i="735"/>
  <c r="H75" i="735"/>
  <c r="AJ74" i="735"/>
  <c r="AK74" i="735" s="1"/>
  <c r="W74" i="735"/>
  <c r="N74" i="735"/>
  <c r="AF74" i="735" s="1"/>
  <c r="P74" i="735"/>
  <c r="H74" i="735"/>
  <c r="AJ73" i="735"/>
  <c r="AK73" i="735" s="1"/>
  <c r="W73" i="735"/>
  <c r="N73" i="735"/>
  <c r="AF73" i="735" s="1"/>
  <c r="P73" i="735"/>
  <c r="H73" i="735"/>
  <c r="AK72" i="735"/>
  <c r="AJ72" i="735"/>
  <c r="W72" i="735"/>
  <c r="N72" i="735" s="1"/>
  <c r="P72" i="735"/>
  <c r="H72" i="735"/>
  <c r="AK71" i="735"/>
  <c r="AJ71" i="735"/>
  <c r="W71" i="735"/>
  <c r="N71" i="735" s="1"/>
  <c r="P71" i="735"/>
  <c r="H71" i="735"/>
  <c r="AJ70" i="735"/>
  <c r="W70" i="735"/>
  <c r="N70" i="735" s="1"/>
  <c r="P70" i="735"/>
  <c r="H70" i="735"/>
  <c r="AE69" i="735"/>
  <c r="AD69" i="735"/>
  <c r="AA69" i="735"/>
  <c r="Z69" i="735"/>
  <c r="W69" i="735"/>
  <c r="M69" i="735"/>
  <c r="W68" i="735"/>
  <c r="H68" i="735"/>
  <c r="AG67" i="735"/>
  <c r="AF67" i="735"/>
  <c r="W67" i="735"/>
  <c r="H67" i="735"/>
  <c r="AG66" i="735"/>
  <c r="AF66" i="735"/>
  <c r="W66" i="735"/>
  <c r="H66" i="735"/>
  <c r="AG65" i="735"/>
  <c r="AF65" i="735"/>
  <c r="W65" i="735"/>
  <c r="H65" i="735"/>
  <c r="AG64" i="735"/>
  <c r="AF64" i="735"/>
  <c r="W64" i="735"/>
  <c r="H64" i="735"/>
  <c r="AG63" i="735"/>
  <c r="AF63" i="735"/>
  <c r="W63" i="735"/>
  <c r="H63" i="735"/>
  <c r="AG62" i="735"/>
  <c r="AF62" i="735"/>
  <c r="W62" i="735"/>
  <c r="H62" i="735"/>
  <c r="AG61" i="735"/>
  <c r="AF61" i="735"/>
  <c r="W61" i="735"/>
  <c r="H61" i="735"/>
  <c r="W60" i="735"/>
  <c r="P60" i="735"/>
  <c r="N60" i="735"/>
  <c r="O60" i="735" s="1"/>
  <c r="H60" i="735"/>
  <c r="W59" i="735"/>
  <c r="N59" i="735" s="1"/>
  <c r="P59" i="735"/>
  <c r="H59" i="735"/>
  <c r="W58" i="735"/>
  <c r="P58" i="735"/>
  <c r="N58" i="735"/>
  <c r="O58" i="735" s="1"/>
  <c r="H58" i="735"/>
  <c r="AF57" i="735"/>
  <c r="W57" i="735"/>
  <c r="P57" i="735"/>
  <c r="N57" i="735"/>
  <c r="O57" i="735" s="1"/>
  <c r="H57" i="735"/>
  <c r="AE56" i="735"/>
  <c r="AD56" i="735"/>
  <c r="AA56" i="735"/>
  <c r="Z56" i="735"/>
  <c r="W56" i="735"/>
  <c r="M56" i="735"/>
  <c r="W55" i="735"/>
  <c r="H55" i="735"/>
  <c r="AG54" i="735"/>
  <c r="AF54" i="735"/>
  <c r="W54" i="735"/>
  <c r="H54" i="735"/>
  <c r="AG53" i="735"/>
  <c r="AF53" i="735"/>
  <c r="W53" i="735"/>
  <c r="H53" i="735"/>
  <c r="W52" i="735"/>
  <c r="N52" i="735" s="1"/>
  <c r="P52" i="735"/>
  <c r="H52" i="735"/>
  <c r="W51" i="735"/>
  <c r="N51" i="735"/>
  <c r="AF51" i="735" s="1"/>
  <c r="P51" i="735"/>
  <c r="H51" i="735"/>
  <c r="W50" i="735"/>
  <c r="N50" i="735" s="1"/>
  <c r="P50" i="735"/>
  <c r="H50" i="735"/>
  <c r="W49" i="735"/>
  <c r="N49" i="735"/>
  <c r="AF49" i="735" s="1"/>
  <c r="P49" i="735"/>
  <c r="H49" i="735"/>
  <c r="W48" i="735"/>
  <c r="N48" i="735" s="1"/>
  <c r="P48" i="735"/>
  <c r="H48" i="735"/>
  <c r="W47" i="735"/>
  <c r="N47" i="735"/>
  <c r="AF47" i="735" s="1"/>
  <c r="P47" i="735"/>
  <c r="H47" i="735"/>
  <c r="W46" i="735"/>
  <c r="N46" i="735" s="1"/>
  <c r="P46" i="735"/>
  <c r="H46" i="735"/>
  <c r="W45" i="735"/>
  <c r="N45" i="735"/>
  <c r="AF45" i="735" s="1"/>
  <c r="P45" i="735"/>
  <c r="H45" i="735"/>
  <c r="W44" i="735"/>
  <c r="N44" i="735"/>
  <c r="O44" i="735" s="1"/>
  <c r="P44" i="735"/>
  <c r="H44" i="735"/>
  <c r="AE43" i="735"/>
  <c r="AD43" i="735"/>
  <c r="AA43" i="735"/>
  <c r="Z43" i="735"/>
  <c r="M43" i="735"/>
  <c r="AJ42" i="735"/>
  <c r="AK42" i="735" s="1"/>
  <c r="W42" i="735"/>
  <c r="H42" i="735"/>
  <c r="AK41" i="735"/>
  <c r="AJ41" i="735"/>
  <c r="W41" i="735"/>
  <c r="H41" i="735"/>
  <c r="AJ40" i="735"/>
  <c r="AK40" i="735" s="1"/>
  <c r="AG40" i="735"/>
  <c r="AF40" i="735"/>
  <c r="W40" i="735"/>
  <c r="H40" i="735"/>
  <c r="AJ39" i="735"/>
  <c r="AK39" i="735" s="1"/>
  <c r="AG39" i="735"/>
  <c r="AF39" i="735"/>
  <c r="W39" i="735"/>
  <c r="H39" i="735"/>
  <c r="AJ38" i="735"/>
  <c r="AK38" i="735" s="1"/>
  <c r="AG38" i="735"/>
  <c r="AF38" i="735"/>
  <c r="W38" i="735"/>
  <c r="H38" i="735"/>
  <c r="AJ37" i="735"/>
  <c r="AK37" i="735" s="1"/>
  <c r="AG37" i="735"/>
  <c r="AF37" i="735"/>
  <c r="W37" i="735"/>
  <c r="H37" i="735"/>
  <c r="AJ36" i="735"/>
  <c r="AK36" i="735" s="1"/>
  <c r="W36" i="735"/>
  <c r="N36" i="735"/>
  <c r="AF36" i="735" s="1"/>
  <c r="P36" i="735"/>
  <c r="H36" i="735"/>
  <c r="AK35" i="735"/>
  <c r="AJ35" i="735"/>
  <c r="W35" i="735"/>
  <c r="N35" i="735" s="1"/>
  <c r="P35" i="735"/>
  <c r="H35" i="735"/>
  <c r="AK34" i="735"/>
  <c r="AJ34" i="735"/>
  <c r="W34" i="735"/>
  <c r="N34" i="735" s="1"/>
  <c r="P34" i="735"/>
  <c r="H34" i="735"/>
  <c r="AK33" i="735"/>
  <c r="AJ33" i="735"/>
  <c r="W33" i="735"/>
  <c r="N33" i="735" s="1"/>
  <c r="P33" i="735"/>
  <c r="H33" i="735"/>
  <c r="AK32" i="735"/>
  <c r="AJ32" i="735"/>
  <c r="W32" i="735"/>
  <c r="N32" i="735" s="1"/>
  <c r="P32" i="735"/>
  <c r="H32" i="735"/>
  <c r="AJ31" i="735"/>
  <c r="AF31" i="735"/>
  <c r="W31" i="735"/>
  <c r="N31" i="735"/>
  <c r="AG31" i="735" s="1"/>
  <c r="H31" i="735"/>
  <c r="AE30" i="735"/>
  <c r="AD30" i="735"/>
  <c r="AA30" i="735"/>
  <c r="Z30" i="735"/>
  <c r="M30" i="735"/>
  <c r="AK29" i="735"/>
  <c r="AJ29" i="735"/>
  <c r="AF29" i="735"/>
  <c r="W29" i="735"/>
  <c r="H29" i="735"/>
  <c r="AK28" i="735"/>
  <c r="AJ28" i="735"/>
  <c r="AG28" i="735"/>
  <c r="AF28" i="735"/>
  <c r="W28" i="735"/>
  <c r="H28" i="735"/>
  <c r="AK27" i="735"/>
  <c r="AJ27" i="735"/>
  <c r="AG27" i="735"/>
  <c r="AF27" i="735"/>
  <c r="W27" i="735"/>
  <c r="H27" i="735"/>
  <c r="AK26" i="735"/>
  <c r="AJ26" i="735"/>
  <c r="AG26" i="735"/>
  <c r="AF26" i="735"/>
  <c r="W26" i="735"/>
  <c r="H26" i="735"/>
  <c r="AK25" i="735"/>
  <c r="AJ25" i="735"/>
  <c r="AG25" i="735"/>
  <c r="AF25" i="735"/>
  <c r="W25" i="735"/>
  <c r="H25" i="735"/>
  <c r="AK24" i="735"/>
  <c r="AJ24" i="735"/>
  <c r="AG24" i="735"/>
  <c r="AF24" i="735"/>
  <c r="W24" i="735"/>
  <c r="H24" i="735"/>
  <c r="AK23" i="735"/>
  <c r="AJ23" i="735"/>
  <c r="W23" i="735"/>
  <c r="N23" i="735" s="1"/>
  <c r="P23" i="735"/>
  <c r="H23" i="735"/>
  <c r="AK22" i="735"/>
  <c r="AJ22" i="735"/>
  <c r="W22" i="735"/>
  <c r="N22" i="735" s="1"/>
  <c r="O22" i="735"/>
  <c r="P22" i="735"/>
  <c r="H22" i="735"/>
  <c r="AK21" i="735"/>
  <c r="AJ21" i="735"/>
  <c r="W21" i="735"/>
  <c r="N21" i="735" s="1"/>
  <c r="AG21" i="735" s="1"/>
  <c r="P21" i="735"/>
  <c r="H21" i="735"/>
  <c r="AK20" i="735"/>
  <c r="AJ20" i="735"/>
  <c r="AF20" i="735"/>
  <c r="W20" i="735"/>
  <c r="N20" i="735" s="1"/>
  <c r="AG20" i="735" s="1"/>
  <c r="O20" i="735"/>
  <c r="P20" i="735"/>
  <c r="H20" i="735"/>
  <c r="AK19" i="735"/>
  <c r="AJ19" i="735"/>
  <c r="AG19" i="735"/>
  <c r="AF19" i="735"/>
  <c r="W19" i="735"/>
  <c r="N19" i="735" s="1"/>
  <c r="O19" i="735"/>
  <c r="P19" i="735"/>
  <c r="H19" i="735"/>
  <c r="AK18" i="735"/>
  <c r="AJ18" i="735"/>
  <c r="W18" i="735"/>
  <c r="N18" i="735"/>
  <c r="N30" i="735" s="1"/>
  <c r="H18" i="735"/>
  <c r="AE17" i="735"/>
  <c r="AD17" i="735"/>
  <c r="AA17" i="735"/>
  <c r="Z17" i="735"/>
  <c r="W17" i="735"/>
  <c r="M17" i="735"/>
  <c r="AK16" i="735"/>
  <c r="AJ16" i="735"/>
  <c r="AG16" i="735"/>
  <c r="AF16" i="735"/>
  <c r="W16" i="735"/>
  <c r="H16" i="735"/>
  <c r="AK15" i="735"/>
  <c r="AJ15" i="735"/>
  <c r="AG15" i="735"/>
  <c r="AF15" i="735"/>
  <c r="W15" i="735"/>
  <c r="H15" i="735"/>
  <c r="AK14" i="735"/>
  <c r="AJ14" i="735"/>
  <c r="AG14" i="735"/>
  <c r="AF14" i="735"/>
  <c r="W14" i="735"/>
  <c r="H14" i="735"/>
  <c r="AK13" i="735"/>
  <c r="AJ13" i="735"/>
  <c r="AG13" i="735"/>
  <c r="AF13" i="735"/>
  <c r="W13" i="735"/>
  <c r="H13" i="735"/>
  <c r="AK12" i="735"/>
  <c r="AJ12" i="735"/>
  <c r="AG12" i="735"/>
  <c r="AF12" i="735"/>
  <c r="W12" i="735"/>
  <c r="H12" i="735"/>
  <c r="AK11" i="735"/>
  <c r="AJ11" i="735"/>
  <c r="AG11" i="735"/>
  <c r="AF11" i="735"/>
  <c r="W11" i="735"/>
  <c r="H11" i="735"/>
  <c r="AK10" i="735"/>
  <c r="AJ10" i="735"/>
  <c r="W10" i="735"/>
  <c r="N10" i="735" s="1"/>
  <c r="P10" i="735"/>
  <c r="H10" i="735"/>
  <c r="AK9" i="735"/>
  <c r="AJ9" i="735"/>
  <c r="W9" i="735"/>
  <c r="N9" i="735" s="1"/>
  <c r="P9" i="735"/>
  <c r="H9" i="735"/>
  <c r="AK8" i="735"/>
  <c r="AJ8" i="735"/>
  <c r="W8" i="735"/>
  <c r="N8" i="735" s="1"/>
  <c r="P8" i="735"/>
  <c r="H8" i="735"/>
  <c r="AK7" i="735"/>
  <c r="AJ7" i="735"/>
  <c r="W7" i="735"/>
  <c r="N7" i="735" s="1"/>
  <c r="P7" i="735"/>
  <c r="H7" i="735"/>
  <c r="AK6" i="735"/>
  <c r="AJ6" i="735"/>
  <c r="W6" i="735"/>
  <c r="N6" i="735" s="1"/>
  <c r="P6" i="735"/>
  <c r="H6" i="735"/>
  <c r="AK5" i="735"/>
  <c r="AJ5" i="735"/>
  <c r="W5" i="735"/>
  <c r="N5" i="735"/>
  <c r="P17" i="735"/>
  <c r="H5" i="735"/>
  <c r="AE2" i="735"/>
  <c r="AD2" i="735"/>
  <c r="AA2" i="735"/>
  <c r="Z2" i="735"/>
  <c r="I2" i="735"/>
  <c r="I1" i="735"/>
  <c r="E1" i="735"/>
  <c r="AE173" i="734"/>
  <c r="AD173" i="734"/>
  <c r="AA173" i="734"/>
  <c r="Z173" i="734"/>
  <c r="M173" i="734"/>
  <c r="W172" i="734"/>
  <c r="H172" i="734"/>
  <c r="W171" i="734"/>
  <c r="H171" i="734"/>
  <c r="AG170" i="734"/>
  <c r="AF170" i="734"/>
  <c r="W170" i="734"/>
  <c r="H170" i="734"/>
  <c r="AG169" i="734"/>
  <c r="AF169" i="734"/>
  <c r="W169" i="734"/>
  <c r="H169" i="734"/>
  <c r="AG168" i="734"/>
  <c r="AF168" i="734"/>
  <c r="W168" i="734"/>
  <c r="H168" i="734"/>
  <c r="AG167" i="734"/>
  <c r="AF167" i="734"/>
  <c r="W167" i="734"/>
  <c r="H167" i="734"/>
  <c r="AG166" i="734"/>
  <c r="AF166" i="734"/>
  <c r="W166" i="734"/>
  <c r="H166" i="734"/>
  <c r="AG165" i="734"/>
  <c r="W165" i="734"/>
  <c r="P165" i="734"/>
  <c r="N165" i="734"/>
  <c r="AF165" i="734" s="1"/>
  <c r="H165" i="734"/>
  <c r="W164" i="734"/>
  <c r="N164" i="734" s="1"/>
  <c r="P164" i="734"/>
  <c r="H164" i="734"/>
  <c r="AG163" i="734"/>
  <c r="W163" i="734"/>
  <c r="P163" i="734"/>
  <c r="N163" i="734"/>
  <c r="AF163" i="734" s="1"/>
  <c r="H163" i="734"/>
  <c r="W162" i="734"/>
  <c r="N162" i="734" s="1"/>
  <c r="P162" i="734"/>
  <c r="H162" i="734"/>
  <c r="W161" i="734"/>
  <c r="N161" i="734" s="1"/>
  <c r="P161" i="734"/>
  <c r="H161" i="734"/>
  <c r="AE160" i="734"/>
  <c r="AD160" i="734"/>
  <c r="AA160" i="734"/>
  <c r="Z160" i="734"/>
  <c r="M160" i="734"/>
  <c r="W159" i="734"/>
  <c r="H159" i="734"/>
  <c r="W158" i="734"/>
  <c r="H158" i="734"/>
  <c r="W157" i="734"/>
  <c r="H157" i="734"/>
  <c r="W156" i="734"/>
  <c r="H156" i="734"/>
  <c r="AG155" i="734"/>
  <c r="AF155" i="734"/>
  <c r="W155" i="734"/>
  <c r="H155" i="734"/>
  <c r="AG154" i="734"/>
  <c r="AF154" i="734"/>
  <c r="W154" i="734"/>
  <c r="H154" i="734"/>
  <c r="AG153" i="734"/>
  <c r="AF153" i="734"/>
  <c r="W153" i="734"/>
  <c r="H153" i="734"/>
  <c r="AG152" i="734"/>
  <c r="AF152" i="734"/>
  <c r="W152" i="734"/>
  <c r="H152" i="734"/>
  <c r="AG151" i="734"/>
  <c r="AF151" i="734"/>
  <c r="W151" i="734"/>
  <c r="H151" i="734"/>
  <c r="AG150" i="734"/>
  <c r="AF150" i="734"/>
  <c r="W150" i="734"/>
  <c r="H150" i="734"/>
  <c r="AG149" i="734"/>
  <c r="AF149" i="734"/>
  <c r="W149" i="734"/>
  <c r="H149" i="734"/>
  <c r="AF148" i="734"/>
  <c r="W148" i="734"/>
  <c r="P148" i="734"/>
  <c r="N148" i="734"/>
  <c r="N160" i="734" s="1"/>
  <c r="P160" i="734"/>
  <c r="H148" i="734"/>
  <c r="AE147" i="734"/>
  <c r="AD147" i="734"/>
  <c r="AA147" i="734"/>
  <c r="Z147" i="734"/>
  <c r="W147" i="734"/>
  <c r="M147" i="734"/>
  <c r="AJ146" i="734"/>
  <c r="AK146" i="734" s="1"/>
  <c r="W146" i="734"/>
  <c r="H146" i="734"/>
  <c r="AJ145" i="734"/>
  <c r="AK145" i="734" s="1"/>
  <c r="AG145" i="734"/>
  <c r="AF145" i="734"/>
  <c r="W145" i="734"/>
  <c r="H145" i="734"/>
  <c r="AJ144" i="734"/>
  <c r="AK144" i="734" s="1"/>
  <c r="AG144" i="734"/>
  <c r="AF144" i="734"/>
  <c r="W144" i="734"/>
  <c r="H144" i="734"/>
  <c r="AJ143" i="734"/>
  <c r="AK143" i="734" s="1"/>
  <c r="W143" i="734"/>
  <c r="P143" i="734"/>
  <c r="N143" i="734"/>
  <c r="O143" i="734" s="1"/>
  <c r="AG143" i="734"/>
  <c r="H143" i="734"/>
  <c r="AK142" i="734"/>
  <c r="AJ142" i="734"/>
  <c r="W142" i="734"/>
  <c r="N142" i="734" s="1"/>
  <c r="P142" i="734"/>
  <c r="H142" i="734"/>
  <c r="AK141" i="734"/>
  <c r="AJ141" i="734"/>
  <c r="W141" i="734"/>
  <c r="N141" i="734" s="1"/>
  <c r="P141" i="734"/>
  <c r="H141" i="734"/>
  <c r="AK140" i="734"/>
  <c r="AJ140" i="734"/>
  <c r="W140" i="734"/>
  <c r="N140" i="734" s="1"/>
  <c r="P140" i="734"/>
  <c r="H140" i="734"/>
  <c r="AK139" i="734"/>
  <c r="AJ139" i="734"/>
  <c r="W139" i="734"/>
  <c r="N139" i="734" s="1"/>
  <c r="P139" i="734"/>
  <c r="H139" i="734"/>
  <c r="AK138" i="734"/>
  <c r="AJ138" i="734"/>
  <c r="W138" i="734"/>
  <c r="N138" i="734" s="1"/>
  <c r="P138" i="734"/>
  <c r="H138" i="734"/>
  <c r="AK137" i="734"/>
  <c r="AJ137" i="734"/>
  <c r="W137" i="734"/>
  <c r="N137" i="734" s="1"/>
  <c r="P137" i="734"/>
  <c r="H137" i="734"/>
  <c r="AK136" i="734"/>
  <c r="AJ136" i="734"/>
  <c r="W136" i="734"/>
  <c r="N136" i="734" s="1"/>
  <c r="P136" i="734"/>
  <c r="H136" i="734"/>
  <c r="AJ135" i="734"/>
  <c r="W135" i="734"/>
  <c r="N135" i="734"/>
  <c r="N147" i="734" s="1"/>
  <c r="P147" i="734"/>
  <c r="H135" i="734"/>
  <c r="AE134" i="734"/>
  <c r="AD134" i="734"/>
  <c r="AA134" i="734"/>
  <c r="Z134" i="734"/>
  <c r="M134" i="734"/>
  <c r="AJ133" i="734"/>
  <c r="AK133" i="734" s="1"/>
  <c r="W133" i="734"/>
  <c r="H133" i="734"/>
  <c r="AK132" i="734"/>
  <c r="AJ132" i="734"/>
  <c r="W132" i="734"/>
  <c r="H132" i="734"/>
  <c r="AJ131" i="734"/>
  <c r="AK131" i="734" s="1"/>
  <c r="AG131" i="734"/>
  <c r="AF131" i="734"/>
  <c r="W131" i="734"/>
  <c r="H131" i="734"/>
  <c r="AJ130" i="734"/>
  <c r="AK130" i="734" s="1"/>
  <c r="AG130" i="734"/>
  <c r="AF130" i="734"/>
  <c r="W130" i="734"/>
  <c r="H130" i="734"/>
  <c r="AJ129" i="734"/>
  <c r="AK129" i="734" s="1"/>
  <c r="W129" i="734"/>
  <c r="N129" i="734"/>
  <c r="AG129" i="734" s="1"/>
  <c r="P129" i="734"/>
  <c r="H129" i="734"/>
  <c r="AJ128" i="734"/>
  <c r="AK128" i="734" s="1"/>
  <c r="W128" i="734"/>
  <c r="N128" i="734"/>
  <c r="AG128" i="734" s="1"/>
  <c r="P128" i="734"/>
  <c r="H128" i="734"/>
  <c r="AJ127" i="734"/>
  <c r="AK127" i="734" s="1"/>
  <c r="W127" i="734"/>
  <c r="N127" i="734"/>
  <c r="AG127" i="734" s="1"/>
  <c r="P127" i="734"/>
  <c r="H127" i="734"/>
  <c r="AJ126" i="734"/>
  <c r="AK126" i="734" s="1"/>
  <c r="W126" i="734"/>
  <c r="N126" i="734"/>
  <c r="AG126" i="734" s="1"/>
  <c r="P126" i="734"/>
  <c r="H126" i="734"/>
  <c r="AJ125" i="734"/>
  <c r="AK125" i="734" s="1"/>
  <c r="W125" i="734"/>
  <c r="N125" i="734"/>
  <c r="AG125" i="734" s="1"/>
  <c r="P125" i="734"/>
  <c r="H125" i="734"/>
  <c r="AJ124" i="734"/>
  <c r="AK124" i="734" s="1"/>
  <c r="W124" i="734"/>
  <c r="N124" i="734"/>
  <c r="AG124" i="734" s="1"/>
  <c r="P124" i="734"/>
  <c r="H124" i="734"/>
  <c r="AJ123" i="734"/>
  <c r="AK123" i="734" s="1"/>
  <c r="AK122" i="734" s="1"/>
  <c r="W123" i="734"/>
  <c r="N123" i="734"/>
  <c r="AG123" i="734" s="1"/>
  <c r="P123" i="734"/>
  <c r="H123" i="734"/>
  <c r="AJ122" i="734"/>
  <c r="W122" i="734"/>
  <c r="N122" i="734" s="1"/>
  <c r="P122" i="734"/>
  <c r="P134" i="734"/>
  <c r="H122" i="734"/>
  <c r="AE121" i="734"/>
  <c r="AD121" i="734"/>
  <c r="AA121" i="734"/>
  <c r="Z121" i="734"/>
  <c r="W121" i="734"/>
  <c r="M121" i="734"/>
  <c r="AJ120" i="734"/>
  <c r="AK120" i="734" s="1"/>
  <c r="AG120" i="734"/>
  <c r="AF120" i="734"/>
  <c r="W120" i="734"/>
  <c r="H120" i="734"/>
  <c r="AJ119" i="734"/>
  <c r="AK119" i="734" s="1"/>
  <c r="AG119" i="734"/>
  <c r="AF119" i="734"/>
  <c r="W119" i="734"/>
  <c r="H119" i="734"/>
  <c r="AJ118" i="734"/>
  <c r="AK118" i="734" s="1"/>
  <c r="AG118" i="734"/>
  <c r="AF118" i="734"/>
  <c r="W118" i="734"/>
  <c r="H118" i="734"/>
  <c r="AJ117" i="734"/>
  <c r="AK117" i="734" s="1"/>
  <c r="AG117" i="734"/>
  <c r="AF117" i="734"/>
  <c r="W117" i="734"/>
  <c r="H117" i="734"/>
  <c r="AJ116" i="734"/>
  <c r="AK116" i="734" s="1"/>
  <c r="AG116" i="734"/>
  <c r="W116" i="734"/>
  <c r="N116" i="734"/>
  <c r="AF116" i="734" s="1"/>
  <c r="P116" i="734"/>
  <c r="H116" i="734"/>
  <c r="AJ115" i="734"/>
  <c r="AK115" i="734" s="1"/>
  <c r="AG115" i="734"/>
  <c r="W115" i="734"/>
  <c r="P115" i="734"/>
  <c r="N115" i="734"/>
  <c r="AF115" i="734" s="1"/>
  <c r="H115" i="734"/>
  <c r="AJ114" i="734"/>
  <c r="AK114" i="734" s="1"/>
  <c r="AG114" i="734"/>
  <c r="W114" i="734"/>
  <c r="P114" i="734"/>
  <c r="N114" i="734"/>
  <c r="O114" i="734" s="1"/>
  <c r="AF114" i="734"/>
  <c r="H114" i="734"/>
  <c r="AJ113" i="734"/>
  <c r="AK113" i="734" s="1"/>
  <c r="AG113" i="734"/>
  <c r="W113" i="734"/>
  <c r="P113" i="734"/>
  <c r="N113" i="734"/>
  <c r="O113" i="734" s="1"/>
  <c r="AF113" i="734"/>
  <c r="H113" i="734"/>
  <c r="AJ112" i="734"/>
  <c r="AK112" i="734" s="1"/>
  <c r="AG112" i="734"/>
  <c r="W112" i="734"/>
  <c r="P112" i="734"/>
  <c r="N112" i="734"/>
  <c r="O112" i="734" s="1"/>
  <c r="AF112" i="734"/>
  <c r="H112" i="734"/>
  <c r="AJ111" i="734"/>
  <c r="AK111" i="734" s="1"/>
  <c r="AG111" i="734"/>
  <c r="W111" i="734"/>
  <c r="P111" i="734"/>
  <c r="N111" i="734"/>
  <c r="O111" i="734" s="1"/>
  <c r="AF111" i="734"/>
  <c r="H111" i="734"/>
  <c r="AJ110" i="734"/>
  <c r="AK110" i="734" s="1"/>
  <c r="AG110" i="734"/>
  <c r="W110" i="734"/>
  <c r="P110" i="734"/>
  <c r="N110" i="734"/>
  <c r="O110" i="734" s="1"/>
  <c r="AF110" i="734"/>
  <c r="H110" i="734"/>
  <c r="AJ109" i="734"/>
  <c r="W109" i="734"/>
  <c r="O109" i="734"/>
  <c r="R109" i="734" s="1"/>
  <c r="N109" i="734"/>
  <c r="AG109" i="734" s="1"/>
  <c r="P109" i="734"/>
  <c r="H109" i="734"/>
  <c r="AE108" i="734"/>
  <c r="AD108" i="734"/>
  <c r="AA108" i="734"/>
  <c r="Z108" i="734"/>
  <c r="W108" i="734"/>
  <c r="M108" i="734"/>
  <c r="AK107" i="734"/>
  <c r="AJ107" i="734"/>
  <c r="W107" i="734"/>
  <c r="H107" i="734"/>
  <c r="AJ106" i="734"/>
  <c r="AK106" i="734" s="1"/>
  <c r="AG106" i="734"/>
  <c r="AF106" i="734"/>
  <c r="W106" i="734"/>
  <c r="H106" i="734"/>
  <c r="AJ105" i="734"/>
  <c r="AK105" i="734" s="1"/>
  <c r="AG105" i="734"/>
  <c r="AF105" i="734"/>
  <c r="W105" i="734"/>
  <c r="H105" i="734"/>
  <c r="AJ104" i="734"/>
  <c r="AK104" i="734" s="1"/>
  <c r="AG104" i="734"/>
  <c r="AF104" i="734"/>
  <c r="W104" i="734"/>
  <c r="H104" i="734"/>
  <c r="AJ103" i="734"/>
  <c r="AK103" i="734" s="1"/>
  <c r="AG103" i="734"/>
  <c r="AF103" i="734"/>
  <c r="W103" i="734"/>
  <c r="H103" i="734"/>
  <c r="AJ102" i="734"/>
  <c r="AK102" i="734" s="1"/>
  <c r="W102" i="734"/>
  <c r="N102" i="734"/>
  <c r="P102" i="734"/>
  <c r="H102" i="734"/>
  <c r="AJ101" i="734"/>
  <c r="AK101" i="734" s="1"/>
  <c r="W101" i="734"/>
  <c r="P101" i="734"/>
  <c r="N101" i="734"/>
  <c r="H101" i="734"/>
  <c r="AJ100" i="734"/>
  <c r="AK100" i="734" s="1"/>
  <c r="W100" i="734"/>
  <c r="P100" i="734"/>
  <c r="N100" i="734"/>
  <c r="H100" i="734"/>
  <c r="AJ99" i="734"/>
  <c r="AK99" i="734" s="1"/>
  <c r="W99" i="734"/>
  <c r="P99" i="734"/>
  <c r="N99" i="734"/>
  <c r="H99" i="734"/>
  <c r="AJ98" i="734"/>
  <c r="AK98" i="734" s="1"/>
  <c r="W98" i="734"/>
  <c r="P98" i="734"/>
  <c r="N98" i="734"/>
  <c r="H98" i="734"/>
  <c r="AJ97" i="734"/>
  <c r="AK97" i="734" s="1"/>
  <c r="W97" i="734"/>
  <c r="P97" i="734"/>
  <c r="N97" i="734"/>
  <c r="H97" i="734"/>
  <c r="AJ96" i="734"/>
  <c r="W96" i="734"/>
  <c r="N96" i="734" s="1"/>
  <c r="P96" i="734"/>
  <c r="H96" i="734"/>
  <c r="AE95" i="734"/>
  <c r="AD95" i="734"/>
  <c r="AA95" i="734"/>
  <c r="Z95" i="734"/>
  <c r="M95" i="734"/>
  <c r="AK94" i="734"/>
  <c r="AJ94" i="734"/>
  <c r="AG94" i="734"/>
  <c r="AF94" i="734"/>
  <c r="W94" i="734"/>
  <c r="H94" i="734"/>
  <c r="AK93" i="734"/>
  <c r="AJ93" i="734"/>
  <c r="AG93" i="734"/>
  <c r="AF93" i="734"/>
  <c r="W93" i="734"/>
  <c r="H93" i="734"/>
  <c r="AK92" i="734"/>
  <c r="AJ92" i="734"/>
  <c r="AG92" i="734"/>
  <c r="AF92" i="734"/>
  <c r="W92" i="734"/>
  <c r="H92" i="734"/>
  <c r="AK91" i="734"/>
  <c r="AJ91" i="734"/>
  <c r="AG91" i="734"/>
  <c r="AF91" i="734"/>
  <c r="W91" i="734"/>
  <c r="H91" i="734"/>
  <c r="AK90" i="734"/>
  <c r="AJ90" i="734"/>
  <c r="AG90" i="734"/>
  <c r="AF90" i="734"/>
  <c r="W90" i="734"/>
  <c r="H90" i="734"/>
  <c r="AK89" i="734"/>
  <c r="AJ89" i="734"/>
  <c r="AG89" i="734"/>
  <c r="AF89" i="734"/>
  <c r="W89" i="734"/>
  <c r="N89" i="734" s="1"/>
  <c r="O89" i="734" s="1"/>
  <c r="Q89" i="734" s="1"/>
  <c r="P89" i="734"/>
  <c r="H89" i="734"/>
  <c r="AK88" i="734"/>
  <c r="AJ88" i="734"/>
  <c r="AG88" i="734"/>
  <c r="AF88" i="734"/>
  <c r="W88" i="734"/>
  <c r="N88" i="734" s="1"/>
  <c r="O88" i="734" s="1"/>
  <c r="Q88" i="734" s="1"/>
  <c r="P88" i="734"/>
  <c r="H88" i="734"/>
  <c r="AK87" i="734"/>
  <c r="AJ87" i="734"/>
  <c r="AG87" i="734"/>
  <c r="AF87" i="734"/>
  <c r="W87" i="734"/>
  <c r="N87" i="734" s="1"/>
  <c r="O87" i="734" s="1"/>
  <c r="Q87" i="734" s="1"/>
  <c r="P87" i="734"/>
  <c r="H87" i="734"/>
  <c r="AK86" i="734"/>
  <c r="AJ86" i="734"/>
  <c r="AG86" i="734"/>
  <c r="AF86" i="734"/>
  <c r="W86" i="734"/>
  <c r="N86" i="734" s="1"/>
  <c r="O86" i="734"/>
  <c r="H86" i="734"/>
  <c r="AK85" i="734"/>
  <c r="AJ85" i="734"/>
  <c r="W85" i="734"/>
  <c r="N85" i="734" s="1"/>
  <c r="O85" i="734"/>
  <c r="AF85" i="734"/>
  <c r="P85" i="734"/>
  <c r="H85" i="734"/>
  <c r="AK84" i="734"/>
  <c r="AK83" i="734" s="1"/>
  <c r="AJ84" i="734"/>
  <c r="W84" i="734"/>
  <c r="N84" i="734" s="1"/>
  <c r="AG84" i="734" s="1"/>
  <c r="P84" i="734"/>
  <c r="H84" i="734"/>
  <c r="AJ83" i="734"/>
  <c r="AG83" i="734"/>
  <c r="AF83" i="734"/>
  <c r="W83" i="734"/>
  <c r="O83" i="734"/>
  <c r="N83" i="734"/>
  <c r="Q83" i="734"/>
  <c r="H83" i="734"/>
  <c r="AE82" i="734"/>
  <c r="AD82" i="734"/>
  <c r="AA82" i="734"/>
  <c r="Z82" i="734"/>
  <c r="M82" i="734"/>
  <c r="AK81" i="734"/>
  <c r="AJ81" i="734"/>
  <c r="W81" i="734"/>
  <c r="AK80" i="734"/>
  <c r="AJ80" i="734"/>
  <c r="AG80" i="734"/>
  <c r="AF80" i="734"/>
  <c r="W80" i="734"/>
  <c r="AK79" i="734"/>
  <c r="AJ79" i="734"/>
  <c r="AG79" i="734"/>
  <c r="AF79" i="734"/>
  <c r="W79" i="734"/>
  <c r="AJ78" i="734"/>
  <c r="AK78" i="734" s="1"/>
  <c r="AG78" i="734"/>
  <c r="AF78" i="734"/>
  <c r="W78" i="734"/>
  <c r="AK77" i="734"/>
  <c r="AJ77" i="734"/>
  <c r="AG77" i="734"/>
  <c r="AF77" i="734"/>
  <c r="W77" i="734"/>
  <c r="AK76" i="734"/>
  <c r="AJ76" i="734"/>
  <c r="AG76" i="734"/>
  <c r="AF76" i="734"/>
  <c r="W76" i="734"/>
  <c r="H76" i="734"/>
  <c r="AK75" i="734"/>
  <c r="AJ75" i="734"/>
  <c r="W75" i="734"/>
  <c r="N75" i="734"/>
  <c r="AG75" i="734" s="1"/>
  <c r="P75" i="734"/>
  <c r="H75" i="734"/>
  <c r="AK74" i="734"/>
  <c r="AJ74" i="734"/>
  <c r="AF74" i="734"/>
  <c r="W74" i="734"/>
  <c r="O74" i="734"/>
  <c r="N74" i="734"/>
  <c r="AG74" i="734" s="1"/>
  <c r="H74" i="734"/>
  <c r="AK73" i="734"/>
  <c r="AJ73" i="734"/>
  <c r="W73" i="734"/>
  <c r="N73" i="734" s="1"/>
  <c r="H73" i="734"/>
  <c r="AK72" i="734"/>
  <c r="AJ72" i="734"/>
  <c r="W72" i="734"/>
  <c r="N72" i="734" s="1"/>
  <c r="H72" i="734"/>
  <c r="AK71" i="734"/>
  <c r="AJ71" i="734"/>
  <c r="W71" i="734"/>
  <c r="N71" i="734" s="1"/>
  <c r="P71" i="734"/>
  <c r="H71" i="734"/>
  <c r="AK70" i="734"/>
  <c r="AJ70" i="734"/>
  <c r="AF70" i="734"/>
  <c r="W70" i="734"/>
  <c r="N70" i="734"/>
  <c r="O70" i="734" s="1"/>
  <c r="P82" i="734"/>
  <c r="H70" i="734"/>
  <c r="AE69" i="734"/>
  <c r="AD69" i="734"/>
  <c r="AA69" i="734"/>
  <c r="Z69" i="734"/>
  <c r="W69" i="734"/>
  <c r="M69" i="734"/>
  <c r="W68" i="734"/>
  <c r="H68" i="734"/>
  <c r="AG67" i="734"/>
  <c r="AF67" i="734"/>
  <c r="W67" i="734"/>
  <c r="H67" i="734"/>
  <c r="AG66" i="734"/>
  <c r="AF66" i="734"/>
  <c r="W66" i="734"/>
  <c r="H66" i="734"/>
  <c r="AG65" i="734"/>
  <c r="AF65" i="734"/>
  <c r="W65" i="734"/>
  <c r="H65" i="734"/>
  <c r="AG64" i="734"/>
  <c r="AF64" i="734"/>
  <c r="W64" i="734"/>
  <c r="H64" i="734"/>
  <c r="AG63" i="734"/>
  <c r="AF63" i="734"/>
  <c r="W63" i="734"/>
  <c r="H63" i="734"/>
  <c r="AG62" i="734"/>
  <c r="AF62" i="734"/>
  <c r="W62" i="734"/>
  <c r="H62" i="734"/>
  <c r="AG61" i="734"/>
  <c r="AF61" i="734"/>
  <c r="W61" i="734"/>
  <c r="H61" i="734"/>
  <c r="W60" i="734"/>
  <c r="P60" i="734"/>
  <c r="N60" i="734"/>
  <c r="AF60" i="734" s="1"/>
  <c r="H60" i="734"/>
  <c r="W59" i="734"/>
  <c r="P59" i="734"/>
  <c r="N59" i="734"/>
  <c r="AG59" i="734" s="1"/>
  <c r="H59" i="734"/>
  <c r="W58" i="734"/>
  <c r="P58" i="734"/>
  <c r="N58" i="734"/>
  <c r="AF58" i="734" s="1"/>
  <c r="H58" i="734"/>
  <c r="W57" i="734"/>
  <c r="P57" i="734"/>
  <c r="N57" i="734"/>
  <c r="O57" i="734" s="1"/>
  <c r="H57" i="734"/>
  <c r="AE56" i="734"/>
  <c r="AD56" i="734"/>
  <c r="AA56" i="734"/>
  <c r="Z56" i="734"/>
  <c r="W56" i="734"/>
  <c r="M56" i="734"/>
  <c r="W55" i="734"/>
  <c r="H55" i="734"/>
  <c r="AG54" i="734"/>
  <c r="AF54" i="734"/>
  <c r="W54" i="734"/>
  <c r="H54" i="734"/>
  <c r="AG53" i="734"/>
  <c r="AF53" i="734"/>
  <c r="W53" i="734"/>
  <c r="H53" i="734"/>
  <c r="W52" i="734"/>
  <c r="N52" i="734" s="1"/>
  <c r="P52" i="734"/>
  <c r="H52" i="734"/>
  <c r="AG51" i="734"/>
  <c r="W51" i="734"/>
  <c r="N51" i="734"/>
  <c r="AF51" i="734" s="1"/>
  <c r="H51" i="734"/>
  <c r="W50" i="734"/>
  <c r="N50" i="734" s="1"/>
  <c r="H50" i="734"/>
  <c r="W49" i="734"/>
  <c r="N49" i="734" s="1"/>
  <c r="H49" i="734"/>
  <c r="W48" i="734"/>
  <c r="N48" i="734" s="1"/>
  <c r="H48" i="734"/>
  <c r="W47" i="734"/>
  <c r="N47" i="734" s="1"/>
  <c r="H47" i="734"/>
  <c r="W46" i="734"/>
  <c r="N46" i="734" s="1"/>
  <c r="H46" i="734"/>
  <c r="W45" i="734"/>
  <c r="N45" i="734" s="1"/>
  <c r="H45" i="734"/>
  <c r="W44" i="734"/>
  <c r="O44" i="734"/>
  <c r="N44" i="734"/>
  <c r="N56" i="734" s="1"/>
  <c r="P56" i="734"/>
  <c r="H44" i="734"/>
  <c r="AE43" i="734"/>
  <c r="AD43" i="734"/>
  <c r="AA43" i="734"/>
  <c r="Z43" i="734"/>
  <c r="M43" i="734"/>
  <c r="AK42" i="734"/>
  <c r="AJ42" i="734"/>
  <c r="W42" i="734"/>
  <c r="H42" i="734"/>
  <c r="AK41" i="734"/>
  <c r="AJ41" i="734"/>
  <c r="W41" i="734"/>
  <c r="H41" i="734"/>
  <c r="AK40" i="734"/>
  <c r="AJ40" i="734"/>
  <c r="AG40" i="734"/>
  <c r="AF40" i="734"/>
  <c r="W40" i="734"/>
  <c r="H40" i="734"/>
  <c r="AK39" i="734"/>
  <c r="AJ39" i="734"/>
  <c r="AG39" i="734"/>
  <c r="AF39" i="734"/>
  <c r="W39" i="734"/>
  <c r="H39" i="734"/>
  <c r="AK38" i="734"/>
  <c r="AJ38" i="734"/>
  <c r="AG38" i="734"/>
  <c r="AF38" i="734"/>
  <c r="W38" i="734"/>
  <c r="H38" i="734"/>
  <c r="AK37" i="734"/>
  <c r="AJ37" i="734"/>
  <c r="AG37" i="734"/>
  <c r="AF37" i="734"/>
  <c r="W37" i="734"/>
  <c r="H37" i="734"/>
  <c r="AK36" i="734"/>
  <c r="AJ36" i="734"/>
  <c r="W36" i="734"/>
  <c r="N36" i="734" s="1"/>
  <c r="P36" i="734"/>
  <c r="H36" i="734"/>
  <c r="AK35" i="734"/>
  <c r="AJ35" i="734"/>
  <c r="W35" i="734"/>
  <c r="N35" i="734" s="1"/>
  <c r="P35" i="734"/>
  <c r="H35" i="734"/>
  <c r="AK34" i="734"/>
  <c r="AJ34" i="734"/>
  <c r="W34" i="734"/>
  <c r="N34" i="734" s="1"/>
  <c r="P34" i="734"/>
  <c r="H34" i="734"/>
  <c r="AK33" i="734"/>
  <c r="AJ33" i="734"/>
  <c r="W33" i="734"/>
  <c r="N33" i="734" s="1"/>
  <c r="P33" i="734"/>
  <c r="H33" i="734"/>
  <c r="AK32" i="734"/>
  <c r="AJ32" i="734"/>
  <c r="W32" i="734"/>
  <c r="N32" i="734" s="1"/>
  <c r="P32" i="734"/>
  <c r="H32" i="734"/>
  <c r="AK31" i="734"/>
  <c r="AJ31" i="734"/>
  <c r="W31" i="734"/>
  <c r="N31" i="734"/>
  <c r="N43" i="734" s="1"/>
  <c r="P43" i="734"/>
  <c r="H31" i="734"/>
  <c r="AE30" i="734"/>
  <c r="AD30" i="734"/>
  <c r="AA30" i="734"/>
  <c r="Z30" i="734"/>
  <c r="M30" i="734"/>
  <c r="AJ29" i="734"/>
  <c r="AK29" i="734" s="1"/>
  <c r="AF29" i="734"/>
  <c r="W29" i="734"/>
  <c r="H29" i="734"/>
  <c r="AJ28" i="734"/>
  <c r="AK28" i="734" s="1"/>
  <c r="AG28" i="734"/>
  <c r="AF28" i="734"/>
  <c r="W28" i="734"/>
  <c r="H28" i="734"/>
  <c r="AJ27" i="734"/>
  <c r="AK27" i="734" s="1"/>
  <c r="AG27" i="734"/>
  <c r="AF27" i="734"/>
  <c r="W27" i="734"/>
  <c r="H27" i="734"/>
  <c r="AJ26" i="734"/>
  <c r="AK26" i="734" s="1"/>
  <c r="AG26" i="734"/>
  <c r="AF26" i="734"/>
  <c r="W26" i="734"/>
  <c r="H26" i="734"/>
  <c r="AJ25" i="734"/>
  <c r="AK25" i="734" s="1"/>
  <c r="AG25" i="734"/>
  <c r="AF25" i="734"/>
  <c r="W25" i="734"/>
  <c r="H25" i="734"/>
  <c r="AJ24" i="734"/>
  <c r="AK24" i="734" s="1"/>
  <c r="AG24" i="734"/>
  <c r="AF24" i="734"/>
  <c r="W24" i="734"/>
  <c r="H24" i="734"/>
  <c r="AJ23" i="734"/>
  <c r="AK23" i="734" s="1"/>
  <c r="AG23" i="734"/>
  <c r="W23" i="734"/>
  <c r="P23" i="734"/>
  <c r="N23" i="734"/>
  <c r="AF23" i="734" s="1"/>
  <c r="H23" i="734"/>
  <c r="AJ22" i="734"/>
  <c r="AK22" i="734" s="1"/>
  <c r="AG22" i="734"/>
  <c r="W22" i="734"/>
  <c r="P22" i="734"/>
  <c r="N22" i="734"/>
  <c r="O22" i="734" s="1"/>
  <c r="AF22" i="734"/>
  <c r="H22" i="734"/>
  <c r="AJ21" i="734"/>
  <c r="AK21" i="734" s="1"/>
  <c r="AG21" i="734"/>
  <c r="W21" i="734"/>
  <c r="P21" i="734"/>
  <c r="N21" i="734"/>
  <c r="O21" i="734" s="1"/>
  <c r="AF21" i="734"/>
  <c r="H21" i="734"/>
  <c r="AJ20" i="734"/>
  <c r="AK20" i="734" s="1"/>
  <c r="W20" i="734"/>
  <c r="P20" i="734"/>
  <c r="N20" i="734"/>
  <c r="O20" i="734" s="1"/>
  <c r="AG20" i="734"/>
  <c r="H20" i="734"/>
  <c r="AJ19" i="734"/>
  <c r="AK19" i="734" s="1"/>
  <c r="AK18" i="734" s="1"/>
  <c r="W19" i="734"/>
  <c r="P19" i="734"/>
  <c r="N19" i="734"/>
  <c r="O19" i="734" s="1"/>
  <c r="H19" i="734"/>
  <c r="AJ18" i="734"/>
  <c r="W18" i="734"/>
  <c r="N18" i="734"/>
  <c r="N30" i="734" s="1"/>
  <c r="P18" i="734"/>
  <c r="H18" i="734"/>
  <c r="AE17" i="734"/>
  <c r="AD17" i="734"/>
  <c r="AA17" i="734"/>
  <c r="AA2" i="734" s="1"/>
  <c r="Z17" i="734"/>
  <c r="Z2" i="734" s="1"/>
  <c r="W17" i="734"/>
  <c r="M17" i="734"/>
  <c r="I1" i="734" s="1"/>
  <c r="AK16" i="734"/>
  <c r="AJ16" i="734"/>
  <c r="AG16" i="734"/>
  <c r="AF16" i="734"/>
  <c r="W16" i="734"/>
  <c r="H16" i="734"/>
  <c r="AK15" i="734"/>
  <c r="AJ15" i="734"/>
  <c r="AG15" i="734"/>
  <c r="AF15" i="734"/>
  <c r="W15" i="734"/>
  <c r="H15" i="734"/>
  <c r="AK14" i="734"/>
  <c r="AJ14" i="734"/>
  <c r="AG14" i="734"/>
  <c r="AF14" i="734"/>
  <c r="W14" i="734"/>
  <c r="H14" i="734"/>
  <c r="AK13" i="734"/>
  <c r="AJ13" i="734"/>
  <c r="AG13" i="734"/>
  <c r="AF13" i="734"/>
  <c r="W13" i="734"/>
  <c r="H13" i="734"/>
  <c r="AK12" i="734"/>
  <c r="AJ12" i="734"/>
  <c r="AG12" i="734"/>
  <c r="AF12" i="734"/>
  <c r="W12" i="734"/>
  <c r="H12" i="734"/>
  <c r="AK11" i="734"/>
  <c r="AJ11" i="734"/>
  <c r="AG11" i="734"/>
  <c r="AF11" i="734"/>
  <c r="W11" i="734"/>
  <c r="H11" i="734"/>
  <c r="AK10" i="734"/>
  <c r="AJ10" i="734"/>
  <c r="W10" i="734"/>
  <c r="N10" i="734" s="1"/>
  <c r="P10" i="734"/>
  <c r="H10" i="734"/>
  <c r="AK9" i="734"/>
  <c r="AJ9" i="734"/>
  <c r="W9" i="734"/>
  <c r="N9" i="734" s="1"/>
  <c r="P9" i="734"/>
  <c r="H9" i="734"/>
  <c r="AK8" i="734"/>
  <c r="AJ8" i="734"/>
  <c r="W8" i="734"/>
  <c r="N8" i="734" s="1"/>
  <c r="P8" i="734"/>
  <c r="H8" i="734"/>
  <c r="AK7" i="734"/>
  <c r="AJ7" i="734"/>
  <c r="W7" i="734"/>
  <c r="N7" i="734" s="1"/>
  <c r="P7" i="734"/>
  <c r="H7" i="734"/>
  <c r="AK6" i="734"/>
  <c r="AJ6" i="734"/>
  <c r="W6" i="734"/>
  <c r="N6" i="734" s="1"/>
  <c r="P6" i="734"/>
  <c r="H6" i="734"/>
  <c r="AK5" i="734"/>
  <c r="AJ5" i="734"/>
  <c r="W5" i="734"/>
  <c r="N5" i="734"/>
  <c r="P17" i="734"/>
  <c r="H5" i="734"/>
  <c r="G1" i="734" s="1"/>
  <c r="G2" i="734" s="1"/>
  <c r="AE2" i="734"/>
  <c r="AD2" i="734"/>
  <c r="I2" i="734"/>
  <c r="E1" i="734"/>
  <c r="M32" i="733"/>
  <c r="L32" i="733"/>
  <c r="K32" i="733"/>
  <c r="J32" i="733"/>
  <c r="I32" i="733"/>
  <c r="H32" i="733"/>
  <c r="G32" i="733"/>
  <c r="F32" i="733"/>
  <c r="E32" i="733"/>
  <c r="D32" i="733"/>
  <c r="J8" i="733" s="1"/>
  <c r="Q15" i="733"/>
  <c r="P15" i="733"/>
  <c r="O15" i="733"/>
  <c r="N15" i="733"/>
  <c r="M15" i="733"/>
  <c r="L15" i="733"/>
  <c r="K15" i="733"/>
  <c r="J15" i="733"/>
  <c r="I15" i="733"/>
  <c r="H15" i="733"/>
  <c r="G15" i="733"/>
  <c r="F15" i="733"/>
  <c r="E15" i="733"/>
  <c r="D15" i="733"/>
  <c r="L7" i="733"/>
  <c r="J7" i="733"/>
  <c r="H7" i="733"/>
  <c r="F7" i="733"/>
  <c r="L6" i="733"/>
  <c r="J6" i="733"/>
  <c r="H6" i="733"/>
  <c r="F6" i="733"/>
  <c r="M32" i="732"/>
  <c r="L32" i="732"/>
  <c r="L8" i="732" s="1"/>
  <c r="K32" i="732"/>
  <c r="J32" i="732"/>
  <c r="I32" i="732"/>
  <c r="H32" i="732"/>
  <c r="G32" i="732"/>
  <c r="F32" i="732"/>
  <c r="E32" i="732"/>
  <c r="D32" i="732"/>
  <c r="J8" i="732" s="1"/>
  <c r="Q15" i="732"/>
  <c r="P15" i="732"/>
  <c r="O15" i="732"/>
  <c r="N15" i="732"/>
  <c r="M15" i="732"/>
  <c r="L15" i="732"/>
  <c r="K15" i="732"/>
  <c r="J15" i="732"/>
  <c r="I15" i="732"/>
  <c r="H15" i="732"/>
  <c r="G15" i="732"/>
  <c r="F15" i="732"/>
  <c r="H8" i="732" s="1"/>
  <c r="E15" i="732"/>
  <c r="D15" i="732"/>
  <c r="L7" i="732"/>
  <c r="J7" i="732"/>
  <c r="H7" i="732"/>
  <c r="F7" i="732"/>
  <c r="L6" i="732"/>
  <c r="J6" i="732"/>
  <c r="H6" i="732"/>
  <c r="F6" i="732"/>
  <c r="M32" i="731"/>
  <c r="L32" i="731"/>
  <c r="K32" i="731"/>
  <c r="J32" i="731"/>
  <c r="I32" i="731"/>
  <c r="H32" i="731"/>
  <c r="G32" i="731"/>
  <c r="F32" i="731"/>
  <c r="E32" i="731"/>
  <c r="D32" i="731"/>
  <c r="Q15" i="731"/>
  <c r="P15" i="731"/>
  <c r="O15" i="731"/>
  <c r="N15" i="731"/>
  <c r="M15" i="731"/>
  <c r="L15" i="731"/>
  <c r="K15" i="731"/>
  <c r="J15" i="731"/>
  <c r="I15" i="731"/>
  <c r="H15" i="731"/>
  <c r="G15" i="731"/>
  <c r="F15" i="731"/>
  <c r="E15" i="731"/>
  <c r="D15" i="731"/>
  <c r="L7" i="731"/>
  <c r="J7" i="731"/>
  <c r="H7" i="731"/>
  <c r="F7" i="731"/>
  <c r="L6" i="731"/>
  <c r="J6" i="731"/>
  <c r="H6" i="731"/>
  <c r="F6" i="731"/>
  <c r="Q147" i="742" l="1"/>
  <c r="R147" i="742"/>
  <c r="S135" i="742" s="1"/>
  <c r="R173" i="742"/>
  <c r="S161" i="742" s="1"/>
  <c r="Q173" i="742"/>
  <c r="R43" i="742"/>
  <c r="S31" i="742" s="1"/>
  <c r="R121" i="742"/>
  <c r="S109" i="742" s="1"/>
  <c r="Q121" i="742"/>
  <c r="R95" i="742"/>
  <c r="S83" i="742" s="1"/>
  <c r="Q95" i="742"/>
  <c r="R160" i="742"/>
  <c r="S148" i="742" s="1"/>
  <c r="Q160" i="742"/>
  <c r="Q134" i="742"/>
  <c r="R134" i="742"/>
  <c r="S122" i="742" s="1"/>
  <c r="R30" i="742"/>
  <c r="S18" i="742" s="1"/>
  <c r="Q30" i="742"/>
  <c r="E2" i="742"/>
  <c r="R17" i="742"/>
  <c r="S5" i="742" s="1"/>
  <c r="Q17" i="742"/>
  <c r="L8" i="733"/>
  <c r="H8" i="733"/>
  <c r="J8" i="731"/>
  <c r="L8" i="731"/>
  <c r="H8" i="731"/>
  <c r="E2" i="739"/>
  <c r="E2" i="738"/>
  <c r="E2" i="737"/>
  <c r="G1" i="736"/>
  <c r="G2" i="736" s="1"/>
  <c r="G1" i="735"/>
  <c r="G2" i="735" s="1"/>
  <c r="AG8" i="734"/>
  <c r="AF8" i="734"/>
  <c r="O8" i="734"/>
  <c r="AG56" i="734"/>
  <c r="AH44" i="734" s="1"/>
  <c r="Q56" i="734"/>
  <c r="AF56" i="734"/>
  <c r="O46" i="734"/>
  <c r="AG46" i="734"/>
  <c r="AF46" i="734"/>
  <c r="O50" i="734"/>
  <c r="AG50" i="734"/>
  <c r="AF50" i="734"/>
  <c r="O52" i="734"/>
  <c r="AG52" i="734"/>
  <c r="AF52" i="734"/>
  <c r="P69" i="734"/>
  <c r="AG71" i="734"/>
  <c r="AF71" i="734"/>
  <c r="O71" i="734"/>
  <c r="AG72" i="734"/>
  <c r="AF72" i="734"/>
  <c r="O72" i="734"/>
  <c r="AG73" i="734"/>
  <c r="AF73" i="734"/>
  <c r="O73" i="734"/>
  <c r="AF7" i="734"/>
  <c r="O7" i="734"/>
  <c r="AG7" i="734"/>
  <c r="R22" i="734"/>
  <c r="Q22" i="734"/>
  <c r="AG36" i="734"/>
  <c r="AF36" i="734"/>
  <c r="O36" i="734"/>
  <c r="AG47" i="734"/>
  <c r="AF47" i="734"/>
  <c r="O47" i="734"/>
  <c r="N17" i="734"/>
  <c r="AG6" i="734"/>
  <c r="AF6" i="734"/>
  <c r="O6" i="734"/>
  <c r="AG10" i="734"/>
  <c r="O10" i="734"/>
  <c r="AF10" i="734"/>
  <c r="R19" i="734"/>
  <c r="Q43" i="734"/>
  <c r="AG43" i="734"/>
  <c r="AH31" i="734" s="1"/>
  <c r="AF43" i="734"/>
  <c r="AG35" i="734"/>
  <c r="AF35" i="734"/>
  <c r="O35" i="734"/>
  <c r="O48" i="734"/>
  <c r="AG48" i="734"/>
  <c r="AF48" i="734"/>
  <c r="Q57" i="734"/>
  <c r="O9" i="734"/>
  <c r="AG9" i="734"/>
  <c r="AF9" i="734"/>
  <c r="AG30" i="734"/>
  <c r="AH18" i="734" s="1"/>
  <c r="AF30" i="734"/>
  <c r="R21" i="734"/>
  <c r="Q21" i="734"/>
  <c r="AG32" i="734"/>
  <c r="AF32" i="734"/>
  <c r="O32" i="734"/>
  <c r="AG33" i="734"/>
  <c r="AF33" i="734"/>
  <c r="O33" i="734"/>
  <c r="AG34" i="734"/>
  <c r="AF34" i="734"/>
  <c r="O34" i="734"/>
  <c r="AG45" i="734"/>
  <c r="AF45" i="734"/>
  <c r="O45" i="734"/>
  <c r="O56" i="734" s="1"/>
  <c r="R56" i="734" s="1"/>
  <c r="S44" i="734" s="1"/>
  <c r="AG49" i="734"/>
  <c r="AF49" i="734"/>
  <c r="O49" i="734"/>
  <c r="R70" i="734"/>
  <c r="Q70" i="734"/>
  <c r="O18" i="734"/>
  <c r="O5" i="734"/>
  <c r="P5" i="734"/>
  <c r="AF18" i="734"/>
  <c r="O23" i="734"/>
  <c r="P31" i="734"/>
  <c r="R44" i="734"/>
  <c r="AG44" i="734"/>
  <c r="P46" i="734"/>
  <c r="P48" i="734"/>
  <c r="P50" i="734"/>
  <c r="AF57" i="734"/>
  <c r="AG58" i="734"/>
  <c r="O59" i="734"/>
  <c r="AG60" i="734"/>
  <c r="N69" i="734"/>
  <c r="P70" i="734"/>
  <c r="AG85" i="734"/>
  <c r="R86" i="734"/>
  <c r="AG99" i="734"/>
  <c r="AF99" i="734"/>
  <c r="O99" i="734"/>
  <c r="P108" i="734"/>
  <c r="R110" i="734"/>
  <c r="Q110" i="734"/>
  <c r="AK109" i="734"/>
  <c r="R112" i="734"/>
  <c r="Q112" i="734"/>
  <c r="R114" i="734"/>
  <c r="Q114" i="734"/>
  <c r="N134" i="734"/>
  <c r="O122" i="734"/>
  <c r="AG122" i="734"/>
  <c r="AF122" i="734"/>
  <c r="AF160" i="734"/>
  <c r="AG160" i="734"/>
  <c r="AH148" i="734" s="1"/>
  <c r="AF5" i="734"/>
  <c r="AG18" i="734"/>
  <c r="AF19" i="734"/>
  <c r="AF20" i="734"/>
  <c r="P30" i="734"/>
  <c r="AF31" i="734"/>
  <c r="O51" i="734"/>
  <c r="AG57" i="734"/>
  <c r="AF59" i="734"/>
  <c r="Q74" i="734"/>
  <c r="R83" i="734"/>
  <c r="P86" i="734"/>
  <c r="AG98" i="734"/>
  <c r="AF98" i="734"/>
  <c r="O98" i="734"/>
  <c r="AG102" i="734"/>
  <c r="AF102" i="734"/>
  <c r="O102" i="734"/>
  <c r="O136" i="734"/>
  <c r="AG136" i="734"/>
  <c r="AF136" i="734"/>
  <c r="O137" i="734"/>
  <c r="AG137" i="734"/>
  <c r="AF137" i="734"/>
  <c r="O138" i="734"/>
  <c r="AG138" i="734"/>
  <c r="AF138" i="734"/>
  <c r="O139" i="734"/>
  <c r="AG139" i="734"/>
  <c r="AF139" i="734"/>
  <c r="O140" i="734"/>
  <c r="AG140" i="734"/>
  <c r="AF140" i="734"/>
  <c r="O141" i="734"/>
  <c r="AG141" i="734"/>
  <c r="AF141" i="734"/>
  <c r="O142" i="734"/>
  <c r="AG142" i="734"/>
  <c r="AF142" i="734"/>
  <c r="AG161" i="734"/>
  <c r="AF161" i="734"/>
  <c r="N173" i="734"/>
  <c r="O161" i="734"/>
  <c r="O6" i="735"/>
  <c r="AG6" i="735"/>
  <c r="AF6" i="735"/>
  <c r="O7" i="735"/>
  <c r="AG7" i="735"/>
  <c r="AF7" i="735"/>
  <c r="O8" i="735"/>
  <c r="AG8" i="735"/>
  <c r="AF8" i="735"/>
  <c r="O9" i="735"/>
  <c r="AG9" i="735"/>
  <c r="AF9" i="735"/>
  <c r="O10" i="735"/>
  <c r="AG10" i="735"/>
  <c r="AF10" i="735"/>
  <c r="AG19" i="734"/>
  <c r="R20" i="734"/>
  <c r="AG31" i="734"/>
  <c r="P44" i="734"/>
  <c r="P45" i="734"/>
  <c r="P47" i="734"/>
  <c r="P49" i="734"/>
  <c r="P51" i="734"/>
  <c r="O58" i="734"/>
  <c r="O69" i="734" s="1"/>
  <c r="R69" i="734" s="1"/>
  <c r="S57" i="734" s="1"/>
  <c r="O60" i="734"/>
  <c r="AG70" i="734"/>
  <c r="P72" i="734"/>
  <c r="P73" i="734"/>
  <c r="P74" i="734"/>
  <c r="O75" i="734"/>
  <c r="AF75" i="734"/>
  <c r="N82" i="734"/>
  <c r="N95" i="734"/>
  <c r="O84" i="734"/>
  <c r="AF84" i="734"/>
  <c r="Q85" i="734"/>
  <c r="Q86" i="734"/>
  <c r="O96" i="734"/>
  <c r="AG96" i="734"/>
  <c r="N108" i="734"/>
  <c r="AF96" i="734"/>
  <c r="AG97" i="734"/>
  <c r="AF97" i="734"/>
  <c r="O97" i="734"/>
  <c r="AK96" i="734"/>
  <c r="AK2" i="734" s="1"/>
  <c r="AG101" i="734"/>
  <c r="AF101" i="734"/>
  <c r="O101" i="734"/>
  <c r="R111" i="734"/>
  <c r="Q111" i="734"/>
  <c r="R113" i="734"/>
  <c r="Q113" i="734"/>
  <c r="AG164" i="734"/>
  <c r="AF164" i="734"/>
  <c r="O164" i="734"/>
  <c r="AG5" i="734"/>
  <c r="O31" i="734"/>
  <c r="AF44" i="734"/>
  <c r="R74" i="734"/>
  <c r="P83" i="734"/>
  <c r="P95" i="734"/>
  <c r="O95" i="734"/>
  <c r="R87" i="734"/>
  <c r="R88" i="734"/>
  <c r="R89" i="734"/>
  <c r="AG100" i="734"/>
  <c r="AF100" i="734"/>
  <c r="O100" i="734"/>
  <c r="AK135" i="734"/>
  <c r="AG162" i="734"/>
  <c r="AF162" i="734"/>
  <c r="O162" i="734"/>
  <c r="P173" i="734"/>
  <c r="P121" i="734"/>
  <c r="N121" i="734"/>
  <c r="AG135" i="734"/>
  <c r="AF143" i="734"/>
  <c r="AF147" i="734"/>
  <c r="N17" i="735"/>
  <c r="AG5" i="735"/>
  <c r="AF30" i="735"/>
  <c r="AG30" i="735"/>
  <c r="AH18" i="735" s="1"/>
  <c r="R19" i="735"/>
  <c r="O21" i="735"/>
  <c r="AG22" i="735"/>
  <c r="AG23" i="735"/>
  <c r="AF23" i="735"/>
  <c r="O23" i="735"/>
  <c r="AF32" i="735"/>
  <c r="O32" i="735"/>
  <c r="AG32" i="735"/>
  <c r="AK31" i="735"/>
  <c r="AG46" i="735"/>
  <c r="AF46" i="735"/>
  <c r="O46" i="735"/>
  <c r="R58" i="735"/>
  <c r="Q58" i="735"/>
  <c r="AG59" i="735"/>
  <c r="AF59" i="735"/>
  <c r="O59" i="735"/>
  <c r="AF71" i="735"/>
  <c r="O71" i="735"/>
  <c r="AG71" i="735"/>
  <c r="AF72" i="735"/>
  <c r="O72" i="735"/>
  <c r="AG72" i="735"/>
  <c r="O123" i="734"/>
  <c r="O124" i="734"/>
  <c r="O125" i="734"/>
  <c r="O126" i="734"/>
  <c r="O127" i="734"/>
  <c r="O128" i="734"/>
  <c r="O129" i="734"/>
  <c r="O135" i="734"/>
  <c r="R143" i="734"/>
  <c r="AG148" i="734"/>
  <c r="O5" i="735"/>
  <c r="P18" i="735"/>
  <c r="O18" i="735"/>
  <c r="R20" i="735"/>
  <c r="AF22" i="735"/>
  <c r="AG48" i="735"/>
  <c r="AF48" i="735"/>
  <c r="O48" i="735"/>
  <c r="AG70" i="735"/>
  <c r="AF70" i="735"/>
  <c r="N82" i="735"/>
  <c r="O70" i="735"/>
  <c r="R97" i="735"/>
  <c r="Q97" i="735"/>
  <c r="R99" i="735"/>
  <c r="Q99" i="735"/>
  <c r="R101" i="735"/>
  <c r="Q101" i="735"/>
  <c r="R103" i="735"/>
  <c r="Q103" i="735"/>
  <c r="AG121" i="735"/>
  <c r="AH109" i="735" s="1"/>
  <c r="AF121" i="735"/>
  <c r="AG110" i="735"/>
  <c r="AF110" i="735"/>
  <c r="O110" i="735"/>
  <c r="AG111" i="735"/>
  <c r="AF111" i="735"/>
  <c r="O111" i="735"/>
  <c r="AG112" i="735"/>
  <c r="AF112" i="735"/>
  <c r="O112" i="735"/>
  <c r="AG113" i="735"/>
  <c r="AF113" i="735"/>
  <c r="O113" i="735"/>
  <c r="AG114" i="735"/>
  <c r="AF114" i="735"/>
  <c r="O114" i="735"/>
  <c r="AG115" i="735"/>
  <c r="AF115" i="735"/>
  <c r="O115" i="735"/>
  <c r="Q109" i="734"/>
  <c r="AF109" i="734"/>
  <c r="O115" i="734"/>
  <c r="O116" i="734"/>
  <c r="AF123" i="734"/>
  <c r="AF124" i="734"/>
  <c r="AF125" i="734"/>
  <c r="AF126" i="734"/>
  <c r="AF127" i="734"/>
  <c r="AF128" i="734"/>
  <c r="AF129" i="734"/>
  <c r="P135" i="734"/>
  <c r="O148" i="734"/>
  <c r="O163" i="734"/>
  <c r="O165" i="734"/>
  <c r="P5" i="735"/>
  <c r="AF18" i="735"/>
  <c r="Q19" i="735"/>
  <c r="Q22" i="735"/>
  <c r="R22" i="735"/>
  <c r="AF34" i="735"/>
  <c r="O34" i="735"/>
  <c r="AG34" i="735"/>
  <c r="AF35" i="735"/>
  <c r="O35" i="735"/>
  <c r="AG35" i="735"/>
  <c r="AG50" i="735"/>
  <c r="AF50" i="735"/>
  <c r="O50" i="735"/>
  <c r="AK70" i="735"/>
  <c r="AG84" i="735"/>
  <c r="AF84" i="735"/>
  <c r="O84" i="735"/>
  <c r="AG85" i="735"/>
  <c r="AF85" i="735"/>
  <c r="O85" i="735"/>
  <c r="AG86" i="735"/>
  <c r="AF86" i="735"/>
  <c r="O86" i="735"/>
  <c r="AG87" i="735"/>
  <c r="AF87" i="735"/>
  <c r="O87" i="735"/>
  <c r="AG88" i="735"/>
  <c r="AF88" i="735"/>
  <c r="O88" i="735"/>
  <c r="AG89" i="735"/>
  <c r="AF89" i="735"/>
  <c r="O89" i="735"/>
  <c r="AF135" i="734"/>
  <c r="AF5" i="735"/>
  <c r="AG18" i="735"/>
  <c r="Q20" i="735"/>
  <c r="AF21" i="735"/>
  <c r="P30" i="735"/>
  <c r="AF33" i="735"/>
  <c r="O33" i="735"/>
  <c r="AG33" i="735"/>
  <c r="AG52" i="735"/>
  <c r="AF52" i="735"/>
  <c r="O52" i="735"/>
  <c r="O69" i="735"/>
  <c r="R69" i="735" s="1"/>
  <c r="S57" i="735" s="1"/>
  <c r="R57" i="735"/>
  <c r="Q57" i="735"/>
  <c r="R60" i="735"/>
  <c r="Q60" i="735"/>
  <c r="N95" i="735"/>
  <c r="R98" i="735"/>
  <c r="Q98" i="735"/>
  <c r="R100" i="735"/>
  <c r="Q100" i="735"/>
  <c r="R102" i="735"/>
  <c r="Q102" i="735"/>
  <c r="AK109" i="735"/>
  <c r="O31" i="735"/>
  <c r="AG36" i="735"/>
  <c r="P43" i="735"/>
  <c r="N43" i="735"/>
  <c r="AF44" i="735"/>
  <c r="AG45" i="735"/>
  <c r="AG47" i="735"/>
  <c r="AG49" i="735"/>
  <c r="AG51" i="735"/>
  <c r="P56" i="735"/>
  <c r="N56" i="735"/>
  <c r="AF58" i="735"/>
  <c r="AF60" i="735"/>
  <c r="AG73" i="735"/>
  <c r="AG74" i="735"/>
  <c r="AG75" i="735"/>
  <c r="R96" i="735"/>
  <c r="AG96" i="735"/>
  <c r="AF98" i="735"/>
  <c r="AF99" i="735"/>
  <c r="AF100" i="735"/>
  <c r="AF101" i="735"/>
  <c r="AF102" i="735"/>
  <c r="AF103" i="735"/>
  <c r="AF108" i="735"/>
  <c r="O108" i="735"/>
  <c r="AF109" i="735"/>
  <c r="N134" i="735"/>
  <c r="O122" i="735"/>
  <c r="O124" i="735"/>
  <c r="AF125" i="735"/>
  <c r="AG125" i="735"/>
  <c r="AF126" i="735"/>
  <c r="AG126" i="735"/>
  <c r="AF128" i="735"/>
  <c r="O128" i="735"/>
  <c r="AG128" i="735"/>
  <c r="AG136" i="735"/>
  <c r="AF136" i="735"/>
  <c r="O136" i="735"/>
  <c r="AG137" i="735"/>
  <c r="AF137" i="735"/>
  <c r="O137" i="735"/>
  <c r="AG138" i="735"/>
  <c r="AF138" i="735"/>
  <c r="O138" i="735"/>
  <c r="AG139" i="735"/>
  <c r="AF139" i="735"/>
  <c r="O139" i="735"/>
  <c r="AG160" i="735"/>
  <c r="AH148" i="735" s="1"/>
  <c r="AF160" i="735"/>
  <c r="Q161" i="735"/>
  <c r="AG17" i="736"/>
  <c r="AH5" i="736" s="1"/>
  <c r="AF17" i="736"/>
  <c r="N30" i="736"/>
  <c r="AF18" i="736"/>
  <c r="AG18" i="736"/>
  <c r="O18" i="736"/>
  <c r="P31" i="735"/>
  <c r="AG44" i="735"/>
  <c r="AG58" i="735"/>
  <c r="AG60" i="735"/>
  <c r="P69" i="735"/>
  <c r="N69" i="735"/>
  <c r="P82" i="735"/>
  <c r="AG109" i="735"/>
  <c r="AF116" i="735"/>
  <c r="AF122" i="735"/>
  <c r="Q126" i="735"/>
  <c r="AF129" i="735"/>
  <c r="O129" i="735"/>
  <c r="AG129" i="735"/>
  <c r="O36" i="735"/>
  <c r="O45" i="735"/>
  <c r="O56" i="735" s="1"/>
  <c r="O47" i="735"/>
  <c r="O49" i="735"/>
  <c r="O51" i="735"/>
  <c r="AG57" i="735"/>
  <c r="O73" i="735"/>
  <c r="O74" i="735"/>
  <c r="O75" i="735"/>
  <c r="AG83" i="735"/>
  <c r="P96" i="735"/>
  <c r="O109" i="735"/>
  <c r="R116" i="735"/>
  <c r="P121" i="735"/>
  <c r="AG122" i="735"/>
  <c r="AG123" i="735"/>
  <c r="O135" i="735"/>
  <c r="N147" i="735"/>
  <c r="AF135" i="735"/>
  <c r="O83" i="735"/>
  <c r="AF96" i="735"/>
  <c r="O123" i="735"/>
  <c r="AF123" i="735"/>
  <c r="AG124" i="735"/>
  <c r="R126" i="735"/>
  <c r="AF127" i="735"/>
  <c r="O127" i="735"/>
  <c r="AG127" i="735"/>
  <c r="AG162" i="735"/>
  <c r="AF162" i="735"/>
  <c r="O162" i="735"/>
  <c r="O143" i="735"/>
  <c r="P147" i="735"/>
  <c r="P148" i="735"/>
  <c r="R161" i="735"/>
  <c r="AG161" i="735"/>
  <c r="Q163" i="735"/>
  <c r="AG163" i="735"/>
  <c r="AG165" i="735"/>
  <c r="O173" i="735"/>
  <c r="AG6" i="736"/>
  <c r="R7" i="736"/>
  <c r="AF7" i="736"/>
  <c r="AG10" i="736"/>
  <c r="R11" i="736"/>
  <c r="AF11" i="736"/>
  <c r="Q20" i="736"/>
  <c r="AG20" i="736"/>
  <c r="R21" i="736"/>
  <c r="AF21" i="736"/>
  <c r="AF37" i="736"/>
  <c r="O37" i="736"/>
  <c r="AG37" i="736"/>
  <c r="O44" i="736"/>
  <c r="AG44" i="736"/>
  <c r="N56" i="736"/>
  <c r="AF44" i="736"/>
  <c r="AF49" i="736"/>
  <c r="O49" i="736"/>
  <c r="AG49" i="736"/>
  <c r="AK70" i="736"/>
  <c r="AF140" i="735"/>
  <c r="AF141" i="735"/>
  <c r="AF142" i="735"/>
  <c r="AF148" i="735"/>
  <c r="AG173" i="735"/>
  <c r="AH161" i="735" s="1"/>
  <c r="R12" i="736"/>
  <c r="AF19" i="736"/>
  <c r="AG21" i="736"/>
  <c r="AF38" i="736"/>
  <c r="O38" i="736"/>
  <c r="AG38" i="736"/>
  <c r="AF47" i="736"/>
  <c r="O47" i="736"/>
  <c r="AG47" i="736"/>
  <c r="AG50" i="736"/>
  <c r="AF50" i="736"/>
  <c r="O50" i="736"/>
  <c r="R58" i="736"/>
  <c r="Q58" i="736"/>
  <c r="R60" i="736"/>
  <c r="Q60" i="736"/>
  <c r="AG88" i="736"/>
  <c r="AF88" i="736"/>
  <c r="O88" i="736"/>
  <c r="Q140" i="735"/>
  <c r="R141" i="735"/>
  <c r="Q142" i="735"/>
  <c r="AG148" i="735"/>
  <c r="P162" i="735"/>
  <c r="AG164" i="735"/>
  <c r="P173" i="735"/>
  <c r="R5" i="736"/>
  <c r="O9" i="736"/>
  <c r="AF9" i="736"/>
  <c r="P17" i="736"/>
  <c r="AG19" i="736"/>
  <c r="O32" i="736"/>
  <c r="AG32" i="736"/>
  <c r="AF45" i="736"/>
  <c r="O45" i="736"/>
  <c r="AG45" i="736"/>
  <c r="AG48" i="736"/>
  <c r="AF48" i="736"/>
  <c r="O48" i="736"/>
  <c r="AF71" i="736"/>
  <c r="O71" i="736"/>
  <c r="AG71" i="736"/>
  <c r="AF72" i="736"/>
  <c r="O72" i="736"/>
  <c r="AG72" i="736"/>
  <c r="AF73" i="736"/>
  <c r="O73" i="736"/>
  <c r="AG73" i="736"/>
  <c r="O148" i="735"/>
  <c r="AF161" i="735"/>
  <c r="Q164" i="735"/>
  <c r="AF164" i="735"/>
  <c r="O6" i="736"/>
  <c r="O10" i="736"/>
  <c r="Q12" i="736"/>
  <c r="P18" i="736"/>
  <c r="AK18" i="736"/>
  <c r="AK2" i="736" s="1"/>
  <c r="AF20" i="736"/>
  <c r="AF31" i="736"/>
  <c r="N43" i="736"/>
  <c r="O31" i="736"/>
  <c r="AF32" i="736"/>
  <c r="AF33" i="736"/>
  <c r="O33" i="736"/>
  <c r="AG33" i="736"/>
  <c r="AF34" i="736"/>
  <c r="O34" i="736"/>
  <c r="AG34" i="736"/>
  <c r="AF35" i="736"/>
  <c r="O35" i="736"/>
  <c r="AG35" i="736"/>
  <c r="AF36" i="736"/>
  <c r="O36" i="736"/>
  <c r="AG36" i="736"/>
  <c r="AG46" i="736"/>
  <c r="AF46" i="736"/>
  <c r="O46" i="736"/>
  <c r="R51" i="736"/>
  <c r="Q51" i="736"/>
  <c r="AG52" i="736"/>
  <c r="AF52" i="736"/>
  <c r="O52" i="736"/>
  <c r="O57" i="736"/>
  <c r="AG57" i="736"/>
  <c r="N69" i="736"/>
  <c r="AF57" i="736"/>
  <c r="P69" i="736"/>
  <c r="P43" i="736"/>
  <c r="P56" i="736"/>
  <c r="AF58" i="736"/>
  <c r="AF60" i="736"/>
  <c r="N82" i="736"/>
  <c r="AG87" i="736"/>
  <c r="AF87" i="736"/>
  <c r="P108" i="736"/>
  <c r="P96" i="736"/>
  <c r="AF110" i="736"/>
  <c r="O110" i="736"/>
  <c r="AG110" i="736"/>
  <c r="AF111" i="736"/>
  <c r="O111" i="736"/>
  <c r="AG111" i="736"/>
  <c r="AF112" i="736"/>
  <c r="O112" i="736"/>
  <c r="AG112" i="736"/>
  <c r="AF113" i="736"/>
  <c r="O113" i="736"/>
  <c r="AG113" i="736"/>
  <c r="AF114" i="736"/>
  <c r="O114" i="736"/>
  <c r="AG114" i="736"/>
  <c r="AF115" i="736"/>
  <c r="O115" i="736"/>
  <c r="AG115" i="736"/>
  <c r="AF116" i="736"/>
  <c r="O116" i="736"/>
  <c r="AG116" i="736"/>
  <c r="O22" i="736"/>
  <c r="O23" i="736"/>
  <c r="O24" i="736"/>
  <c r="P31" i="736"/>
  <c r="P46" i="736"/>
  <c r="P48" i="736"/>
  <c r="P50" i="736"/>
  <c r="AG58" i="736"/>
  <c r="O59" i="736"/>
  <c r="AG60" i="736"/>
  <c r="P70" i="736"/>
  <c r="Q75" i="736"/>
  <c r="AG83" i="736"/>
  <c r="AG86" i="736"/>
  <c r="AF86" i="736"/>
  <c r="Q98" i="736"/>
  <c r="R98" i="736"/>
  <c r="Q100" i="736"/>
  <c r="R100" i="736"/>
  <c r="AF59" i="736"/>
  <c r="Q70" i="736"/>
  <c r="AF70" i="736"/>
  <c r="R75" i="736"/>
  <c r="O76" i="736"/>
  <c r="AG76" i="736"/>
  <c r="O84" i="736"/>
  <c r="AF84" i="736"/>
  <c r="AG85" i="736"/>
  <c r="AF85" i="736"/>
  <c r="Q86" i="736"/>
  <c r="N108" i="736"/>
  <c r="AF96" i="736"/>
  <c r="P82" i="736"/>
  <c r="N95" i="736"/>
  <c r="O83" i="736"/>
  <c r="O85" i="736"/>
  <c r="R86" i="736"/>
  <c r="Q87" i="736"/>
  <c r="O96" i="736"/>
  <c r="AG96" i="736"/>
  <c r="Q97" i="736"/>
  <c r="R97" i="736"/>
  <c r="AK96" i="736"/>
  <c r="Q99" i="736"/>
  <c r="R99" i="736"/>
  <c r="Q101" i="736"/>
  <c r="R101" i="736"/>
  <c r="O109" i="736"/>
  <c r="P121" i="736"/>
  <c r="N121" i="736"/>
  <c r="AF122" i="736"/>
  <c r="N134" i="736"/>
  <c r="AG139" i="736"/>
  <c r="AF139" i="736"/>
  <c r="O139" i="736"/>
  <c r="O102" i="736"/>
  <c r="P109" i="736"/>
  <c r="R123" i="736"/>
  <c r="AF123" i="736"/>
  <c r="R135" i="736"/>
  <c r="Q135" i="736"/>
  <c r="AG136" i="736"/>
  <c r="AF136" i="736"/>
  <c r="O136" i="736"/>
  <c r="AG137" i="736"/>
  <c r="AF137" i="736"/>
  <c r="O137" i="736"/>
  <c r="AG138" i="736"/>
  <c r="AF138" i="736"/>
  <c r="O138" i="736"/>
  <c r="AG142" i="736"/>
  <c r="AF142" i="736"/>
  <c r="O142" i="736"/>
  <c r="AG143" i="736"/>
  <c r="AF143" i="736"/>
  <c r="O143" i="736"/>
  <c r="N160" i="736"/>
  <c r="O148" i="736"/>
  <c r="AG148" i="736"/>
  <c r="AF148" i="736"/>
  <c r="O165" i="736"/>
  <c r="AG165" i="736"/>
  <c r="AF165" i="736"/>
  <c r="AF109" i="736"/>
  <c r="P122" i="736"/>
  <c r="P134" i="736"/>
  <c r="R122" i="736"/>
  <c r="AG141" i="736"/>
  <c r="AF141" i="736"/>
  <c r="O141" i="736"/>
  <c r="R163" i="736"/>
  <c r="Q163" i="736"/>
  <c r="O167" i="736"/>
  <c r="AG167" i="736"/>
  <c r="AF167" i="736"/>
  <c r="Q123" i="736"/>
  <c r="AK122" i="736"/>
  <c r="AG140" i="736"/>
  <c r="AF140" i="736"/>
  <c r="O140" i="736"/>
  <c r="R149" i="736"/>
  <c r="Q149" i="736"/>
  <c r="R151" i="736"/>
  <c r="Q151" i="736"/>
  <c r="P160" i="736"/>
  <c r="R124" i="736"/>
  <c r="AG124" i="736"/>
  <c r="AG126" i="736"/>
  <c r="AG127" i="736"/>
  <c r="AG128" i="736"/>
  <c r="AG129" i="736"/>
  <c r="AF135" i="736"/>
  <c r="P147" i="736"/>
  <c r="N147" i="736"/>
  <c r="AF149" i="736"/>
  <c r="AF151" i="736"/>
  <c r="AG161" i="736"/>
  <c r="AF163" i="736"/>
  <c r="AG135" i="736"/>
  <c r="AG149" i="736"/>
  <c r="O150" i="736"/>
  <c r="AG151" i="736"/>
  <c r="O161" i="736"/>
  <c r="O162" i="736"/>
  <c r="AG163" i="736"/>
  <c r="O164" i="736"/>
  <c r="O166" i="736"/>
  <c r="P173" i="736"/>
  <c r="N173" i="736"/>
  <c r="O125" i="736"/>
  <c r="O126" i="736"/>
  <c r="O127" i="736"/>
  <c r="O128" i="736"/>
  <c r="O129" i="736"/>
  <c r="AF150" i="736"/>
  <c r="AF162" i="736"/>
  <c r="P164" i="736"/>
  <c r="AF164" i="736"/>
  <c r="P166" i="736"/>
  <c r="AF166" i="736"/>
  <c r="F8" i="731"/>
  <c r="F8" i="732"/>
  <c r="F8" i="733"/>
  <c r="AE173" i="730"/>
  <c r="AD173" i="730"/>
  <c r="AA173" i="730"/>
  <c r="Z173" i="730"/>
  <c r="M173" i="730"/>
  <c r="W172" i="730"/>
  <c r="H172" i="730"/>
  <c r="W171" i="730"/>
  <c r="H171" i="730"/>
  <c r="AG170" i="730"/>
  <c r="AF170" i="730"/>
  <c r="W170" i="730"/>
  <c r="H170" i="730"/>
  <c r="AG169" i="730"/>
  <c r="AF169" i="730"/>
  <c r="W169" i="730"/>
  <c r="H169" i="730"/>
  <c r="AG168" i="730"/>
  <c r="AF168" i="730"/>
  <c r="W168" i="730"/>
  <c r="H168" i="730"/>
  <c r="AG167" i="730"/>
  <c r="AF167" i="730"/>
  <c r="W167" i="730"/>
  <c r="H167" i="730"/>
  <c r="W166" i="730"/>
  <c r="N166" i="730"/>
  <c r="AG166" i="730" s="1"/>
  <c r="P166" i="730"/>
  <c r="H166" i="730"/>
  <c r="W165" i="730"/>
  <c r="P165" i="730"/>
  <c r="N165" i="730"/>
  <c r="O165" i="730" s="1"/>
  <c r="H165" i="730"/>
  <c r="W164" i="730"/>
  <c r="N164" i="730"/>
  <c r="AG164" i="730" s="1"/>
  <c r="P164" i="730"/>
  <c r="H164" i="730"/>
  <c r="W163" i="730"/>
  <c r="P163" i="730"/>
  <c r="N163" i="730"/>
  <c r="O163" i="730" s="1"/>
  <c r="H163" i="730"/>
  <c r="W162" i="730"/>
  <c r="N162" i="730"/>
  <c r="AG162" i="730" s="1"/>
  <c r="P162" i="730"/>
  <c r="H162" i="730"/>
  <c r="W161" i="730"/>
  <c r="N161" i="730"/>
  <c r="AF161" i="730" s="1"/>
  <c r="P161" i="730"/>
  <c r="H161" i="730"/>
  <c r="AE160" i="730"/>
  <c r="AD160" i="730"/>
  <c r="AA160" i="730"/>
  <c r="Z160" i="730"/>
  <c r="M160" i="730"/>
  <c r="W159" i="730"/>
  <c r="H159" i="730"/>
  <c r="W158" i="730"/>
  <c r="H158" i="730"/>
  <c r="W157" i="730"/>
  <c r="H157" i="730"/>
  <c r="W156" i="730"/>
  <c r="H156" i="730"/>
  <c r="AG155" i="730"/>
  <c r="AF155" i="730"/>
  <c r="W155" i="730"/>
  <c r="H155" i="730"/>
  <c r="AG154" i="730"/>
  <c r="AF154" i="730"/>
  <c r="W154" i="730"/>
  <c r="H154" i="730"/>
  <c r="AG153" i="730"/>
  <c r="AF153" i="730"/>
  <c r="W153" i="730"/>
  <c r="H153" i="730"/>
  <c r="AG152" i="730"/>
  <c r="AF152" i="730"/>
  <c r="W152" i="730"/>
  <c r="H152" i="730"/>
  <c r="W151" i="730"/>
  <c r="P151" i="730"/>
  <c r="N151" i="730"/>
  <c r="O151" i="730" s="1"/>
  <c r="H151" i="730"/>
  <c r="W150" i="730"/>
  <c r="P150" i="730"/>
  <c r="N150" i="730"/>
  <c r="AG150" i="730" s="1"/>
  <c r="H150" i="730"/>
  <c r="W149" i="730"/>
  <c r="N149" i="730"/>
  <c r="O149" i="730" s="1"/>
  <c r="P149" i="730"/>
  <c r="H149" i="730"/>
  <c r="W148" i="730"/>
  <c r="P148" i="730"/>
  <c r="N148" i="730"/>
  <c r="N160" i="730" s="1"/>
  <c r="H148" i="730"/>
  <c r="AE147" i="730"/>
  <c r="AD147" i="730"/>
  <c r="AA147" i="730"/>
  <c r="Z147" i="730"/>
  <c r="W147" i="730"/>
  <c r="M147" i="730"/>
  <c r="AJ146" i="730"/>
  <c r="AK146" i="730" s="1"/>
  <c r="AK135" i="730" s="1"/>
  <c r="W146" i="730"/>
  <c r="H146" i="730"/>
  <c r="AK145" i="730"/>
  <c r="AJ145" i="730"/>
  <c r="AG145" i="730"/>
  <c r="AF145" i="730"/>
  <c r="W145" i="730"/>
  <c r="H145" i="730"/>
  <c r="AK144" i="730"/>
  <c r="AJ144" i="730"/>
  <c r="AG144" i="730"/>
  <c r="AF144" i="730"/>
  <c r="W144" i="730"/>
  <c r="H144" i="730"/>
  <c r="AK143" i="730"/>
  <c r="AJ143" i="730"/>
  <c r="W143" i="730"/>
  <c r="N143" i="730" s="1"/>
  <c r="P143" i="730"/>
  <c r="H143" i="730"/>
  <c r="AK142" i="730"/>
  <c r="AJ142" i="730"/>
  <c r="W142" i="730"/>
  <c r="N142" i="730" s="1"/>
  <c r="P142" i="730"/>
  <c r="H142" i="730"/>
  <c r="AK141" i="730"/>
  <c r="AJ141" i="730"/>
  <c r="W141" i="730"/>
  <c r="N141" i="730" s="1"/>
  <c r="P141" i="730"/>
  <c r="H141" i="730"/>
  <c r="AK140" i="730"/>
  <c r="AJ140" i="730"/>
  <c r="W140" i="730"/>
  <c r="N140" i="730" s="1"/>
  <c r="P140" i="730"/>
  <c r="H140" i="730"/>
  <c r="AK139" i="730"/>
  <c r="AJ139" i="730"/>
  <c r="W139" i="730"/>
  <c r="N139" i="730" s="1"/>
  <c r="P139" i="730"/>
  <c r="H139" i="730"/>
  <c r="AK138" i="730"/>
  <c r="AJ138" i="730"/>
  <c r="W138" i="730"/>
  <c r="N138" i="730" s="1"/>
  <c r="P138" i="730"/>
  <c r="H138" i="730"/>
  <c r="AK137" i="730"/>
  <c r="AJ137" i="730"/>
  <c r="W137" i="730"/>
  <c r="N137" i="730" s="1"/>
  <c r="P137" i="730"/>
  <c r="H137" i="730"/>
  <c r="AK136" i="730"/>
  <c r="AJ136" i="730"/>
  <c r="W136" i="730"/>
  <c r="N136" i="730" s="1"/>
  <c r="P136" i="730"/>
  <c r="H136" i="730"/>
  <c r="AJ135" i="730"/>
  <c r="W135" i="730"/>
  <c r="N135" i="730"/>
  <c r="O135" i="730" s="1"/>
  <c r="P135" i="730"/>
  <c r="H135" i="730"/>
  <c r="AE134" i="730"/>
  <c r="AD134" i="730"/>
  <c r="AA134" i="730"/>
  <c r="Z134" i="730"/>
  <c r="M134" i="730"/>
  <c r="AJ133" i="730"/>
  <c r="AK133" i="730" s="1"/>
  <c r="W133" i="730"/>
  <c r="H133" i="730"/>
  <c r="AK132" i="730"/>
  <c r="AJ132" i="730"/>
  <c r="W132" i="730"/>
  <c r="H132" i="730"/>
  <c r="AJ131" i="730"/>
  <c r="AK131" i="730" s="1"/>
  <c r="AG131" i="730"/>
  <c r="AF131" i="730"/>
  <c r="W131" i="730"/>
  <c r="H131" i="730"/>
  <c r="AJ130" i="730"/>
  <c r="AK130" i="730" s="1"/>
  <c r="AG130" i="730"/>
  <c r="AF130" i="730"/>
  <c r="W130" i="730"/>
  <c r="H130" i="730"/>
  <c r="AJ129" i="730"/>
  <c r="AK129" i="730" s="1"/>
  <c r="W129" i="730"/>
  <c r="N129" i="730"/>
  <c r="AF129" i="730" s="1"/>
  <c r="P129" i="730"/>
  <c r="H129" i="730"/>
  <c r="AJ128" i="730"/>
  <c r="AK128" i="730" s="1"/>
  <c r="W128" i="730"/>
  <c r="P128" i="730"/>
  <c r="N128" i="730"/>
  <c r="AF128" i="730" s="1"/>
  <c r="H128" i="730"/>
  <c r="AJ127" i="730"/>
  <c r="AK127" i="730" s="1"/>
  <c r="W127" i="730"/>
  <c r="P127" i="730"/>
  <c r="N127" i="730"/>
  <c r="AF127" i="730" s="1"/>
  <c r="H127" i="730"/>
  <c r="AJ126" i="730"/>
  <c r="AK126" i="730" s="1"/>
  <c r="W126" i="730"/>
  <c r="P126" i="730"/>
  <c r="N126" i="730"/>
  <c r="AF126" i="730" s="1"/>
  <c r="H126" i="730"/>
  <c r="AJ125" i="730"/>
  <c r="AK125" i="730" s="1"/>
  <c r="W125" i="730"/>
  <c r="P125" i="730"/>
  <c r="N125" i="730"/>
  <c r="AF125" i="730" s="1"/>
  <c r="H125" i="730"/>
  <c r="AJ124" i="730"/>
  <c r="AK124" i="730" s="1"/>
  <c r="W124" i="730"/>
  <c r="P124" i="730"/>
  <c r="N124" i="730"/>
  <c r="AF124" i="730" s="1"/>
  <c r="H124" i="730"/>
  <c r="AJ123" i="730"/>
  <c r="AK123" i="730" s="1"/>
  <c r="AK122" i="730" s="1"/>
  <c r="W123" i="730"/>
  <c r="P123" i="730"/>
  <c r="N123" i="730"/>
  <c r="O123" i="730" s="1"/>
  <c r="AF123" i="730"/>
  <c r="H123" i="730"/>
  <c r="AJ122" i="730"/>
  <c r="AG122" i="730"/>
  <c r="W122" i="730"/>
  <c r="N122" i="730"/>
  <c r="P122" i="730"/>
  <c r="H122" i="730"/>
  <c r="AE121" i="730"/>
  <c r="AD121" i="730"/>
  <c r="AA121" i="730"/>
  <c r="Z121" i="730"/>
  <c r="W121" i="730"/>
  <c r="M121" i="730"/>
  <c r="AK120" i="730"/>
  <c r="AJ120" i="730"/>
  <c r="AG120" i="730"/>
  <c r="AF120" i="730"/>
  <c r="W120" i="730"/>
  <c r="H120" i="730"/>
  <c r="AK119" i="730"/>
  <c r="AJ119" i="730"/>
  <c r="AG119" i="730"/>
  <c r="AF119" i="730"/>
  <c r="W119" i="730"/>
  <c r="H119" i="730"/>
  <c r="AK118" i="730"/>
  <c r="AJ118" i="730"/>
  <c r="AG118" i="730"/>
  <c r="AF118" i="730"/>
  <c r="W118" i="730"/>
  <c r="H118" i="730"/>
  <c r="AK117" i="730"/>
  <c r="AJ117" i="730"/>
  <c r="AG117" i="730"/>
  <c r="AF117" i="730"/>
  <c r="W117" i="730"/>
  <c r="H117" i="730"/>
  <c r="AK116" i="730"/>
  <c r="AJ116" i="730"/>
  <c r="W116" i="730"/>
  <c r="N116" i="730" s="1"/>
  <c r="AG116" i="730" s="1"/>
  <c r="P116" i="730"/>
  <c r="H116" i="730"/>
  <c r="AK115" i="730"/>
  <c r="AJ115" i="730"/>
  <c r="W115" i="730"/>
  <c r="N115" i="730" s="1"/>
  <c r="P115" i="730"/>
  <c r="H115" i="730"/>
  <c r="AK114" i="730"/>
  <c r="AJ114" i="730"/>
  <c r="W114" i="730"/>
  <c r="N114" i="730" s="1"/>
  <c r="P114" i="730"/>
  <c r="H114" i="730"/>
  <c r="AK113" i="730"/>
  <c r="AJ113" i="730"/>
  <c r="W113" i="730"/>
  <c r="N113" i="730" s="1"/>
  <c r="P113" i="730"/>
  <c r="H113" i="730"/>
  <c r="AK112" i="730"/>
  <c r="AJ112" i="730"/>
  <c r="W112" i="730"/>
  <c r="N112" i="730" s="1"/>
  <c r="P112" i="730"/>
  <c r="H112" i="730"/>
  <c r="AK111" i="730"/>
  <c r="AJ111" i="730"/>
  <c r="W111" i="730"/>
  <c r="N111" i="730" s="1"/>
  <c r="P111" i="730"/>
  <c r="H111" i="730"/>
  <c r="AK110" i="730"/>
  <c r="AJ110" i="730"/>
  <c r="W110" i="730"/>
  <c r="N110" i="730" s="1"/>
  <c r="P110" i="730"/>
  <c r="H110" i="730"/>
  <c r="AK109" i="730"/>
  <c r="AJ109" i="730"/>
  <c r="W109" i="730"/>
  <c r="N109" i="730"/>
  <c r="P121" i="730"/>
  <c r="H109" i="730"/>
  <c r="AE108" i="730"/>
  <c r="AD108" i="730"/>
  <c r="AA108" i="730"/>
  <c r="Z108" i="730"/>
  <c r="W108" i="730"/>
  <c r="M108" i="730"/>
  <c r="AK107" i="730"/>
  <c r="AJ107" i="730"/>
  <c r="W107" i="730"/>
  <c r="H107" i="730"/>
  <c r="AJ106" i="730"/>
  <c r="AK106" i="730" s="1"/>
  <c r="AG106" i="730"/>
  <c r="AF106" i="730"/>
  <c r="W106" i="730"/>
  <c r="H106" i="730"/>
  <c r="AJ105" i="730"/>
  <c r="AK105" i="730" s="1"/>
  <c r="AG105" i="730"/>
  <c r="AF105" i="730"/>
  <c r="W105" i="730"/>
  <c r="H105" i="730"/>
  <c r="AJ104" i="730"/>
  <c r="AK104" i="730" s="1"/>
  <c r="AG104" i="730"/>
  <c r="AF104" i="730"/>
  <c r="W104" i="730"/>
  <c r="H104" i="730"/>
  <c r="AJ103" i="730"/>
  <c r="AK103" i="730" s="1"/>
  <c r="AG103" i="730"/>
  <c r="AF103" i="730"/>
  <c r="W103" i="730"/>
  <c r="H103" i="730"/>
  <c r="AJ102" i="730"/>
  <c r="AK102" i="730" s="1"/>
  <c r="W102" i="730"/>
  <c r="P102" i="730"/>
  <c r="N102" i="730"/>
  <c r="AF102" i="730" s="1"/>
  <c r="H102" i="730"/>
  <c r="AJ101" i="730"/>
  <c r="AK101" i="730" s="1"/>
  <c r="W101" i="730"/>
  <c r="P101" i="730"/>
  <c r="N101" i="730"/>
  <c r="AF101" i="730" s="1"/>
  <c r="H101" i="730"/>
  <c r="AJ100" i="730"/>
  <c r="AK100" i="730" s="1"/>
  <c r="AG100" i="730"/>
  <c r="W100" i="730"/>
  <c r="P100" i="730"/>
  <c r="N100" i="730"/>
  <c r="O100" i="730" s="1"/>
  <c r="AF100" i="730"/>
  <c r="H100" i="730"/>
  <c r="AJ99" i="730"/>
  <c r="AK99" i="730" s="1"/>
  <c r="W99" i="730"/>
  <c r="P99" i="730"/>
  <c r="N99" i="730"/>
  <c r="O99" i="730" s="1"/>
  <c r="AF99" i="730"/>
  <c r="H99" i="730"/>
  <c r="AJ98" i="730"/>
  <c r="AK98" i="730" s="1"/>
  <c r="W98" i="730"/>
  <c r="P98" i="730"/>
  <c r="N98" i="730"/>
  <c r="O98" i="730" s="1"/>
  <c r="AF98" i="730"/>
  <c r="H98" i="730"/>
  <c r="AJ97" i="730"/>
  <c r="AK97" i="730" s="1"/>
  <c r="W97" i="730"/>
  <c r="P97" i="730"/>
  <c r="N97" i="730"/>
  <c r="O97" i="730" s="1"/>
  <c r="AF97" i="730"/>
  <c r="H97" i="730"/>
  <c r="AJ96" i="730"/>
  <c r="W96" i="730"/>
  <c r="N96" i="730"/>
  <c r="AG96" i="730" s="1"/>
  <c r="P108" i="730"/>
  <c r="H96" i="730"/>
  <c r="AE95" i="730"/>
  <c r="AD95" i="730"/>
  <c r="AA95" i="730"/>
  <c r="Z95" i="730"/>
  <c r="M95" i="730"/>
  <c r="AJ94" i="730"/>
  <c r="AK94" i="730" s="1"/>
  <c r="AG94" i="730"/>
  <c r="AF94" i="730"/>
  <c r="W94" i="730"/>
  <c r="H94" i="730"/>
  <c r="AJ93" i="730"/>
  <c r="AK93" i="730" s="1"/>
  <c r="AG93" i="730"/>
  <c r="AF93" i="730"/>
  <c r="W93" i="730"/>
  <c r="H93" i="730"/>
  <c r="AJ92" i="730"/>
  <c r="AK92" i="730" s="1"/>
  <c r="AG92" i="730"/>
  <c r="AF92" i="730"/>
  <c r="W92" i="730"/>
  <c r="H92" i="730"/>
  <c r="AJ91" i="730"/>
  <c r="AK91" i="730" s="1"/>
  <c r="AG91" i="730"/>
  <c r="AF91" i="730"/>
  <c r="W91" i="730"/>
  <c r="H91" i="730"/>
  <c r="AJ90" i="730"/>
  <c r="AK90" i="730" s="1"/>
  <c r="AG90" i="730"/>
  <c r="AF90" i="730"/>
  <c r="W90" i="730"/>
  <c r="H90" i="730"/>
  <c r="AJ89" i="730"/>
  <c r="AK89" i="730" s="1"/>
  <c r="W89" i="730"/>
  <c r="N89" i="730"/>
  <c r="AG89" i="730" s="1"/>
  <c r="P89" i="730"/>
  <c r="H89" i="730"/>
  <c r="AJ88" i="730"/>
  <c r="AK88" i="730" s="1"/>
  <c r="W88" i="730"/>
  <c r="N88" i="730"/>
  <c r="AG88" i="730" s="1"/>
  <c r="P88" i="730"/>
  <c r="H88" i="730"/>
  <c r="AJ87" i="730"/>
  <c r="AK87" i="730" s="1"/>
  <c r="AK83" i="730" s="1"/>
  <c r="W87" i="730"/>
  <c r="N87" i="730"/>
  <c r="AG87" i="730" s="1"/>
  <c r="P87" i="730"/>
  <c r="H87" i="730"/>
  <c r="AK86" i="730"/>
  <c r="AJ86" i="730"/>
  <c r="W86" i="730"/>
  <c r="N86" i="730" s="1"/>
  <c r="P86" i="730"/>
  <c r="H86" i="730"/>
  <c r="AK85" i="730"/>
  <c r="AJ85" i="730"/>
  <c r="W85" i="730"/>
  <c r="N85" i="730" s="1"/>
  <c r="P85" i="730"/>
  <c r="H85" i="730"/>
  <c r="AK84" i="730"/>
  <c r="AJ84" i="730"/>
  <c r="W84" i="730"/>
  <c r="N84" i="730" s="1"/>
  <c r="P84" i="730"/>
  <c r="H84" i="730"/>
  <c r="AJ83" i="730"/>
  <c r="W83" i="730"/>
  <c r="P83" i="730"/>
  <c r="N83" i="730"/>
  <c r="P95" i="730"/>
  <c r="H83" i="730"/>
  <c r="AE82" i="730"/>
  <c r="AD82" i="730"/>
  <c r="AA82" i="730"/>
  <c r="Z82" i="730"/>
  <c r="M82" i="730"/>
  <c r="AJ81" i="730"/>
  <c r="AK81" i="730" s="1"/>
  <c r="W81" i="730"/>
  <c r="AK80" i="730"/>
  <c r="AJ80" i="730"/>
  <c r="AG80" i="730"/>
  <c r="AF80" i="730"/>
  <c r="W80" i="730"/>
  <c r="AJ79" i="730"/>
  <c r="AK79" i="730" s="1"/>
  <c r="AG79" i="730"/>
  <c r="AF79" i="730"/>
  <c r="W79" i="730"/>
  <c r="AK78" i="730"/>
  <c r="AJ78" i="730"/>
  <c r="AG78" i="730"/>
  <c r="AF78" i="730"/>
  <c r="W78" i="730"/>
  <c r="AJ77" i="730"/>
  <c r="AK77" i="730" s="1"/>
  <c r="AG77" i="730"/>
  <c r="AF77" i="730"/>
  <c r="W77" i="730"/>
  <c r="AK76" i="730"/>
  <c r="AJ76" i="730"/>
  <c r="AG76" i="730"/>
  <c r="AF76" i="730"/>
  <c r="W76" i="730"/>
  <c r="H76" i="730"/>
  <c r="AK75" i="730"/>
  <c r="AJ75" i="730"/>
  <c r="W75" i="730"/>
  <c r="N75" i="730" s="1"/>
  <c r="H75" i="730"/>
  <c r="AK74" i="730"/>
  <c r="AJ74" i="730"/>
  <c r="W74" i="730"/>
  <c r="N74" i="730" s="1"/>
  <c r="H74" i="730"/>
  <c r="AK73" i="730"/>
  <c r="AJ73" i="730"/>
  <c r="W73" i="730"/>
  <c r="N73" i="730" s="1"/>
  <c r="H73" i="730"/>
  <c r="AK72" i="730"/>
  <c r="AJ72" i="730"/>
  <c r="W72" i="730"/>
  <c r="N72" i="730" s="1"/>
  <c r="H72" i="730"/>
  <c r="AK71" i="730"/>
  <c r="AJ71" i="730"/>
  <c r="W71" i="730"/>
  <c r="N71" i="730" s="1"/>
  <c r="P71" i="730"/>
  <c r="H71" i="730"/>
  <c r="AJ70" i="730"/>
  <c r="AF70" i="730"/>
  <c r="W70" i="730"/>
  <c r="N70" i="730"/>
  <c r="O70" i="730" s="1"/>
  <c r="H70" i="730"/>
  <c r="AE69" i="730"/>
  <c r="AD69" i="730"/>
  <c r="AA69" i="730"/>
  <c r="Z69" i="730"/>
  <c r="W69" i="730"/>
  <c r="M69" i="730"/>
  <c r="W68" i="730"/>
  <c r="H68" i="730"/>
  <c r="AG67" i="730"/>
  <c r="AF67" i="730"/>
  <c r="W67" i="730"/>
  <c r="H67" i="730"/>
  <c r="AG66" i="730"/>
  <c r="AF66" i="730"/>
  <c r="W66" i="730"/>
  <c r="H66" i="730"/>
  <c r="AG65" i="730"/>
  <c r="AF65" i="730"/>
  <c r="W65" i="730"/>
  <c r="H65" i="730"/>
  <c r="AG64" i="730"/>
  <c r="AF64" i="730"/>
  <c r="W64" i="730"/>
  <c r="H64" i="730"/>
  <c r="AG63" i="730"/>
  <c r="AF63" i="730"/>
  <c r="W63" i="730"/>
  <c r="H63" i="730"/>
  <c r="AG62" i="730"/>
  <c r="AF62" i="730"/>
  <c r="W62" i="730"/>
  <c r="H62" i="730"/>
  <c r="AG61" i="730"/>
  <c r="AF61" i="730"/>
  <c r="W61" i="730"/>
  <c r="H61" i="730"/>
  <c r="W60" i="730"/>
  <c r="N60" i="730"/>
  <c r="AF60" i="730" s="1"/>
  <c r="P60" i="730"/>
  <c r="H60" i="730"/>
  <c r="W59" i="730"/>
  <c r="P59" i="730"/>
  <c r="N59" i="730"/>
  <c r="H59" i="730"/>
  <c r="W58" i="730"/>
  <c r="P58" i="730"/>
  <c r="N58" i="730"/>
  <c r="H58" i="730"/>
  <c r="W57" i="730"/>
  <c r="P57" i="730"/>
  <c r="N57" i="730"/>
  <c r="H57" i="730"/>
  <c r="AE56" i="730"/>
  <c r="AD56" i="730"/>
  <c r="AA56" i="730"/>
  <c r="Z56" i="730"/>
  <c r="W56" i="730"/>
  <c r="M56" i="730"/>
  <c r="W55" i="730"/>
  <c r="H55" i="730"/>
  <c r="AG54" i="730"/>
  <c r="AF54" i="730"/>
  <c r="W54" i="730"/>
  <c r="H54" i="730"/>
  <c r="AG53" i="730"/>
  <c r="AF53" i="730"/>
  <c r="W53" i="730"/>
  <c r="H53" i="730"/>
  <c r="W52" i="730"/>
  <c r="N52" i="730" s="1"/>
  <c r="P52" i="730"/>
  <c r="H52" i="730"/>
  <c r="AG51" i="730"/>
  <c r="W51" i="730"/>
  <c r="N51" i="730"/>
  <c r="AF51" i="730" s="1"/>
  <c r="P51" i="730"/>
  <c r="H51" i="730"/>
  <c r="W50" i="730"/>
  <c r="N50" i="730" s="1"/>
  <c r="H50" i="730"/>
  <c r="W49" i="730"/>
  <c r="N49" i="730" s="1"/>
  <c r="P49" i="730"/>
  <c r="H49" i="730"/>
  <c r="W48" i="730"/>
  <c r="N48" i="730" s="1"/>
  <c r="H48" i="730"/>
  <c r="W47" i="730"/>
  <c r="N47" i="730" s="1"/>
  <c r="P47" i="730"/>
  <c r="H47" i="730"/>
  <c r="W46" i="730"/>
  <c r="N46" i="730" s="1"/>
  <c r="H46" i="730"/>
  <c r="W45" i="730"/>
  <c r="N45" i="730" s="1"/>
  <c r="P45" i="730"/>
  <c r="H45" i="730"/>
  <c r="AF44" i="730"/>
  <c r="W44" i="730"/>
  <c r="O44" i="730"/>
  <c r="N44" i="730"/>
  <c r="Q44" i="730"/>
  <c r="P56" i="730"/>
  <c r="H44" i="730"/>
  <c r="AE43" i="730"/>
  <c r="AD43" i="730"/>
  <c r="AA43" i="730"/>
  <c r="Z43" i="730"/>
  <c r="M43" i="730"/>
  <c r="AK42" i="730"/>
  <c r="AJ42" i="730"/>
  <c r="W42" i="730"/>
  <c r="H42" i="730"/>
  <c r="AJ41" i="730"/>
  <c r="AK41" i="730" s="1"/>
  <c r="AK31" i="730" s="1"/>
  <c r="W41" i="730"/>
  <c r="H41" i="730"/>
  <c r="AK40" i="730"/>
  <c r="AJ40" i="730"/>
  <c r="AG40" i="730"/>
  <c r="AF40" i="730"/>
  <c r="W40" i="730"/>
  <c r="H40" i="730"/>
  <c r="AK39" i="730"/>
  <c r="AJ39" i="730"/>
  <c r="AG39" i="730"/>
  <c r="AF39" i="730"/>
  <c r="W39" i="730"/>
  <c r="H39" i="730"/>
  <c r="AK38" i="730"/>
  <c r="AJ38" i="730"/>
  <c r="AG38" i="730"/>
  <c r="AF38" i="730"/>
  <c r="W38" i="730"/>
  <c r="H38" i="730"/>
  <c r="AK37" i="730"/>
  <c r="AJ37" i="730"/>
  <c r="AG37" i="730"/>
  <c r="AF37" i="730"/>
  <c r="W37" i="730"/>
  <c r="H37" i="730"/>
  <c r="AK36" i="730"/>
  <c r="AJ36" i="730"/>
  <c r="W36" i="730"/>
  <c r="N36" i="730" s="1"/>
  <c r="P36" i="730"/>
  <c r="H36" i="730"/>
  <c r="AK35" i="730"/>
  <c r="AJ35" i="730"/>
  <c r="W35" i="730"/>
  <c r="N35" i="730" s="1"/>
  <c r="P35" i="730"/>
  <c r="H35" i="730"/>
  <c r="AK34" i="730"/>
  <c r="AJ34" i="730"/>
  <c r="W34" i="730"/>
  <c r="N34" i="730" s="1"/>
  <c r="P34" i="730"/>
  <c r="H34" i="730"/>
  <c r="AK33" i="730"/>
  <c r="AJ33" i="730"/>
  <c r="W33" i="730"/>
  <c r="N33" i="730" s="1"/>
  <c r="P33" i="730"/>
  <c r="H33" i="730"/>
  <c r="AK32" i="730"/>
  <c r="AJ32" i="730"/>
  <c r="W32" i="730"/>
  <c r="N32" i="730" s="1"/>
  <c r="P32" i="730"/>
  <c r="H32" i="730"/>
  <c r="AJ31" i="730"/>
  <c r="W31" i="730"/>
  <c r="N31" i="730"/>
  <c r="N43" i="730" s="1"/>
  <c r="P43" i="730"/>
  <c r="H31" i="730"/>
  <c r="AE30" i="730"/>
  <c r="AD30" i="730"/>
  <c r="AA30" i="730"/>
  <c r="Z30" i="730"/>
  <c r="M30" i="730"/>
  <c r="AJ29" i="730"/>
  <c r="AK29" i="730" s="1"/>
  <c r="AF29" i="730"/>
  <c r="W29" i="730"/>
  <c r="H29" i="730"/>
  <c r="AJ28" i="730"/>
  <c r="AK28" i="730" s="1"/>
  <c r="AG28" i="730"/>
  <c r="AF28" i="730"/>
  <c r="W28" i="730"/>
  <c r="H28" i="730"/>
  <c r="AJ27" i="730"/>
  <c r="AK27" i="730" s="1"/>
  <c r="AG27" i="730"/>
  <c r="AF27" i="730"/>
  <c r="W27" i="730"/>
  <c r="H27" i="730"/>
  <c r="AJ26" i="730"/>
  <c r="AK26" i="730" s="1"/>
  <c r="AG26" i="730"/>
  <c r="AF26" i="730"/>
  <c r="W26" i="730"/>
  <c r="H26" i="730"/>
  <c r="AJ25" i="730"/>
  <c r="AK25" i="730" s="1"/>
  <c r="AG25" i="730"/>
  <c r="AF25" i="730"/>
  <c r="W25" i="730"/>
  <c r="H25" i="730"/>
  <c r="AJ24" i="730"/>
  <c r="AK24" i="730" s="1"/>
  <c r="AG24" i="730"/>
  <c r="W24" i="730"/>
  <c r="N24" i="730"/>
  <c r="AF24" i="730" s="1"/>
  <c r="P24" i="730"/>
  <c r="H24" i="730"/>
  <c r="AJ23" i="730"/>
  <c r="AK23" i="730" s="1"/>
  <c r="AG23" i="730"/>
  <c r="W23" i="730"/>
  <c r="P23" i="730"/>
  <c r="N23" i="730"/>
  <c r="AF23" i="730" s="1"/>
  <c r="H23" i="730"/>
  <c r="AJ22" i="730"/>
  <c r="AK22" i="730" s="1"/>
  <c r="AG22" i="730"/>
  <c r="W22" i="730"/>
  <c r="P22" i="730"/>
  <c r="N22" i="730"/>
  <c r="O22" i="730" s="1"/>
  <c r="AF22" i="730"/>
  <c r="H22" i="730"/>
  <c r="AJ21" i="730"/>
  <c r="AK21" i="730" s="1"/>
  <c r="AG21" i="730"/>
  <c r="W21" i="730"/>
  <c r="P21" i="730"/>
  <c r="N21" i="730"/>
  <c r="O21" i="730" s="1"/>
  <c r="AF21" i="730"/>
  <c r="H21" i="730"/>
  <c r="AJ20" i="730"/>
  <c r="AK20" i="730" s="1"/>
  <c r="AG20" i="730"/>
  <c r="W20" i="730"/>
  <c r="P20" i="730"/>
  <c r="N20" i="730"/>
  <c r="O20" i="730" s="1"/>
  <c r="AF20" i="730"/>
  <c r="H20" i="730"/>
  <c r="AJ19" i="730"/>
  <c r="AK19" i="730" s="1"/>
  <c r="AG19" i="730"/>
  <c r="W19" i="730"/>
  <c r="P19" i="730"/>
  <c r="N19" i="730"/>
  <c r="O19" i="730" s="1"/>
  <c r="AF19" i="730"/>
  <c r="H19" i="730"/>
  <c r="AJ18" i="730"/>
  <c r="W18" i="730"/>
  <c r="O18" i="730"/>
  <c r="N18" i="730"/>
  <c r="N30" i="730" s="1"/>
  <c r="P18" i="730"/>
  <c r="H18" i="730"/>
  <c r="AE17" i="730"/>
  <c r="AD17" i="730"/>
  <c r="AA17" i="730"/>
  <c r="AA2" i="730" s="1"/>
  <c r="Z17" i="730"/>
  <c r="W17" i="730"/>
  <c r="M17" i="730"/>
  <c r="AK16" i="730"/>
  <c r="AJ16" i="730"/>
  <c r="AG16" i="730"/>
  <c r="AF16" i="730"/>
  <c r="W16" i="730"/>
  <c r="H16" i="730"/>
  <c r="AK15" i="730"/>
  <c r="AJ15" i="730"/>
  <c r="AG15" i="730"/>
  <c r="AF15" i="730"/>
  <c r="W15" i="730"/>
  <c r="H15" i="730"/>
  <c r="AK14" i="730"/>
  <c r="AJ14" i="730"/>
  <c r="AG14" i="730"/>
  <c r="AF14" i="730"/>
  <c r="W14" i="730"/>
  <c r="H14" i="730"/>
  <c r="AK13" i="730"/>
  <c r="AJ13" i="730"/>
  <c r="AG13" i="730"/>
  <c r="AF13" i="730"/>
  <c r="W13" i="730"/>
  <c r="H13" i="730"/>
  <c r="AK12" i="730"/>
  <c r="AJ12" i="730"/>
  <c r="AG12" i="730"/>
  <c r="AF12" i="730"/>
  <c r="W12" i="730"/>
  <c r="H12" i="730"/>
  <c r="AK11" i="730"/>
  <c r="AJ11" i="730"/>
  <c r="W11" i="730"/>
  <c r="N11" i="730" s="1"/>
  <c r="AF11" i="730" s="1"/>
  <c r="P11" i="730"/>
  <c r="H11" i="730"/>
  <c r="AK10" i="730"/>
  <c r="AJ10" i="730"/>
  <c r="W10" i="730"/>
  <c r="N10" i="730" s="1"/>
  <c r="P10" i="730"/>
  <c r="H10" i="730"/>
  <c r="AK9" i="730"/>
  <c r="AJ9" i="730"/>
  <c r="W9" i="730"/>
  <c r="N9" i="730" s="1"/>
  <c r="P9" i="730"/>
  <c r="H9" i="730"/>
  <c r="AK8" i="730"/>
  <c r="AJ8" i="730"/>
  <c r="AF8" i="730"/>
  <c r="W8" i="730"/>
  <c r="N8" i="730" s="1"/>
  <c r="P8" i="730"/>
  <c r="H8" i="730"/>
  <c r="AK7" i="730"/>
  <c r="AJ7" i="730"/>
  <c r="W7" i="730"/>
  <c r="N7" i="730" s="1"/>
  <c r="AF7" i="730" s="1"/>
  <c r="P7" i="730"/>
  <c r="H7" i="730"/>
  <c r="AK6" i="730"/>
  <c r="AJ6" i="730"/>
  <c r="W6" i="730"/>
  <c r="N6" i="730" s="1"/>
  <c r="P6" i="730"/>
  <c r="H6" i="730"/>
  <c r="AK5" i="730"/>
  <c r="AJ5" i="730"/>
  <c r="AG5" i="730"/>
  <c r="W5" i="730"/>
  <c r="O5" i="730"/>
  <c r="N5" i="730"/>
  <c r="H5" i="730"/>
  <c r="G1" i="730" s="1"/>
  <c r="G2" i="730" s="1"/>
  <c r="AE2" i="730"/>
  <c r="AD2" i="730"/>
  <c r="Z2" i="730"/>
  <c r="I2" i="730"/>
  <c r="I1" i="730"/>
  <c r="E1" i="730"/>
  <c r="J124" i="729"/>
  <c r="H123" i="729"/>
  <c r="H122" i="729"/>
  <c r="H121" i="729"/>
  <c r="H120" i="729"/>
  <c r="H119" i="729"/>
  <c r="H118" i="729"/>
  <c r="P117" i="729"/>
  <c r="K117" i="729" s="1"/>
  <c r="L117" i="729" s="1"/>
  <c r="H117" i="729"/>
  <c r="P116" i="729"/>
  <c r="K116" i="729"/>
  <c r="L116" i="729" s="1"/>
  <c r="H116" i="729"/>
  <c r="P115" i="729"/>
  <c r="K115" i="729" s="1"/>
  <c r="L115" i="729" s="1"/>
  <c r="H115" i="729"/>
  <c r="P114" i="729"/>
  <c r="K114" i="729"/>
  <c r="L114" i="729" s="1"/>
  <c r="H114" i="729"/>
  <c r="P113" i="729"/>
  <c r="K113" i="729" s="1"/>
  <c r="L113" i="729" s="1"/>
  <c r="H113" i="729"/>
  <c r="P112" i="729"/>
  <c r="K112" i="729"/>
  <c r="H112" i="729"/>
  <c r="J111" i="729"/>
  <c r="H110" i="729"/>
  <c r="H109" i="729"/>
  <c r="H108" i="729"/>
  <c r="H107" i="729"/>
  <c r="H106" i="729"/>
  <c r="P105" i="729"/>
  <c r="K105" i="729"/>
  <c r="L105" i="729" s="1"/>
  <c r="H105" i="729"/>
  <c r="P104" i="729"/>
  <c r="K104" i="729" s="1"/>
  <c r="L104" i="729" s="1"/>
  <c r="H104" i="729"/>
  <c r="P103" i="729"/>
  <c r="K103" i="729"/>
  <c r="L103" i="729" s="1"/>
  <c r="H103" i="729"/>
  <c r="P102" i="729"/>
  <c r="K102" i="729" s="1"/>
  <c r="L102" i="729" s="1"/>
  <c r="H102" i="729"/>
  <c r="P101" i="729"/>
  <c r="K101" i="729"/>
  <c r="L101" i="729" s="1"/>
  <c r="H101" i="729"/>
  <c r="J100" i="729"/>
  <c r="H99" i="729"/>
  <c r="H98" i="729"/>
  <c r="H97" i="729"/>
  <c r="H96" i="729"/>
  <c r="H95" i="729"/>
  <c r="H94" i="729"/>
  <c r="P93" i="729"/>
  <c r="K93" i="729" s="1"/>
  <c r="L93" i="729" s="1"/>
  <c r="H93" i="729"/>
  <c r="P92" i="729"/>
  <c r="K92" i="729"/>
  <c r="K100" i="729" s="1"/>
  <c r="H92" i="729"/>
  <c r="J91" i="729"/>
  <c r="H90" i="729"/>
  <c r="H89" i="729"/>
  <c r="H88" i="729"/>
  <c r="H87" i="729"/>
  <c r="H86" i="729"/>
  <c r="H85" i="729"/>
  <c r="H84" i="729"/>
  <c r="P83" i="729"/>
  <c r="K83" i="729" s="1"/>
  <c r="L83" i="729" s="1"/>
  <c r="H83" i="729"/>
  <c r="P82" i="729"/>
  <c r="K82" i="729"/>
  <c r="L82" i="729" s="1"/>
  <c r="L91" i="729" s="1"/>
  <c r="H82" i="729"/>
  <c r="L81" i="729"/>
  <c r="K81" i="729"/>
  <c r="J81" i="729"/>
  <c r="H80" i="729"/>
  <c r="H79" i="729"/>
  <c r="H78" i="729"/>
  <c r="H77" i="729"/>
  <c r="H76" i="729"/>
  <c r="J75" i="729"/>
  <c r="H74" i="729"/>
  <c r="H73" i="729"/>
  <c r="H72" i="729"/>
  <c r="P71" i="729"/>
  <c r="K71" i="729"/>
  <c r="L71" i="729" s="1"/>
  <c r="H71" i="729"/>
  <c r="P70" i="729"/>
  <c r="K70" i="729" s="1"/>
  <c r="L70" i="729" s="1"/>
  <c r="H70" i="729"/>
  <c r="P69" i="729"/>
  <c r="K69" i="729"/>
  <c r="L69" i="729" s="1"/>
  <c r="H69" i="729"/>
  <c r="P68" i="729"/>
  <c r="K68" i="729" s="1"/>
  <c r="L68" i="729" s="1"/>
  <c r="H68" i="729"/>
  <c r="P67" i="729"/>
  <c r="K67" i="729"/>
  <c r="L67" i="729" s="1"/>
  <c r="H67" i="729"/>
  <c r="P66" i="729"/>
  <c r="K66" i="729" s="1"/>
  <c r="L66" i="729" s="1"/>
  <c r="H66" i="729"/>
  <c r="P65" i="729"/>
  <c r="K65" i="729"/>
  <c r="K75" i="729" s="1"/>
  <c r="H65" i="729"/>
  <c r="J64" i="729"/>
  <c r="H63" i="729"/>
  <c r="H62" i="729"/>
  <c r="H61" i="729"/>
  <c r="H60" i="729"/>
  <c r="H59" i="729"/>
  <c r="H58" i="729"/>
  <c r="P57" i="729"/>
  <c r="L57" i="729"/>
  <c r="K57" i="729"/>
  <c r="H57" i="729"/>
  <c r="P56" i="729"/>
  <c r="K56" i="729" s="1"/>
  <c r="L56" i="729" s="1"/>
  <c r="H56" i="729"/>
  <c r="P55" i="729"/>
  <c r="L55" i="729"/>
  <c r="K55" i="729"/>
  <c r="H55" i="729"/>
  <c r="P54" i="729"/>
  <c r="K54" i="729" s="1"/>
  <c r="L54" i="729" s="1"/>
  <c r="H54" i="729"/>
  <c r="P53" i="729"/>
  <c r="L53" i="729"/>
  <c r="K53" i="729"/>
  <c r="H53" i="729"/>
  <c r="P52" i="729"/>
  <c r="K52" i="729" s="1"/>
  <c r="H52" i="729"/>
  <c r="H50" i="729"/>
  <c r="H49" i="729"/>
  <c r="H47" i="729"/>
  <c r="H46" i="729"/>
  <c r="H45" i="729"/>
  <c r="H44" i="729"/>
  <c r="H43" i="729"/>
  <c r="H42" i="729"/>
  <c r="H41" i="729"/>
  <c r="P40" i="729"/>
  <c r="K40" i="729"/>
  <c r="L40" i="729" s="1"/>
  <c r="H40" i="729"/>
  <c r="P39" i="729"/>
  <c r="K39" i="729" s="1"/>
  <c r="L39" i="729" s="1"/>
  <c r="H39" i="729"/>
  <c r="J38" i="729"/>
  <c r="J51" i="729" s="1"/>
  <c r="H37" i="729"/>
  <c r="H36" i="729"/>
  <c r="H35" i="729"/>
  <c r="H34" i="729"/>
  <c r="H33" i="729"/>
  <c r="H32" i="729"/>
  <c r="H31" i="729"/>
  <c r="P30" i="729"/>
  <c r="H30" i="729"/>
  <c r="P29" i="729"/>
  <c r="L29" i="729"/>
  <c r="K29" i="729"/>
  <c r="H29" i="729"/>
  <c r="P28" i="729"/>
  <c r="K28" i="729" s="1"/>
  <c r="L28" i="729" s="1"/>
  <c r="H28" i="729"/>
  <c r="P27" i="729"/>
  <c r="L27" i="729"/>
  <c r="K27" i="729"/>
  <c r="H27" i="729"/>
  <c r="P26" i="729"/>
  <c r="K26" i="729" s="1"/>
  <c r="L26" i="729" s="1"/>
  <c r="H26" i="729"/>
  <c r="P25" i="729"/>
  <c r="L25" i="729"/>
  <c r="K25" i="729"/>
  <c r="H25" i="729"/>
  <c r="J24" i="729"/>
  <c r="H23" i="729"/>
  <c r="H22" i="729"/>
  <c r="H19" i="729"/>
  <c r="P18" i="729"/>
  <c r="K18" i="729"/>
  <c r="L18" i="729" s="1"/>
  <c r="H18" i="729"/>
  <c r="P17" i="729"/>
  <c r="K17" i="729" s="1"/>
  <c r="H17" i="729"/>
  <c r="J16" i="729"/>
  <c r="I1" i="729" s="1"/>
  <c r="H15" i="729"/>
  <c r="H14" i="729"/>
  <c r="H13" i="729"/>
  <c r="H12" i="729"/>
  <c r="H11" i="729"/>
  <c r="H10" i="729"/>
  <c r="H9" i="729"/>
  <c r="P8" i="729"/>
  <c r="K8" i="729"/>
  <c r="L8" i="729" s="1"/>
  <c r="H8" i="729"/>
  <c r="P7" i="729"/>
  <c r="K7" i="729" s="1"/>
  <c r="L7" i="729" s="1"/>
  <c r="H7" i="729"/>
  <c r="P6" i="729"/>
  <c r="K6" i="729"/>
  <c r="L6" i="729" s="1"/>
  <c r="H6" i="729"/>
  <c r="P5" i="729"/>
  <c r="K5" i="729" s="1"/>
  <c r="H5" i="729"/>
  <c r="G1" i="729" s="1"/>
  <c r="G2" i="729" s="1"/>
  <c r="I2" i="729"/>
  <c r="E1" i="729"/>
  <c r="M32" i="728"/>
  <c r="L32" i="728"/>
  <c r="K32" i="728"/>
  <c r="J32" i="728"/>
  <c r="I32" i="728"/>
  <c r="H32" i="728"/>
  <c r="G32" i="728"/>
  <c r="F32" i="728"/>
  <c r="E32" i="728"/>
  <c r="J8" i="728" s="1"/>
  <c r="D32" i="728"/>
  <c r="Q15" i="728"/>
  <c r="P15" i="728"/>
  <c r="O15" i="728"/>
  <c r="N15" i="728"/>
  <c r="M15" i="728"/>
  <c r="L15" i="728"/>
  <c r="K15" i="728"/>
  <c r="J15" i="728"/>
  <c r="I15" i="728"/>
  <c r="H15" i="728"/>
  <c r="G15" i="728"/>
  <c r="F8" i="728" s="1"/>
  <c r="F15" i="728"/>
  <c r="E15" i="728"/>
  <c r="D15" i="728"/>
  <c r="H8" i="728" s="1"/>
  <c r="L8" i="728"/>
  <c r="L7" i="728"/>
  <c r="J7" i="728"/>
  <c r="H7" i="728"/>
  <c r="F7" i="728"/>
  <c r="L6" i="728"/>
  <c r="J6" i="728"/>
  <c r="H6" i="728"/>
  <c r="F6" i="728"/>
  <c r="R127" i="736" l="1"/>
  <c r="Q127" i="736"/>
  <c r="Q162" i="736"/>
  <c r="R162" i="736"/>
  <c r="AG147" i="736"/>
  <c r="AH135" i="736" s="1"/>
  <c r="AF147" i="736"/>
  <c r="R141" i="736"/>
  <c r="Q141" i="736"/>
  <c r="R148" i="736"/>
  <c r="Q148" i="736"/>
  <c r="O160" i="736"/>
  <c r="R138" i="736"/>
  <c r="Q138" i="736"/>
  <c r="R139" i="736"/>
  <c r="Q139" i="736"/>
  <c r="Q124" i="736"/>
  <c r="O108" i="736"/>
  <c r="Q96" i="736"/>
  <c r="R96" i="736"/>
  <c r="R83" i="736"/>
  <c r="O95" i="736"/>
  <c r="Q83" i="736"/>
  <c r="AF108" i="736"/>
  <c r="AG108" i="736"/>
  <c r="AH96" i="736" s="1"/>
  <c r="Q59" i="736"/>
  <c r="R59" i="736"/>
  <c r="R23" i="736"/>
  <c r="Q23" i="736"/>
  <c r="R116" i="736"/>
  <c r="Q116" i="736"/>
  <c r="R112" i="736"/>
  <c r="Q112" i="736"/>
  <c r="R52" i="736"/>
  <c r="Q52" i="736"/>
  <c r="R34" i="736"/>
  <c r="Q34" i="736"/>
  <c r="R72" i="736"/>
  <c r="Q72" i="736"/>
  <c r="Q88" i="736"/>
  <c r="R88" i="736"/>
  <c r="R50" i="736"/>
  <c r="Q50" i="736"/>
  <c r="R47" i="736"/>
  <c r="Q47" i="736"/>
  <c r="R8" i="736"/>
  <c r="R49" i="736"/>
  <c r="Q49" i="736"/>
  <c r="R125" i="735"/>
  <c r="Q123" i="735"/>
  <c r="R123" i="735"/>
  <c r="R142" i="735"/>
  <c r="R140" i="735"/>
  <c r="R75" i="735"/>
  <c r="Q75" i="735"/>
  <c r="R51" i="735"/>
  <c r="Q51" i="735"/>
  <c r="R36" i="735"/>
  <c r="Q36" i="735"/>
  <c r="AG30" i="736"/>
  <c r="AH18" i="736" s="1"/>
  <c r="AF30" i="736"/>
  <c r="R137" i="735"/>
  <c r="Q137" i="735"/>
  <c r="Q86" i="735"/>
  <c r="R86" i="735"/>
  <c r="R116" i="734"/>
  <c r="Q116" i="734"/>
  <c r="R114" i="735"/>
  <c r="Q114" i="735"/>
  <c r="R110" i="735"/>
  <c r="Q110" i="735"/>
  <c r="O30" i="735"/>
  <c r="R18" i="735"/>
  <c r="Q18" i="735"/>
  <c r="Q129" i="734"/>
  <c r="R129" i="734"/>
  <c r="Q125" i="734"/>
  <c r="R125" i="734"/>
  <c r="AG108" i="735"/>
  <c r="AH96" i="735" s="1"/>
  <c r="R46" i="735"/>
  <c r="Q46" i="735"/>
  <c r="R85" i="734"/>
  <c r="Q101" i="734"/>
  <c r="R101" i="734"/>
  <c r="Q97" i="734"/>
  <c r="R97" i="734"/>
  <c r="AF108" i="734"/>
  <c r="AG108" i="734"/>
  <c r="AH96" i="734" s="1"/>
  <c r="AG95" i="734"/>
  <c r="AH83" i="734" s="1"/>
  <c r="AF95" i="734"/>
  <c r="R60" i="734"/>
  <c r="Q60" i="734"/>
  <c r="R9" i="735"/>
  <c r="Q9" i="735"/>
  <c r="R142" i="734"/>
  <c r="Q142" i="734"/>
  <c r="R138" i="734"/>
  <c r="Q138" i="734"/>
  <c r="AG147" i="734"/>
  <c r="AH135" i="734" s="1"/>
  <c r="Q98" i="734"/>
  <c r="R98" i="734"/>
  <c r="Q143" i="734"/>
  <c r="R122" i="734"/>
  <c r="Q122" i="734"/>
  <c r="O134" i="734"/>
  <c r="R59" i="734"/>
  <c r="Q59" i="734"/>
  <c r="Q33" i="734"/>
  <c r="R33" i="734"/>
  <c r="R9" i="734"/>
  <c r="Q9" i="734"/>
  <c r="Q35" i="734"/>
  <c r="R35" i="734"/>
  <c r="Q19" i="734"/>
  <c r="Q10" i="734"/>
  <c r="R10" i="734"/>
  <c r="R7" i="734"/>
  <c r="Q7" i="734"/>
  <c r="R126" i="736"/>
  <c r="Q126" i="736"/>
  <c r="Q166" i="736"/>
  <c r="R166" i="736"/>
  <c r="Q161" i="736"/>
  <c r="O173" i="736"/>
  <c r="R161" i="736"/>
  <c r="R140" i="736"/>
  <c r="Q140" i="736"/>
  <c r="R167" i="736"/>
  <c r="Q167" i="736"/>
  <c r="R165" i="736"/>
  <c r="Q165" i="736"/>
  <c r="AG160" i="736"/>
  <c r="AH148" i="736" s="1"/>
  <c r="AF160" i="736"/>
  <c r="R142" i="736"/>
  <c r="Q142" i="736"/>
  <c r="Q102" i="736"/>
  <c r="R102" i="736"/>
  <c r="AG121" i="736"/>
  <c r="AH109" i="736" s="1"/>
  <c r="AF121" i="736"/>
  <c r="AF95" i="736"/>
  <c r="AG95" i="736"/>
  <c r="AH83" i="736" s="1"/>
  <c r="R22" i="736"/>
  <c r="Q22" i="736"/>
  <c r="R113" i="736"/>
  <c r="Q113" i="736"/>
  <c r="AG82" i="736"/>
  <c r="AH70" i="736" s="1"/>
  <c r="Q82" i="736"/>
  <c r="AF82" i="736"/>
  <c r="AF69" i="736"/>
  <c r="AG69" i="736"/>
  <c r="AH57" i="736" s="1"/>
  <c r="Q69" i="736"/>
  <c r="R46" i="736"/>
  <c r="Q46" i="736"/>
  <c r="R35" i="736"/>
  <c r="Q35" i="736"/>
  <c r="R10" i="736"/>
  <c r="Q10" i="736"/>
  <c r="R73" i="736"/>
  <c r="Q73" i="736"/>
  <c r="R48" i="736"/>
  <c r="Q48" i="736"/>
  <c r="R45" i="736"/>
  <c r="Q45" i="736"/>
  <c r="R32" i="736"/>
  <c r="Q32" i="736"/>
  <c r="O56" i="736"/>
  <c r="R56" i="736" s="1"/>
  <c r="S44" i="736" s="1"/>
  <c r="R44" i="736"/>
  <c r="Q44" i="736"/>
  <c r="O17" i="736"/>
  <c r="Q127" i="735"/>
  <c r="R127" i="735"/>
  <c r="Q141" i="735"/>
  <c r="O121" i="735"/>
  <c r="R109" i="735"/>
  <c r="Q109" i="735"/>
  <c r="R74" i="735"/>
  <c r="Q74" i="735"/>
  <c r="R49" i="735"/>
  <c r="Q49" i="735"/>
  <c r="Q18" i="736"/>
  <c r="O30" i="736"/>
  <c r="R18" i="736"/>
  <c r="R138" i="735"/>
  <c r="Q138" i="735"/>
  <c r="Q124" i="735"/>
  <c r="R124" i="735"/>
  <c r="R56" i="735"/>
  <c r="S44" i="735" s="1"/>
  <c r="Q87" i="735"/>
  <c r="R87" i="735"/>
  <c r="R34" i="735"/>
  <c r="Q34" i="735"/>
  <c r="R165" i="734"/>
  <c r="Q165" i="734"/>
  <c r="R115" i="734"/>
  <c r="Q115" i="734"/>
  <c r="R115" i="735"/>
  <c r="Q115" i="735"/>
  <c r="R111" i="735"/>
  <c r="Q111" i="735"/>
  <c r="Q128" i="734"/>
  <c r="R128" i="734"/>
  <c r="Q124" i="734"/>
  <c r="R124" i="734"/>
  <c r="Q116" i="735"/>
  <c r="R71" i="735"/>
  <c r="Q71" i="735"/>
  <c r="R32" i="735"/>
  <c r="Q32" i="735"/>
  <c r="AG17" i="735"/>
  <c r="AH5" i="735" s="1"/>
  <c r="AF17" i="735"/>
  <c r="R95" i="734"/>
  <c r="S83" i="734" s="1"/>
  <c r="R164" i="734"/>
  <c r="Q164" i="734"/>
  <c r="Q82" i="734"/>
  <c r="AG82" i="734"/>
  <c r="AH70" i="734" s="1"/>
  <c r="AF82" i="734"/>
  <c r="R58" i="734"/>
  <c r="Q58" i="734"/>
  <c r="R10" i="735"/>
  <c r="Q10" i="735"/>
  <c r="R6" i="735"/>
  <c r="Q6" i="735"/>
  <c r="R139" i="734"/>
  <c r="Q139" i="734"/>
  <c r="Q102" i="734"/>
  <c r="R102" i="734"/>
  <c r="Q95" i="734"/>
  <c r="Q51" i="734"/>
  <c r="R51" i="734"/>
  <c r="AG134" i="734"/>
  <c r="AH122" i="734" s="1"/>
  <c r="AF134" i="734"/>
  <c r="Q34" i="734"/>
  <c r="R34" i="734"/>
  <c r="AG17" i="734"/>
  <c r="AH5" i="734" s="1"/>
  <c r="AF17" i="734"/>
  <c r="Q44" i="734"/>
  <c r="Q71" i="734"/>
  <c r="R71" i="734"/>
  <c r="R46" i="734"/>
  <c r="Q46" i="734"/>
  <c r="Q8" i="734"/>
  <c r="R8" i="734"/>
  <c r="R129" i="736"/>
  <c r="Q129" i="736"/>
  <c r="R125" i="736"/>
  <c r="Q125" i="736"/>
  <c r="Q164" i="736"/>
  <c r="R164" i="736"/>
  <c r="R143" i="736"/>
  <c r="Q143" i="736"/>
  <c r="R136" i="736"/>
  <c r="Q136" i="736"/>
  <c r="O134" i="736"/>
  <c r="R87" i="736"/>
  <c r="Q76" i="736"/>
  <c r="R76" i="736"/>
  <c r="R114" i="736"/>
  <c r="Q114" i="736"/>
  <c r="R110" i="736"/>
  <c r="Q110" i="736"/>
  <c r="R36" i="736"/>
  <c r="Q36" i="736"/>
  <c r="Q31" i="736"/>
  <c r="O43" i="736"/>
  <c r="R43" i="736" s="1"/>
  <c r="S31" i="736" s="1"/>
  <c r="R31" i="736"/>
  <c r="Q8" i="736"/>
  <c r="R9" i="736"/>
  <c r="Q9" i="736"/>
  <c r="R173" i="735"/>
  <c r="S161" i="735" s="1"/>
  <c r="Q173" i="735"/>
  <c r="AF173" i="735"/>
  <c r="R83" i="735"/>
  <c r="Q83" i="735"/>
  <c r="O95" i="735"/>
  <c r="AG147" i="735"/>
  <c r="AH135" i="735" s="1"/>
  <c r="AF147" i="735"/>
  <c r="R73" i="735"/>
  <c r="Q73" i="735"/>
  <c r="R47" i="735"/>
  <c r="Q47" i="735"/>
  <c r="Q125" i="735"/>
  <c r="R139" i="735"/>
  <c r="Q139" i="735"/>
  <c r="O134" i="735"/>
  <c r="R122" i="735"/>
  <c r="Q122" i="735"/>
  <c r="R108" i="735"/>
  <c r="S96" i="735" s="1"/>
  <c r="Q108" i="735"/>
  <c r="AG56" i="735"/>
  <c r="AH44" i="735" s="1"/>
  <c r="Q56" i="735"/>
  <c r="AF56" i="735"/>
  <c r="Q43" i="735"/>
  <c r="AG43" i="735"/>
  <c r="AH31" i="735" s="1"/>
  <c r="AF43" i="735"/>
  <c r="R52" i="735"/>
  <c r="Q52" i="735"/>
  <c r="R33" i="735"/>
  <c r="Q33" i="735"/>
  <c r="Q88" i="735"/>
  <c r="R88" i="735"/>
  <c r="Q84" i="735"/>
  <c r="R84" i="735"/>
  <c r="Q44" i="735"/>
  <c r="R35" i="735"/>
  <c r="Q35" i="735"/>
  <c r="R163" i="734"/>
  <c r="Q163" i="734"/>
  <c r="R112" i="735"/>
  <c r="Q112" i="735"/>
  <c r="R70" i="735"/>
  <c r="O82" i="735"/>
  <c r="R82" i="735" s="1"/>
  <c r="S70" i="735" s="1"/>
  <c r="Q70" i="735"/>
  <c r="Q127" i="734"/>
  <c r="R127" i="734"/>
  <c r="Q123" i="734"/>
  <c r="R123" i="734"/>
  <c r="R72" i="735"/>
  <c r="Q72" i="735"/>
  <c r="R162" i="734"/>
  <c r="Q162" i="734"/>
  <c r="Q100" i="734"/>
  <c r="R100" i="734"/>
  <c r="O108" i="734"/>
  <c r="R96" i="734"/>
  <c r="Q96" i="734"/>
  <c r="R7" i="735"/>
  <c r="Q7" i="735"/>
  <c r="R161" i="734"/>
  <c r="Q161" i="734"/>
  <c r="O173" i="734"/>
  <c r="R140" i="734"/>
  <c r="Q140" i="734"/>
  <c r="R136" i="734"/>
  <c r="Q136" i="734"/>
  <c r="Q99" i="734"/>
  <c r="R99" i="734"/>
  <c r="AG69" i="734"/>
  <c r="AH57" i="734" s="1"/>
  <c r="Q69" i="734"/>
  <c r="AF69" i="734"/>
  <c r="R5" i="734"/>
  <c r="Q5" i="734"/>
  <c r="O17" i="734"/>
  <c r="O82" i="734"/>
  <c r="R82" i="734" s="1"/>
  <c r="S70" i="734" s="1"/>
  <c r="Q45" i="734"/>
  <c r="R45" i="734"/>
  <c r="Q20" i="734"/>
  <c r="Q6" i="734"/>
  <c r="R6" i="734"/>
  <c r="Q47" i="734"/>
  <c r="R47" i="734"/>
  <c r="Q36" i="734"/>
  <c r="R36" i="734"/>
  <c r="Q72" i="734"/>
  <c r="R72" i="734"/>
  <c r="R50" i="734"/>
  <c r="Q50" i="734"/>
  <c r="R128" i="736"/>
  <c r="Q128" i="736"/>
  <c r="AG173" i="736"/>
  <c r="AH161" i="736" s="1"/>
  <c r="AF173" i="736"/>
  <c r="Q150" i="736"/>
  <c r="R150" i="736"/>
  <c r="R137" i="736"/>
  <c r="Q137" i="736"/>
  <c r="O147" i="736"/>
  <c r="Q122" i="736"/>
  <c r="AG134" i="736"/>
  <c r="AH122" i="736" s="1"/>
  <c r="AF134" i="736"/>
  <c r="O121" i="736"/>
  <c r="R109" i="736"/>
  <c r="Q109" i="736"/>
  <c r="Q85" i="736"/>
  <c r="R85" i="736"/>
  <c r="Q84" i="736"/>
  <c r="R84" i="736"/>
  <c r="O82" i="736"/>
  <c r="R82" i="736" s="1"/>
  <c r="S70" i="736" s="1"/>
  <c r="R24" i="736"/>
  <c r="Q24" i="736"/>
  <c r="R115" i="736"/>
  <c r="Q115" i="736"/>
  <c r="R111" i="736"/>
  <c r="Q111" i="736"/>
  <c r="O69" i="736"/>
  <c r="R69" i="736" s="1"/>
  <c r="S57" i="736" s="1"/>
  <c r="R57" i="736"/>
  <c r="Q57" i="736"/>
  <c r="R33" i="736"/>
  <c r="Q33" i="736"/>
  <c r="Q43" i="736"/>
  <c r="AG43" i="736"/>
  <c r="AH31" i="736" s="1"/>
  <c r="AF43" i="736"/>
  <c r="R6" i="736"/>
  <c r="Q6" i="736"/>
  <c r="R148" i="735"/>
  <c r="Q148" i="735"/>
  <c r="O160" i="735"/>
  <c r="R71" i="736"/>
  <c r="Q71" i="736"/>
  <c r="R38" i="736"/>
  <c r="Q38" i="736"/>
  <c r="AG56" i="736"/>
  <c r="AH44" i="736" s="1"/>
  <c r="Q56" i="736"/>
  <c r="AF56" i="736"/>
  <c r="R37" i="736"/>
  <c r="Q37" i="736"/>
  <c r="R143" i="735"/>
  <c r="Q143" i="735"/>
  <c r="Q162" i="735"/>
  <c r="R162" i="735"/>
  <c r="O147" i="735"/>
  <c r="Q135" i="735"/>
  <c r="R135" i="735"/>
  <c r="R45" i="735"/>
  <c r="Q45" i="735"/>
  <c r="Q129" i="735"/>
  <c r="R129" i="735"/>
  <c r="AF69" i="735"/>
  <c r="AG69" i="735"/>
  <c r="AH57" i="735" s="1"/>
  <c r="Q69" i="735"/>
  <c r="R136" i="735"/>
  <c r="Q136" i="735"/>
  <c r="Q128" i="735"/>
  <c r="R128" i="735"/>
  <c r="AG134" i="735"/>
  <c r="AH122" i="735" s="1"/>
  <c r="AF134" i="735"/>
  <c r="R31" i="735"/>
  <c r="Q31" i="735"/>
  <c r="O43" i="735"/>
  <c r="R43" i="735" s="1"/>
  <c r="S31" i="735" s="1"/>
  <c r="AG95" i="735"/>
  <c r="AH83" i="735" s="1"/>
  <c r="AF95" i="735"/>
  <c r="Q89" i="735"/>
  <c r="R89" i="735"/>
  <c r="Q85" i="735"/>
  <c r="R85" i="735"/>
  <c r="R50" i="735"/>
  <c r="Q50" i="735"/>
  <c r="R44" i="735"/>
  <c r="O160" i="734"/>
  <c r="R148" i="734"/>
  <c r="Q148" i="734"/>
  <c r="R113" i="735"/>
  <c r="Q113" i="735"/>
  <c r="AG82" i="735"/>
  <c r="AH70" i="735" s="1"/>
  <c r="AF82" i="735"/>
  <c r="Q82" i="735"/>
  <c r="R48" i="735"/>
  <c r="Q48" i="735"/>
  <c r="Q5" i="735"/>
  <c r="O17" i="735"/>
  <c r="R5" i="735"/>
  <c r="Q135" i="734"/>
  <c r="O147" i="734"/>
  <c r="R135" i="734"/>
  <c r="Q126" i="734"/>
  <c r="R126" i="734"/>
  <c r="O121" i="734"/>
  <c r="Q59" i="735"/>
  <c r="R59" i="735"/>
  <c r="AK2" i="735"/>
  <c r="Q23" i="735"/>
  <c r="R23" i="735"/>
  <c r="Q21" i="735"/>
  <c r="R21" i="735"/>
  <c r="AG121" i="734"/>
  <c r="AH109" i="734" s="1"/>
  <c r="AF121" i="734"/>
  <c r="R31" i="734"/>
  <c r="Q31" i="734"/>
  <c r="O43" i="734"/>
  <c r="R43" i="734" s="1"/>
  <c r="S31" i="734" s="1"/>
  <c r="R84" i="734"/>
  <c r="Q84" i="734"/>
  <c r="Q75" i="734"/>
  <c r="R75" i="734"/>
  <c r="R8" i="735"/>
  <c r="Q8" i="735"/>
  <c r="AG173" i="734"/>
  <c r="AH161" i="734" s="1"/>
  <c r="AF173" i="734"/>
  <c r="R141" i="734"/>
  <c r="Q141" i="734"/>
  <c r="R137" i="734"/>
  <c r="Q137" i="734"/>
  <c r="R23" i="734"/>
  <c r="Q23" i="734"/>
  <c r="O30" i="734"/>
  <c r="R18" i="734"/>
  <c r="Q18" i="734"/>
  <c r="Q49" i="734"/>
  <c r="R49" i="734"/>
  <c r="Q32" i="734"/>
  <c r="R32" i="734"/>
  <c r="R57" i="734"/>
  <c r="R48" i="734"/>
  <c r="Q48" i="734"/>
  <c r="Q73" i="734"/>
  <c r="R73" i="734"/>
  <c r="R52" i="734"/>
  <c r="Q52" i="734"/>
  <c r="R5" i="730"/>
  <c r="N17" i="730"/>
  <c r="AF5" i="730"/>
  <c r="AG8" i="730"/>
  <c r="O8" i="730"/>
  <c r="AG36" i="730"/>
  <c r="AF36" i="730"/>
  <c r="O36" i="730"/>
  <c r="N56" i="730"/>
  <c r="AG47" i="730"/>
  <c r="AF47" i="730"/>
  <c r="O47" i="730"/>
  <c r="O50" i="730"/>
  <c r="AG50" i="730"/>
  <c r="AF50" i="730"/>
  <c r="AG9" i="730"/>
  <c r="O9" i="730"/>
  <c r="R20" i="730"/>
  <c r="Q20" i="730"/>
  <c r="R22" i="730"/>
  <c r="Q22" i="730"/>
  <c r="Q43" i="730"/>
  <c r="AG43" i="730"/>
  <c r="AH31" i="730" s="1"/>
  <c r="AF43" i="730"/>
  <c r="AG32" i="730"/>
  <c r="AF32" i="730"/>
  <c r="O32" i="730"/>
  <c r="AG33" i="730"/>
  <c r="AF33" i="730"/>
  <c r="O33" i="730"/>
  <c r="AG34" i="730"/>
  <c r="AF34" i="730"/>
  <c r="O34" i="730"/>
  <c r="AG35" i="730"/>
  <c r="AF35" i="730"/>
  <c r="O35" i="730"/>
  <c r="AG45" i="730"/>
  <c r="AF45" i="730"/>
  <c r="O45" i="730"/>
  <c r="O48" i="730"/>
  <c r="AG48" i="730"/>
  <c r="AF48" i="730"/>
  <c r="O52" i="730"/>
  <c r="AG52" i="730"/>
  <c r="AF52" i="730"/>
  <c r="P5" i="730"/>
  <c r="AG6" i="730"/>
  <c r="O6" i="730"/>
  <c r="AF9" i="730"/>
  <c r="AG10" i="730"/>
  <c r="O10" i="730"/>
  <c r="AG30" i="730"/>
  <c r="AH18" i="730" s="1"/>
  <c r="AF30" i="730"/>
  <c r="O46" i="730"/>
  <c r="AG46" i="730"/>
  <c r="AF46" i="730"/>
  <c r="Q5" i="730"/>
  <c r="AF6" i="730"/>
  <c r="AG7" i="730"/>
  <c r="O7" i="730"/>
  <c r="AF10" i="730"/>
  <c r="AG11" i="730"/>
  <c r="O11" i="730"/>
  <c r="P17" i="730"/>
  <c r="R19" i="730"/>
  <c r="Q19" i="730"/>
  <c r="AK18" i="730"/>
  <c r="R21" i="730"/>
  <c r="Q21" i="730"/>
  <c r="AG49" i="730"/>
  <c r="AF49" i="730"/>
  <c r="O49" i="730"/>
  <c r="AF18" i="730"/>
  <c r="O23" i="730"/>
  <c r="O24" i="730"/>
  <c r="P31" i="730"/>
  <c r="R44" i="730"/>
  <c r="AG44" i="730"/>
  <c r="P46" i="730"/>
  <c r="P48" i="730"/>
  <c r="P50" i="730"/>
  <c r="O58" i="730"/>
  <c r="AG58" i="730"/>
  <c r="AF58" i="730"/>
  <c r="P69" i="730"/>
  <c r="AG74" i="730"/>
  <c r="AF74" i="730"/>
  <c r="O74" i="730"/>
  <c r="P82" i="730"/>
  <c r="R100" i="730"/>
  <c r="Q100" i="730"/>
  <c r="O112" i="730"/>
  <c r="AG112" i="730"/>
  <c r="AF112" i="730"/>
  <c r="AG18" i="730"/>
  <c r="P30" i="730"/>
  <c r="AF31" i="730"/>
  <c r="O51" i="730"/>
  <c r="O57" i="730"/>
  <c r="N69" i="730"/>
  <c r="AF57" i="730"/>
  <c r="AG73" i="730"/>
  <c r="AF73" i="730"/>
  <c r="O73" i="730"/>
  <c r="AG84" i="730"/>
  <c r="AF84" i="730"/>
  <c r="O84" i="730"/>
  <c r="O113" i="730"/>
  <c r="AG113" i="730"/>
  <c r="AF113" i="730"/>
  <c r="AG31" i="730"/>
  <c r="P44" i="730"/>
  <c r="AG57" i="730"/>
  <c r="AG59" i="730"/>
  <c r="AF59" i="730"/>
  <c r="O59" i="730"/>
  <c r="AG72" i="730"/>
  <c r="AF72" i="730"/>
  <c r="O72" i="730"/>
  <c r="AK70" i="730"/>
  <c r="AG85" i="730"/>
  <c r="AF85" i="730"/>
  <c r="O85" i="730"/>
  <c r="AK96" i="730"/>
  <c r="O114" i="730"/>
  <c r="AG114" i="730"/>
  <c r="AF114" i="730"/>
  <c r="O115" i="730"/>
  <c r="AG115" i="730"/>
  <c r="AF115" i="730"/>
  <c r="O31" i="730"/>
  <c r="R70" i="730"/>
  <c r="Q70" i="730"/>
  <c r="AG71" i="730"/>
  <c r="AF71" i="730"/>
  <c r="O71" i="730"/>
  <c r="AG75" i="730"/>
  <c r="AF75" i="730"/>
  <c r="O75" i="730"/>
  <c r="N95" i="730"/>
  <c r="AG86" i="730"/>
  <c r="AF86" i="730"/>
  <c r="O86" i="730"/>
  <c r="O110" i="730"/>
  <c r="AG110" i="730"/>
  <c r="AF110" i="730"/>
  <c r="O111" i="730"/>
  <c r="AG111" i="730"/>
  <c r="AF111" i="730"/>
  <c r="AG60" i="730"/>
  <c r="P70" i="730"/>
  <c r="N82" i="730"/>
  <c r="AF83" i="730"/>
  <c r="O87" i="730"/>
  <c r="O88" i="730"/>
  <c r="O89" i="730"/>
  <c r="O96" i="730"/>
  <c r="R97" i="730"/>
  <c r="AG97" i="730"/>
  <c r="R98" i="730"/>
  <c r="AG98" i="730"/>
  <c r="R99" i="730"/>
  <c r="AG99" i="730"/>
  <c r="AG101" i="730"/>
  <c r="AG102" i="730"/>
  <c r="N121" i="730"/>
  <c r="AG109" i="730"/>
  <c r="AF122" i="730"/>
  <c r="N134" i="730"/>
  <c r="O122" i="730"/>
  <c r="R165" i="730"/>
  <c r="Q165" i="730"/>
  <c r="AG83" i="730"/>
  <c r="AF87" i="730"/>
  <c r="AF88" i="730"/>
  <c r="AF89" i="730"/>
  <c r="P96" i="730"/>
  <c r="O109" i="730"/>
  <c r="R151" i="730"/>
  <c r="Q151" i="730"/>
  <c r="P160" i="730"/>
  <c r="R163" i="730"/>
  <c r="Q163" i="730"/>
  <c r="O60" i="730"/>
  <c r="AG70" i="730"/>
  <c r="P72" i="730"/>
  <c r="P73" i="730"/>
  <c r="P74" i="730"/>
  <c r="P75" i="730"/>
  <c r="O83" i="730"/>
  <c r="AF96" i="730"/>
  <c r="O101" i="730"/>
  <c r="O102" i="730"/>
  <c r="N108" i="730"/>
  <c r="P109" i="730"/>
  <c r="O116" i="730"/>
  <c r="AF116" i="730"/>
  <c r="Q135" i="730"/>
  <c r="AG136" i="730"/>
  <c r="AF136" i="730"/>
  <c r="O136" i="730"/>
  <c r="AG137" i="730"/>
  <c r="AF137" i="730"/>
  <c r="O137" i="730"/>
  <c r="AG138" i="730"/>
  <c r="AF138" i="730"/>
  <c r="O138" i="730"/>
  <c r="AG139" i="730"/>
  <c r="AF139" i="730"/>
  <c r="O139" i="730"/>
  <c r="AG140" i="730"/>
  <c r="AF140" i="730"/>
  <c r="O140" i="730"/>
  <c r="AG141" i="730"/>
  <c r="AF141" i="730"/>
  <c r="O141" i="730"/>
  <c r="AG142" i="730"/>
  <c r="AF142" i="730"/>
  <c r="O142" i="730"/>
  <c r="AG143" i="730"/>
  <c r="AF143" i="730"/>
  <c r="O143" i="730"/>
  <c r="AF109" i="730"/>
  <c r="AF160" i="730"/>
  <c r="R149" i="730"/>
  <c r="Q149" i="730"/>
  <c r="R123" i="730"/>
  <c r="AG123" i="730"/>
  <c r="AG124" i="730"/>
  <c r="AG125" i="730"/>
  <c r="AG126" i="730"/>
  <c r="AG127" i="730"/>
  <c r="AG128" i="730"/>
  <c r="AG129" i="730"/>
  <c r="P134" i="730"/>
  <c r="AF135" i="730"/>
  <c r="P147" i="730"/>
  <c r="N147" i="730"/>
  <c r="AF149" i="730"/>
  <c r="AF151" i="730"/>
  <c r="AG160" i="730"/>
  <c r="AH148" i="730" s="1"/>
  <c r="AG161" i="730"/>
  <c r="AF163" i="730"/>
  <c r="AF165" i="730"/>
  <c r="AG135" i="730"/>
  <c r="AF148" i="730"/>
  <c r="AG149" i="730"/>
  <c r="O150" i="730"/>
  <c r="AG151" i="730"/>
  <c r="O161" i="730"/>
  <c r="O162" i="730"/>
  <c r="AG163" i="730"/>
  <c r="O164" i="730"/>
  <c r="AG165" i="730"/>
  <c r="O166" i="730"/>
  <c r="P173" i="730"/>
  <c r="N173" i="730"/>
  <c r="O124" i="730"/>
  <c r="O125" i="730"/>
  <c r="O126" i="730"/>
  <c r="O127" i="730"/>
  <c r="O128" i="730"/>
  <c r="O129" i="730"/>
  <c r="AG148" i="730"/>
  <c r="AF150" i="730"/>
  <c r="AF162" i="730"/>
  <c r="AF164" i="730"/>
  <c r="AF166" i="730"/>
  <c r="O148" i="730"/>
  <c r="K38" i="729"/>
  <c r="K51" i="729" s="1"/>
  <c r="K64" i="729"/>
  <c r="L52" i="729"/>
  <c r="L64" i="729" s="1"/>
  <c r="L38" i="729"/>
  <c r="L51" i="729" s="1"/>
  <c r="K16" i="729"/>
  <c r="L5" i="729"/>
  <c r="L16" i="729" s="1"/>
  <c r="L17" i="729"/>
  <c r="L24" i="729" s="1"/>
  <c r="K24" i="729"/>
  <c r="L111" i="729"/>
  <c r="K124" i="729"/>
  <c r="L65" i="729"/>
  <c r="L75" i="729" s="1"/>
  <c r="K111" i="729"/>
  <c r="K91" i="729"/>
  <c r="L112" i="729"/>
  <c r="L124" i="729" s="1"/>
  <c r="L92" i="729"/>
  <c r="L100" i="729" s="1"/>
  <c r="J124" i="727"/>
  <c r="H123" i="727"/>
  <c r="H122" i="727"/>
  <c r="H121" i="727"/>
  <c r="H120" i="727"/>
  <c r="H119" i="727"/>
  <c r="H118" i="727"/>
  <c r="P117" i="727"/>
  <c r="K117" i="727" s="1"/>
  <c r="L117" i="727" s="1"/>
  <c r="H117" i="727"/>
  <c r="P116" i="727"/>
  <c r="K116" i="727"/>
  <c r="L116" i="727" s="1"/>
  <c r="H116" i="727"/>
  <c r="P115" i="727"/>
  <c r="K115" i="727" s="1"/>
  <c r="L115" i="727" s="1"/>
  <c r="H115" i="727"/>
  <c r="P114" i="727"/>
  <c r="K114" i="727"/>
  <c r="L114" i="727" s="1"/>
  <c r="H114" i="727"/>
  <c r="P113" i="727"/>
  <c r="K113" i="727" s="1"/>
  <c r="L113" i="727" s="1"/>
  <c r="H113" i="727"/>
  <c r="P112" i="727"/>
  <c r="K112" i="727"/>
  <c r="K124" i="727" s="1"/>
  <c r="H112" i="727"/>
  <c r="J111" i="727"/>
  <c r="H110" i="727"/>
  <c r="H109" i="727"/>
  <c r="H108" i="727"/>
  <c r="H107" i="727"/>
  <c r="H106" i="727"/>
  <c r="P105" i="727"/>
  <c r="K105" i="727"/>
  <c r="L105" i="727" s="1"/>
  <c r="H105" i="727"/>
  <c r="P104" i="727"/>
  <c r="K104" i="727" s="1"/>
  <c r="L104" i="727" s="1"/>
  <c r="H104" i="727"/>
  <c r="P103" i="727"/>
  <c r="K103" i="727"/>
  <c r="L103" i="727" s="1"/>
  <c r="H103" i="727"/>
  <c r="P102" i="727"/>
  <c r="K102" i="727" s="1"/>
  <c r="L102" i="727" s="1"/>
  <c r="H102" i="727"/>
  <c r="P101" i="727"/>
  <c r="K101" i="727"/>
  <c r="L101" i="727" s="1"/>
  <c r="H101" i="727"/>
  <c r="J100" i="727"/>
  <c r="H99" i="727"/>
  <c r="H98" i="727"/>
  <c r="H97" i="727"/>
  <c r="H96" i="727"/>
  <c r="H95" i="727"/>
  <c r="H94" i="727"/>
  <c r="P93" i="727"/>
  <c r="K93" i="727" s="1"/>
  <c r="L93" i="727" s="1"/>
  <c r="H93" i="727"/>
  <c r="P92" i="727"/>
  <c r="K92" i="727"/>
  <c r="K100" i="727" s="1"/>
  <c r="H92" i="727"/>
  <c r="J91" i="727"/>
  <c r="H90" i="727"/>
  <c r="H89" i="727"/>
  <c r="H88" i="727"/>
  <c r="H87" i="727"/>
  <c r="H86" i="727"/>
  <c r="H85" i="727"/>
  <c r="H84" i="727"/>
  <c r="P83" i="727"/>
  <c r="K83" i="727" s="1"/>
  <c r="L83" i="727" s="1"/>
  <c r="H83" i="727"/>
  <c r="P82" i="727"/>
  <c r="K82" i="727"/>
  <c r="L82" i="727" s="1"/>
  <c r="L91" i="727" s="1"/>
  <c r="H82" i="727"/>
  <c r="L81" i="727"/>
  <c r="K81" i="727"/>
  <c r="J81" i="727"/>
  <c r="H80" i="727"/>
  <c r="H79" i="727"/>
  <c r="H78" i="727"/>
  <c r="H77" i="727"/>
  <c r="H76" i="727"/>
  <c r="J75" i="727"/>
  <c r="H74" i="727"/>
  <c r="H73" i="727"/>
  <c r="H72" i="727"/>
  <c r="P71" i="727"/>
  <c r="K71" i="727"/>
  <c r="L71" i="727" s="1"/>
  <c r="H71" i="727"/>
  <c r="P70" i="727"/>
  <c r="K70" i="727" s="1"/>
  <c r="L70" i="727" s="1"/>
  <c r="H70" i="727"/>
  <c r="P69" i="727"/>
  <c r="K69" i="727"/>
  <c r="L69" i="727" s="1"/>
  <c r="H69" i="727"/>
  <c r="P68" i="727"/>
  <c r="K68" i="727" s="1"/>
  <c r="L68" i="727" s="1"/>
  <c r="H68" i="727"/>
  <c r="P67" i="727"/>
  <c r="K67" i="727"/>
  <c r="L67" i="727" s="1"/>
  <c r="H67" i="727"/>
  <c r="P66" i="727"/>
  <c r="K66" i="727" s="1"/>
  <c r="L66" i="727" s="1"/>
  <c r="H66" i="727"/>
  <c r="P65" i="727"/>
  <c r="K65" i="727"/>
  <c r="K75" i="727" s="1"/>
  <c r="H65" i="727"/>
  <c r="J64" i="727"/>
  <c r="H63" i="727"/>
  <c r="H62" i="727"/>
  <c r="H61" i="727"/>
  <c r="H60" i="727"/>
  <c r="H59" i="727"/>
  <c r="H58" i="727"/>
  <c r="P57" i="727"/>
  <c r="L57" i="727"/>
  <c r="K57" i="727"/>
  <c r="H57" i="727"/>
  <c r="P56" i="727"/>
  <c r="K56" i="727" s="1"/>
  <c r="L56" i="727" s="1"/>
  <c r="H56" i="727"/>
  <c r="P55" i="727"/>
  <c r="L55" i="727"/>
  <c r="K55" i="727"/>
  <c r="H55" i="727"/>
  <c r="P54" i="727"/>
  <c r="K54" i="727" s="1"/>
  <c r="L54" i="727" s="1"/>
  <c r="H54" i="727"/>
  <c r="P53" i="727"/>
  <c r="L53" i="727"/>
  <c r="K53" i="727"/>
  <c r="H53" i="727"/>
  <c r="P52" i="727"/>
  <c r="K52" i="727" s="1"/>
  <c r="H52" i="727"/>
  <c r="H50" i="727"/>
  <c r="H49" i="727"/>
  <c r="H47" i="727"/>
  <c r="H46" i="727"/>
  <c r="H45" i="727"/>
  <c r="H44" i="727"/>
  <c r="H43" i="727"/>
  <c r="H42" i="727"/>
  <c r="H41" i="727"/>
  <c r="P40" i="727"/>
  <c r="K40" i="727"/>
  <c r="L40" i="727" s="1"/>
  <c r="H40" i="727"/>
  <c r="P39" i="727"/>
  <c r="K39" i="727" s="1"/>
  <c r="L39" i="727" s="1"/>
  <c r="H39" i="727"/>
  <c r="J38" i="727"/>
  <c r="J51" i="727" s="1"/>
  <c r="I1" i="727" s="1"/>
  <c r="H37" i="727"/>
  <c r="H36" i="727"/>
  <c r="H35" i="727"/>
  <c r="H34" i="727"/>
  <c r="H33" i="727"/>
  <c r="H32" i="727"/>
  <c r="H31" i="727"/>
  <c r="P30" i="727"/>
  <c r="H30" i="727"/>
  <c r="P29" i="727"/>
  <c r="L29" i="727"/>
  <c r="K29" i="727"/>
  <c r="H29" i="727"/>
  <c r="P28" i="727"/>
  <c r="K28" i="727" s="1"/>
  <c r="L28" i="727" s="1"/>
  <c r="H28" i="727"/>
  <c r="P27" i="727"/>
  <c r="L27" i="727"/>
  <c r="K27" i="727"/>
  <c r="H27" i="727"/>
  <c r="P26" i="727"/>
  <c r="K26" i="727" s="1"/>
  <c r="L26" i="727" s="1"/>
  <c r="H26" i="727"/>
  <c r="P25" i="727"/>
  <c r="L25" i="727"/>
  <c r="K25" i="727"/>
  <c r="K38" i="727" s="1"/>
  <c r="K51" i="727" s="1"/>
  <c r="H25" i="727"/>
  <c r="J24" i="727"/>
  <c r="H23" i="727"/>
  <c r="H22" i="727"/>
  <c r="P18" i="727"/>
  <c r="K18" i="727" s="1"/>
  <c r="L18" i="727" s="1"/>
  <c r="H18" i="727"/>
  <c r="P17" i="727"/>
  <c r="K17" i="727" s="1"/>
  <c r="L17" i="727" s="1"/>
  <c r="L24" i="727" s="1"/>
  <c r="H17" i="727"/>
  <c r="J16" i="727"/>
  <c r="H15" i="727"/>
  <c r="H14" i="727"/>
  <c r="H13" i="727"/>
  <c r="H12" i="727"/>
  <c r="H11" i="727"/>
  <c r="H10" i="727"/>
  <c r="P8" i="727"/>
  <c r="K8" i="727" s="1"/>
  <c r="L8" i="727" s="1"/>
  <c r="H8" i="727"/>
  <c r="P7" i="727"/>
  <c r="K7" i="727" s="1"/>
  <c r="L7" i="727" s="1"/>
  <c r="H7" i="727"/>
  <c r="P6" i="727"/>
  <c r="K6" i="727" s="1"/>
  <c r="L6" i="727" s="1"/>
  <c r="H6" i="727"/>
  <c r="P5" i="727"/>
  <c r="K5" i="727" s="1"/>
  <c r="H5" i="727"/>
  <c r="I2" i="727"/>
  <c r="E1" i="727"/>
  <c r="AE173" i="726"/>
  <c r="AD173" i="726"/>
  <c r="AA173" i="726"/>
  <c r="Z173" i="726"/>
  <c r="M173" i="726"/>
  <c r="W172" i="726"/>
  <c r="H172" i="726"/>
  <c r="W171" i="726"/>
  <c r="H171" i="726"/>
  <c r="AG170" i="726"/>
  <c r="AF170" i="726"/>
  <c r="W170" i="726"/>
  <c r="H170" i="726"/>
  <c r="AG169" i="726"/>
  <c r="AF169" i="726"/>
  <c r="W169" i="726"/>
  <c r="H169" i="726"/>
  <c r="AG168" i="726"/>
  <c r="AF168" i="726"/>
  <c r="W168" i="726"/>
  <c r="H168" i="726"/>
  <c r="AG167" i="726"/>
  <c r="AF167" i="726"/>
  <c r="W167" i="726"/>
  <c r="H167" i="726"/>
  <c r="W166" i="726"/>
  <c r="N166" i="726"/>
  <c r="AG166" i="726" s="1"/>
  <c r="P166" i="726"/>
  <c r="H166" i="726"/>
  <c r="W165" i="726"/>
  <c r="P165" i="726"/>
  <c r="N165" i="726"/>
  <c r="O165" i="726" s="1"/>
  <c r="H165" i="726"/>
  <c r="W164" i="726"/>
  <c r="N164" i="726"/>
  <c r="AG164" i="726" s="1"/>
  <c r="P164" i="726"/>
  <c r="H164" i="726"/>
  <c r="W163" i="726"/>
  <c r="P163" i="726"/>
  <c r="N163" i="726"/>
  <c r="O163" i="726" s="1"/>
  <c r="H163" i="726"/>
  <c r="W162" i="726"/>
  <c r="N162" i="726"/>
  <c r="AG162" i="726" s="1"/>
  <c r="P162" i="726"/>
  <c r="H162" i="726"/>
  <c r="W161" i="726"/>
  <c r="N161" i="726"/>
  <c r="AF161" i="726" s="1"/>
  <c r="P161" i="726"/>
  <c r="H161" i="726"/>
  <c r="AE160" i="726"/>
  <c r="AD160" i="726"/>
  <c r="AA160" i="726"/>
  <c r="Z160" i="726"/>
  <c r="M160" i="726"/>
  <c r="W159" i="726"/>
  <c r="H159" i="726"/>
  <c r="W158" i="726"/>
  <c r="H158" i="726"/>
  <c r="W157" i="726"/>
  <c r="H157" i="726"/>
  <c r="W156" i="726"/>
  <c r="H156" i="726"/>
  <c r="AG155" i="726"/>
  <c r="AF155" i="726"/>
  <c r="W155" i="726"/>
  <c r="H155" i="726"/>
  <c r="W154" i="726"/>
  <c r="N154" i="726" s="1"/>
  <c r="P154" i="726"/>
  <c r="H154" i="726"/>
  <c r="W153" i="726"/>
  <c r="N153" i="726"/>
  <c r="O153" i="726" s="1"/>
  <c r="P153" i="726"/>
  <c r="H153" i="726"/>
  <c r="W152" i="726"/>
  <c r="P152" i="726"/>
  <c r="N152" i="726"/>
  <c r="AG152" i="726" s="1"/>
  <c r="H152" i="726"/>
  <c r="W151" i="726"/>
  <c r="N151" i="726"/>
  <c r="O151" i="726" s="1"/>
  <c r="P151" i="726"/>
  <c r="H151" i="726"/>
  <c r="W150" i="726"/>
  <c r="P150" i="726"/>
  <c r="N150" i="726"/>
  <c r="AG150" i="726" s="1"/>
  <c r="H150" i="726"/>
  <c r="W149" i="726"/>
  <c r="N149" i="726"/>
  <c r="O149" i="726" s="1"/>
  <c r="P149" i="726"/>
  <c r="H149" i="726"/>
  <c r="W148" i="726"/>
  <c r="P148" i="726"/>
  <c r="N148" i="726"/>
  <c r="N160" i="726" s="1"/>
  <c r="H148" i="726"/>
  <c r="AE147" i="726"/>
  <c r="AD147" i="726"/>
  <c r="AA147" i="726"/>
  <c r="Z147" i="726"/>
  <c r="W147" i="726"/>
  <c r="M147" i="726"/>
  <c r="AK146" i="726"/>
  <c r="AJ146" i="726"/>
  <c r="W146" i="726"/>
  <c r="H146" i="726"/>
  <c r="AK145" i="726"/>
  <c r="AJ145" i="726"/>
  <c r="AG145" i="726"/>
  <c r="AF145" i="726"/>
  <c r="W145" i="726"/>
  <c r="H145" i="726"/>
  <c r="AK144" i="726"/>
  <c r="AJ144" i="726"/>
  <c r="AG144" i="726"/>
  <c r="AF144" i="726"/>
  <c r="W144" i="726"/>
  <c r="H144" i="726"/>
  <c r="AK143" i="726"/>
  <c r="AJ143" i="726"/>
  <c r="W143" i="726"/>
  <c r="N143" i="726" s="1"/>
  <c r="H143" i="726"/>
  <c r="AK142" i="726"/>
  <c r="AJ142" i="726"/>
  <c r="W142" i="726"/>
  <c r="N142" i="726" s="1"/>
  <c r="H142" i="726"/>
  <c r="AK141" i="726"/>
  <c r="AJ141" i="726"/>
  <c r="W141" i="726"/>
  <c r="N141" i="726" s="1"/>
  <c r="H141" i="726"/>
  <c r="AK140" i="726"/>
  <c r="AJ140" i="726"/>
  <c r="W140" i="726"/>
  <c r="N140" i="726" s="1"/>
  <c r="H140" i="726"/>
  <c r="AK139" i="726"/>
  <c r="AJ139" i="726"/>
  <c r="W139" i="726"/>
  <c r="N139" i="726" s="1"/>
  <c r="P139" i="726"/>
  <c r="H139" i="726"/>
  <c r="AK138" i="726"/>
  <c r="AJ138" i="726"/>
  <c r="W138" i="726"/>
  <c r="N138" i="726" s="1"/>
  <c r="P138" i="726"/>
  <c r="H138" i="726"/>
  <c r="AK137" i="726"/>
  <c r="AJ137" i="726"/>
  <c r="W137" i="726"/>
  <c r="N137" i="726" s="1"/>
  <c r="P137" i="726"/>
  <c r="H137" i="726"/>
  <c r="AK136" i="726"/>
  <c r="AJ136" i="726"/>
  <c r="W136" i="726"/>
  <c r="N136" i="726" s="1"/>
  <c r="P136" i="726"/>
  <c r="H136" i="726"/>
  <c r="AK135" i="726"/>
  <c r="AJ135" i="726"/>
  <c r="W135" i="726"/>
  <c r="N135" i="726"/>
  <c r="O135" i="726" s="1"/>
  <c r="P135" i="726"/>
  <c r="H135" i="726"/>
  <c r="AE134" i="726"/>
  <c r="AD134" i="726"/>
  <c r="AA134" i="726"/>
  <c r="Z134" i="726"/>
  <c r="M134" i="726"/>
  <c r="AJ133" i="726"/>
  <c r="AK133" i="726" s="1"/>
  <c r="W133" i="726"/>
  <c r="H133" i="726"/>
  <c r="AK132" i="726"/>
  <c r="AJ132" i="726"/>
  <c r="W132" i="726"/>
  <c r="H132" i="726"/>
  <c r="AJ131" i="726"/>
  <c r="AK131" i="726" s="1"/>
  <c r="AG131" i="726"/>
  <c r="AF131" i="726"/>
  <c r="W131" i="726"/>
  <c r="H131" i="726"/>
  <c r="AJ130" i="726"/>
  <c r="AK130" i="726" s="1"/>
  <c r="AG130" i="726"/>
  <c r="AF130" i="726"/>
  <c r="W130" i="726"/>
  <c r="H130" i="726"/>
  <c r="AJ129" i="726"/>
  <c r="AK129" i="726" s="1"/>
  <c r="W129" i="726"/>
  <c r="N129" i="726"/>
  <c r="AF129" i="726" s="1"/>
  <c r="P129" i="726"/>
  <c r="H129" i="726"/>
  <c r="AJ128" i="726"/>
  <c r="AK128" i="726" s="1"/>
  <c r="W128" i="726"/>
  <c r="N128" i="726"/>
  <c r="AF128" i="726" s="1"/>
  <c r="P128" i="726"/>
  <c r="H128" i="726"/>
  <c r="AJ127" i="726"/>
  <c r="AK127" i="726" s="1"/>
  <c r="W127" i="726"/>
  <c r="N127" i="726"/>
  <c r="AF127" i="726" s="1"/>
  <c r="P127" i="726"/>
  <c r="H127" i="726"/>
  <c r="AJ126" i="726"/>
  <c r="AK126" i="726" s="1"/>
  <c r="AK122" i="726" s="1"/>
  <c r="W126" i="726"/>
  <c r="N126" i="726"/>
  <c r="AF126" i="726" s="1"/>
  <c r="P126" i="726"/>
  <c r="H126" i="726"/>
  <c r="AK125" i="726"/>
  <c r="AJ125" i="726"/>
  <c r="W125" i="726"/>
  <c r="N125" i="726" s="1"/>
  <c r="P125" i="726"/>
  <c r="H125" i="726"/>
  <c r="AK124" i="726"/>
  <c r="AJ124" i="726"/>
  <c r="W124" i="726"/>
  <c r="N124" i="726" s="1"/>
  <c r="P124" i="726"/>
  <c r="H124" i="726"/>
  <c r="AK123" i="726"/>
  <c r="AJ123" i="726"/>
  <c r="W123" i="726"/>
  <c r="N123" i="726" s="1"/>
  <c r="P123" i="726"/>
  <c r="H123" i="726"/>
  <c r="AJ122" i="726"/>
  <c r="W122" i="726"/>
  <c r="N122" i="726"/>
  <c r="AG122" i="726" s="1"/>
  <c r="P122" i="726"/>
  <c r="H122" i="726"/>
  <c r="AE121" i="726"/>
  <c r="AD121" i="726"/>
  <c r="AA121" i="726"/>
  <c r="Z121" i="726"/>
  <c r="W121" i="726"/>
  <c r="M121" i="726"/>
  <c r="AK120" i="726"/>
  <c r="AJ120" i="726"/>
  <c r="AG120" i="726"/>
  <c r="AF120" i="726"/>
  <c r="W120" i="726"/>
  <c r="H120" i="726"/>
  <c r="AK119" i="726"/>
  <c r="AJ119" i="726"/>
  <c r="AG119" i="726"/>
  <c r="AF119" i="726"/>
  <c r="W119" i="726"/>
  <c r="H119" i="726"/>
  <c r="AK118" i="726"/>
  <c r="AJ118" i="726"/>
  <c r="AG118" i="726"/>
  <c r="AF118" i="726"/>
  <c r="W118" i="726"/>
  <c r="H118" i="726"/>
  <c r="AK117" i="726"/>
  <c r="AJ117" i="726"/>
  <c r="AG117" i="726"/>
  <c r="AF117" i="726"/>
  <c r="W117" i="726"/>
  <c r="H117" i="726"/>
  <c r="AK116" i="726"/>
  <c r="AJ116" i="726"/>
  <c r="W116" i="726"/>
  <c r="N116" i="726"/>
  <c r="AG116" i="726" s="1"/>
  <c r="P116" i="726"/>
  <c r="H116" i="726"/>
  <c r="AJ115" i="726"/>
  <c r="AK115" i="726" s="1"/>
  <c r="AF115" i="726"/>
  <c r="W115" i="726"/>
  <c r="O115" i="726"/>
  <c r="N115" i="726"/>
  <c r="AG115" i="726" s="1"/>
  <c r="P115" i="726"/>
  <c r="H115" i="726"/>
  <c r="AJ114" i="726"/>
  <c r="AK114" i="726" s="1"/>
  <c r="W114" i="726"/>
  <c r="N114" i="726"/>
  <c r="AF114" i="726" s="1"/>
  <c r="P114" i="726"/>
  <c r="H114" i="726"/>
  <c r="AJ113" i="726"/>
  <c r="AK113" i="726" s="1"/>
  <c r="W113" i="726"/>
  <c r="P113" i="726"/>
  <c r="N113" i="726"/>
  <c r="O113" i="726" s="1"/>
  <c r="AF113" i="726"/>
  <c r="H113" i="726"/>
  <c r="AJ112" i="726"/>
  <c r="AK112" i="726" s="1"/>
  <c r="AK109" i="726" s="1"/>
  <c r="W112" i="726"/>
  <c r="P112" i="726"/>
  <c r="N112" i="726"/>
  <c r="O112" i="726" s="1"/>
  <c r="AF112" i="726"/>
  <c r="H112" i="726"/>
  <c r="AK111" i="726"/>
  <c r="AJ111" i="726"/>
  <c r="W111" i="726"/>
  <c r="N111" i="726" s="1"/>
  <c r="P111" i="726"/>
  <c r="H111" i="726"/>
  <c r="AK110" i="726"/>
  <c r="AJ110" i="726"/>
  <c r="W110" i="726"/>
  <c r="N110" i="726" s="1"/>
  <c r="P110" i="726"/>
  <c r="H110" i="726"/>
  <c r="AJ109" i="726"/>
  <c r="W109" i="726"/>
  <c r="N109" i="726"/>
  <c r="AF109" i="726" s="1"/>
  <c r="P121" i="726"/>
  <c r="H109" i="726"/>
  <c r="AE108" i="726"/>
  <c r="AD108" i="726"/>
  <c r="AA108" i="726"/>
  <c r="Z108" i="726"/>
  <c r="W108" i="726"/>
  <c r="M108" i="726"/>
  <c r="AK107" i="726"/>
  <c r="AJ107" i="726"/>
  <c r="W107" i="726"/>
  <c r="H107" i="726"/>
  <c r="AJ106" i="726"/>
  <c r="AK106" i="726" s="1"/>
  <c r="AG106" i="726"/>
  <c r="AF106" i="726"/>
  <c r="W106" i="726"/>
  <c r="H106" i="726"/>
  <c r="AJ105" i="726"/>
  <c r="AK105" i="726" s="1"/>
  <c r="AG105" i="726"/>
  <c r="AF105" i="726"/>
  <c r="W105" i="726"/>
  <c r="H105" i="726"/>
  <c r="AJ104" i="726"/>
  <c r="AK104" i="726" s="1"/>
  <c r="AG104" i="726"/>
  <c r="AF104" i="726"/>
  <c r="W104" i="726"/>
  <c r="H104" i="726"/>
  <c r="AJ103" i="726"/>
  <c r="AK103" i="726" s="1"/>
  <c r="AG103" i="726"/>
  <c r="W103" i="726"/>
  <c r="N103" i="726"/>
  <c r="AF103" i="726" s="1"/>
  <c r="P103" i="726"/>
  <c r="H103" i="726"/>
  <c r="AJ102" i="726"/>
  <c r="AK102" i="726" s="1"/>
  <c r="AG102" i="726"/>
  <c r="W102" i="726"/>
  <c r="P102" i="726"/>
  <c r="N102" i="726"/>
  <c r="O102" i="726" s="1"/>
  <c r="AF102" i="726"/>
  <c r="H102" i="726"/>
  <c r="AJ101" i="726"/>
  <c r="AK101" i="726" s="1"/>
  <c r="AG101" i="726"/>
  <c r="W101" i="726"/>
  <c r="P101" i="726"/>
  <c r="N101" i="726"/>
  <c r="O101" i="726" s="1"/>
  <c r="AF101" i="726"/>
  <c r="H101" i="726"/>
  <c r="AJ100" i="726"/>
  <c r="AK100" i="726" s="1"/>
  <c r="AK96" i="726" s="1"/>
  <c r="AG100" i="726"/>
  <c r="W100" i="726"/>
  <c r="P100" i="726"/>
  <c r="N100" i="726"/>
  <c r="O100" i="726" s="1"/>
  <c r="AF100" i="726"/>
  <c r="H100" i="726"/>
  <c r="AK99" i="726"/>
  <c r="AJ99" i="726"/>
  <c r="W99" i="726"/>
  <c r="N99" i="726" s="1"/>
  <c r="P99" i="726"/>
  <c r="H99" i="726"/>
  <c r="AK98" i="726"/>
  <c r="AJ98" i="726"/>
  <c r="W98" i="726"/>
  <c r="N98" i="726" s="1"/>
  <c r="P98" i="726"/>
  <c r="H98" i="726"/>
  <c r="AK97" i="726"/>
  <c r="AJ97" i="726"/>
  <c r="W97" i="726"/>
  <c r="N97" i="726" s="1"/>
  <c r="P97" i="726"/>
  <c r="H97" i="726"/>
  <c r="AJ96" i="726"/>
  <c r="W96" i="726"/>
  <c r="N96" i="726"/>
  <c r="O96" i="726" s="1"/>
  <c r="P108" i="726"/>
  <c r="H96" i="726"/>
  <c r="AE95" i="726"/>
  <c r="AD95" i="726"/>
  <c r="AA95" i="726"/>
  <c r="Z95" i="726"/>
  <c r="M95" i="726"/>
  <c r="AJ94" i="726"/>
  <c r="AK94" i="726" s="1"/>
  <c r="AG94" i="726"/>
  <c r="AF94" i="726"/>
  <c r="W94" i="726"/>
  <c r="H94" i="726"/>
  <c r="AJ93" i="726"/>
  <c r="AK93" i="726" s="1"/>
  <c r="AG93" i="726"/>
  <c r="AF93" i="726"/>
  <c r="W93" i="726"/>
  <c r="H93" i="726"/>
  <c r="AJ92" i="726"/>
  <c r="AK92" i="726" s="1"/>
  <c r="AG92" i="726"/>
  <c r="AF92" i="726"/>
  <c r="W92" i="726"/>
  <c r="H92" i="726"/>
  <c r="AJ91" i="726"/>
  <c r="AK91" i="726" s="1"/>
  <c r="AG91" i="726"/>
  <c r="AF91" i="726"/>
  <c r="W91" i="726"/>
  <c r="H91" i="726"/>
  <c r="AJ90" i="726"/>
  <c r="AK90" i="726" s="1"/>
  <c r="W90" i="726"/>
  <c r="N90" i="726"/>
  <c r="O90" i="726" s="1"/>
  <c r="P90" i="726"/>
  <c r="H90" i="726"/>
  <c r="AJ89" i="726"/>
  <c r="AK89" i="726" s="1"/>
  <c r="W89" i="726"/>
  <c r="N89" i="726"/>
  <c r="O89" i="726" s="1"/>
  <c r="P89" i="726"/>
  <c r="H89" i="726"/>
  <c r="AJ88" i="726"/>
  <c r="AK88" i="726" s="1"/>
  <c r="W88" i="726"/>
  <c r="N88" i="726"/>
  <c r="O88" i="726" s="1"/>
  <c r="P88" i="726"/>
  <c r="H88" i="726"/>
  <c r="AJ87" i="726"/>
  <c r="AK87" i="726" s="1"/>
  <c r="AK83" i="726" s="1"/>
  <c r="W87" i="726"/>
  <c r="N87" i="726"/>
  <c r="O87" i="726" s="1"/>
  <c r="P87" i="726"/>
  <c r="H87" i="726"/>
  <c r="AK86" i="726"/>
  <c r="AJ86" i="726"/>
  <c r="W86" i="726"/>
  <c r="N86" i="726" s="1"/>
  <c r="P86" i="726"/>
  <c r="H86" i="726"/>
  <c r="AK85" i="726"/>
  <c r="AJ85" i="726"/>
  <c r="W85" i="726"/>
  <c r="N85" i="726" s="1"/>
  <c r="P85" i="726"/>
  <c r="H85" i="726"/>
  <c r="AK84" i="726"/>
  <c r="AJ84" i="726"/>
  <c r="W84" i="726"/>
  <c r="N84" i="726" s="1"/>
  <c r="P84" i="726"/>
  <c r="H84" i="726"/>
  <c r="AJ83" i="726"/>
  <c r="W83" i="726"/>
  <c r="P83" i="726"/>
  <c r="N83" i="726"/>
  <c r="AF83" i="726" s="1"/>
  <c r="P95" i="726"/>
  <c r="H83" i="726"/>
  <c r="AE82" i="726"/>
  <c r="AD82" i="726"/>
  <c r="AA82" i="726"/>
  <c r="Z82" i="726"/>
  <c r="M82" i="726"/>
  <c r="AJ81" i="726"/>
  <c r="AK81" i="726" s="1"/>
  <c r="W81" i="726"/>
  <c r="AJ80" i="726"/>
  <c r="AK80" i="726" s="1"/>
  <c r="AG80" i="726"/>
  <c r="AF80" i="726"/>
  <c r="W80" i="726"/>
  <c r="AJ79" i="726"/>
  <c r="AK79" i="726" s="1"/>
  <c r="AG79" i="726"/>
  <c r="AF79" i="726"/>
  <c r="W79" i="726"/>
  <c r="AK78" i="726"/>
  <c r="AJ78" i="726"/>
  <c r="AG78" i="726"/>
  <c r="AF78" i="726"/>
  <c r="W78" i="726"/>
  <c r="AK77" i="726"/>
  <c r="AJ77" i="726"/>
  <c r="AG77" i="726"/>
  <c r="AF77" i="726"/>
  <c r="W77" i="726"/>
  <c r="AJ76" i="726"/>
  <c r="AK76" i="726" s="1"/>
  <c r="W76" i="726"/>
  <c r="N76" i="726"/>
  <c r="AG76" i="726" s="1"/>
  <c r="P76" i="726"/>
  <c r="H76" i="726"/>
  <c r="AJ75" i="726"/>
  <c r="AK75" i="726" s="1"/>
  <c r="AK70" i="726" s="1"/>
  <c r="W75" i="726"/>
  <c r="N75" i="726"/>
  <c r="AG75" i="726" s="1"/>
  <c r="H75" i="726"/>
  <c r="AK74" i="726"/>
  <c r="AJ74" i="726"/>
  <c r="W74" i="726"/>
  <c r="N74" i="726" s="1"/>
  <c r="H74" i="726"/>
  <c r="AK73" i="726"/>
  <c r="AJ73" i="726"/>
  <c r="W73" i="726"/>
  <c r="N73" i="726" s="1"/>
  <c r="H73" i="726"/>
  <c r="AK72" i="726"/>
  <c r="AJ72" i="726"/>
  <c r="W72" i="726"/>
  <c r="N72" i="726" s="1"/>
  <c r="H72" i="726"/>
  <c r="AK71" i="726"/>
  <c r="AJ71" i="726"/>
  <c r="W71" i="726"/>
  <c r="N71" i="726" s="1"/>
  <c r="P71" i="726"/>
  <c r="H71" i="726"/>
  <c r="AJ70" i="726"/>
  <c r="AF70" i="726"/>
  <c r="W70" i="726"/>
  <c r="N70" i="726"/>
  <c r="H70" i="726"/>
  <c r="AE69" i="726"/>
  <c r="AD69" i="726"/>
  <c r="AA69" i="726"/>
  <c r="Z69" i="726"/>
  <c r="W69" i="726"/>
  <c r="M69" i="726"/>
  <c r="P69" i="726" s="1"/>
  <c r="W68" i="726"/>
  <c r="H68" i="726"/>
  <c r="AG67" i="726"/>
  <c r="AF67" i="726"/>
  <c r="W67" i="726"/>
  <c r="H67" i="726"/>
  <c r="AG66" i="726"/>
  <c r="AF66" i="726"/>
  <c r="W66" i="726"/>
  <c r="H66" i="726"/>
  <c r="AG65" i="726"/>
  <c r="AF65" i="726"/>
  <c r="W65" i="726"/>
  <c r="H65" i="726"/>
  <c r="AG64" i="726"/>
  <c r="AF64" i="726"/>
  <c r="W64" i="726"/>
  <c r="H64" i="726"/>
  <c r="AG63" i="726"/>
  <c r="AF63" i="726"/>
  <c r="W63" i="726"/>
  <c r="H63" i="726"/>
  <c r="AG62" i="726"/>
  <c r="AF62" i="726"/>
  <c r="W62" i="726"/>
  <c r="H62" i="726"/>
  <c r="AG61" i="726"/>
  <c r="AF61" i="726"/>
  <c r="W61" i="726"/>
  <c r="H61" i="726"/>
  <c r="W60" i="726"/>
  <c r="N60" i="726"/>
  <c r="AG60" i="726" s="1"/>
  <c r="P60" i="726"/>
  <c r="H60" i="726"/>
  <c r="W59" i="726"/>
  <c r="N59" i="726" s="1"/>
  <c r="H59" i="726"/>
  <c r="W58" i="726"/>
  <c r="N58" i="726" s="1"/>
  <c r="H58" i="726"/>
  <c r="W57" i="726"/>
  <c r="N57" i="726" s="1"/>
  <c r="H57" i="726"/>
  <c r="AE56" i="726"/>
  <c r="AD56" i="726"/>
  <c r="AA56" i="726"/>
  <c r="Z56" i="726"/>
  <c r="W56" i="726"/>
  <c r="M56" i="726"/>
  <c r="W55" i="726"/>
  <c r="H55" i="726"/>
  <c r="AG54" i="726"/>
  <c r="AF54" i="726"/>
  <c r="W54" i="726"/>
  <c r="H54" i="726"/>
  <c r="AG53" i="726"/>
  <c r="AF53" i="726"/>
  <c r="W53" i="726"/>
  <c r="H53" i="726"/>
  <c r="W52" i="726"/>
  <c r="P52" i="726"/>
  <c r="N52" i="726"/>
  <c r="O52" i="726" s="1"/>
  <c r="AF52" i="726"/>
  <c r="H52" i="726"/>
  <c r="W51" i="726"/>
  <c r="P51" i="726"/>
  <c r="N51" i="726"/>
  <c r="AG51" i="726" s="1"/>
  <c r="H51" i="726"/>
  <c r="W50" i="726"/>
  <c r="P50" i="726"/>
  <c r="N50" i="726"/>
  <c r="O50" i="726" s="1"/>
  <c r="AF50" i="726"/>
  <c r="H50" i="726"/>
  <c r="W49" i="726"/>
  <c r="P49" i="726"/>
  <c r="N49" i="726"/>
  <c r="AG49" i="726" s="1"/>
  <c r="H49" i="726"/>
  <c r="W48" i="726"/>
  <c r="P48" i="726"/>
  <c r="N48" i="726"/>
  <c r="O48" i="726" s="1"/>
  <c r="AF48" i="726"/>
  <c r="H48" i="726"/>
  <c r="W47" i="726"/>
  <c r="P47" i="726"/>
  <c r="N47" i="726"/>
  <c r="AG47" i="726" s="1"/>
  <c r="H47" i="726"/>
  <c r="W46" i="726"/>
  <c r="P46" i="726"/>
  <c r="N46" i="726"/>
  <c r="O46" i="726" s="1"/>
  <c r="AF46" i="726"/>
  <c r="H46" i="726"/>
  <c r="W45" i="726"/>
  <c r="P45" i="726"/>
  <c r="N45" i="726"/>
  <c r="AG45" i="726" s="1"/>
  <c r="H45" i="726"/>
  <c r="W44" i="726"/>
  <c r="P44" i="726"/>
  <c r="N44" i="726"/>
  <c r="AG44" i="726" s="1"/>
  <c r="H44" i="726"/>
  <c r="AE43" i="726"/>
  <c r="AD43" i="726"/>
  <c r="AA43" i="726"/>
  <c r="Z43" i="726"/>
  <c r="M43" i="726"/>
  <c r="AJ42" i="726"/>
  <c r="AK42" i="726" s="1"/>
  <c r="W42" i="726"/>
  <c r="H42" i="726"/>
  <c r="AJ41" i="726"/>
  <c r="AK41" i="726" s="1"/>
  <c r="W41" i="726"/>
  <c r="H41" i="726"/>
  <c r="AJ40" i="726"/>
  <c r="AK40" i="726" s="1"/>
  <c r="AG40" i="726"/>
  <c r="AF40" i="726"/>
  <c r="W40" i="726"/>
  <c r="H40" i="726"/>
  <c r="AJ39" i="726"/>
  <c r="AK39" i="726" s="1"/>
  <c r="W39" i="726"/>
  <c r="P39" i="726"/>
  <c r="N39" i="726"/>
  <c r="AG39" i="726" s="1"/>
  <c r="H39" i="726"/>
  <c r="AJ38" i="726"/>
  <c r="AK38" i="726" s="1"/>
  <c r="W38" i="726"/>
  <c r="P38" i="726"/>
  <c r="N38" i="726"/>
  <c r="AG38" i="726" s="1"/>
  <c r="H38" i="726"/>
  <c r="AJ37" i="726"/>
  <c r="AK37" i="726" s="1"/>
  <c r="W37" i="726"/>
  <c r="P37" i="726"/>
  <c r="N37" i="726"/>
  <c r="AG37" i="726" s="1"/>
  <c r="H37" i="726"/>
  <c r="AJ36" i="726"/>
  <c r="AK36" i="726" s="1"/>
  <c r="W36" i="726"/>
  <c r="P36" i="726"/>
  <c r="N36" i="726"/>
  <c r="AG36" i="726" s="1"/>
  <c r="H36" i="726"/>
  <c r="AJ35" i="726"/>
  <c r="AK35" i="726" s="1"/>
  <c r="W35" i="726"/>
  <c r="P35" i="726"/>
  <c r="N35" i="726"/>
  <c r="AG35" i="726" s="1"/>
  <c r="H35" i="726"/>
  <c r="AJ34" i="726"/>
  <c r="AK34" i="726" s="1"/>
  <c r="W34" i="726"/>
  <c r="P34" i="726"/>
  <c r="N34" i="726"/>
  <c r="O34" i="726" s="1"/>
  <c r="H34" i="726"/>
  <c r="AJ33" i="726"/>
  <c r="AK33" i="726" s="1"/>
  <c r="W33" i="726"/>
  <c r="P33" i="726"/>
  <c r="N33" i="726"/>
  <c r="O33" i="726" s="1"/>
  <c r="H33" i="726"/>
  <c r="AJ32" i="726"/>
  <c r="AK32" i="726" s="1"/>
  <c r="W32" i="726"/>
  <c r="P32" i="726"/>
  <c r="N32" i="726"/>
  <c r="O32" i="726" s="1"/>
  <c r="H32" i="726"/>
  <c r="AJ31" i="726"/>
  <c r="W31" i="726"/>
  <c r="N31" i="726"/>
  <c r="AG31" i="726" s="1"/>
  <c r="P31" i="726"/>
  <c r="H31" i="726"/>
  <c r="AE30" i="726"/>
  <c r="AD30" i="726"/>
  <c r="AA30" i="726"/>
  <c r="Z30" i="726"/>
  <c r="M30" i="726"/>
  <c r="AJ29" i="726"/>
  <c r="AK29" i="726" s="1"/>
  <c r="AF29" i="726"/>
  <c r="W29" i="726"/>
  <c r="H29" i="726"/>
  <c r="AK28" i="726"/>
  <c r="AJ28" i="726"/>
  <c r="AG28" i="726"/>
  <c r="AF28" i="726"/>
  <c r="W28" i="726"/>
  <c r="H28" i="726"/>
  <c r="AK27" i="726"/>
  <c r="AJ27" i="726"/>
  <c r="AG27" i="726"/>
  <c r="AF27" i="726"/>
  <c r="W27" i="726"/>
  <c r="H27" i="726"/>
  <c r="AK26" i="726"/>
  <c r="AJ26" i="726"/>
  <c r="AG26" i="726"/>
  <c r="AF26" i="726"/>
  <c r="W26" i="726"/>
  <c r="H26" i="726"/>
  <c r="AK25" i="726"/>
  <c r="AJ25" i="726"/>
  <c r="AG25" i="726"/>
  <c r="AF25" i="726"/>
  <c r="W25" i="726"/>
  <c r="H25" i="726"/>
  <c r="AK24" i="726"/>
  <c r="AJ24" i="726"/>
  <c r="AG24" i="726"/>
  <c r="W24" i="726"/>
  <c r="N24" i="726" s="1"/>
  <c r="AF24" i="726" s="1"/>
  <c r="P24" i="726"/>
  <c r="H24" i="726"/>
  <c r="AK23" i="726"/>
  <c r="AJ23" i="726"/>
  <c r="W23" i="726"/>
  <c r="N23" i="726" s="1"/>
  <c r="AF23" i="726" s="1"/>
  <c r="O23" i="726"/>
  <c r="P23" i="726"/>
  <c r="H23" i="726"/>
  <c r="AK22" i="726"/>
  <c r="AJ22" i="726"/>
  <c r="AG22" i="726"/>
  <c r="W22" i="726"/>
  <c r="N22" i="726" s="1"/>
  <c r="AF22" i="726" s="1"/>
  <c r="O22" i="726"/>
  <c r="Q22" i="726"/>
  <c r="P22" i="726"/>
  <c r="H22" i="726"/>
  <c r="AK21" i="726"/>
  <c r="AJ21" i="726"/>
  <c r="W21" i="726"/>
  <c r="N21" i="726" s="1"/>
  <c r="AF21" i="726" s="1"/>
  <c r="P21" i="726"/>
  <c r="H21" i="726"/>
  <c r="AK20" i="726"/>
  <c r="AJ20" i="726"/>
  <c r="W20" i="726"/>
  <c r="N20" i="726" s="1"/>
  <c r="H20" i="726"/>
  <c r="AK19" i="726"/>
  <c r="AJ19" i="726"/>
  <c r="W19" i="726"/>
  <c r="N19" i="726" s="1"/>
  <c r="H19" i="726"/>
  <c r="AK18" i="726"/>
  <c r="AJ18" i="726"/>
  <c r="W18" i="726"/>
  <c r="O18" i="726"/>
  <c r="N18" i="726"/>
  <c r="P30" i="726"/>
  <c r="H18" i="726"/>
  <c r="AE17" i="726"/>
  <c r="AD17" i="726"/>
  <c r="AA17" i="726"/>
  <c r="Z17" i="726"/>
  <c r="W17" i="726"/>
  <c r="M17" i="726"/>
  <c r="AJ16" i="726"/>
  <c r="AK16" i="726" s="1"/>
  <c r="AG16" i="726"/>
  <c r="AF16" i="726"/>
  <c r="W16" i="726"/>
  <c r="H16" i="726"/>
  <c r="AJ15" i="726"/>
  <c r="AK15" i="726" s="1"/>
  <c r="AG15" i="726"/>
  <c r="AF15" i="726"/>
  <c r="W15" i="726"/>
  <c r="H15" i="726"/>
  <c r="AJ14" i="726"/>
  <c r="AK14" i="726" s="1"/>
  <c r="AG14" i="726"/>
  <c r="AF14" i="726"/>
  <c r="W14" i="726"/>
  <c r="H14" i="726"/>
  <c r="AJ13" i="726"/>
  <c r="AK13" i="726" s="1"/>
  <c r="AG13" i="726"/>
  <c r="AF13" i="726"/>
  <c r="W13" i="726"/>
  <c r="H13" i="726"/>
  <c r="AJ12" i="726"/>
  <c r="AK12" i="726" s="1"/>
  <c r="AG12" i="726"/>
  <c r="AF12" i="726"/>
  <c r="W12" i="726"/>
  <c r="H12" i="726"/>
  <c r="AJ11" i="726"/>
  <c r="AK11" i="726" s="1"/>
  <c r="W11" i="726"/>
  <c r="P11" i="726"/>
  <c r="N11" i="726"/>
  <c r="AG11" i="726" s="1"/>
  <c r="H11" i="726"/>
  <c r="AJ10" i="726"/>
  <c r="AK10" i="726" s="1"/>
  <c r="W10" i="726"/>
  <c r="P10" i="726"/>
  <c r="N10" i="726"/>
  <c r="AG10" i="726" s="1"/>
  <c r="AF10" i="726"/>
  <c r="H10" i="726"/>
  <c r="AJ9" i="726"/>
  <c r="AK9" i="726" s="1"/>
  <c r="W9" i="726"/>
  <c r="P9" i="726"/>
  <c r="N9" i="726"/>
  <c r="AG9" i="726" s="1"/>
  <c r="H9" i="726"/>
  <c r="AJ8" i="726"/>
  <c r="AK8" i="726" s="1"/>
  <c r="W8" i="726"/>
  <c r="P8" i="726"/>
  <c r="N8" i="726"/>
  <c r="O8" i="726" s="1"/>
  <c r="AG8" i="726"/>
  <c r="H8" i="726"/>
  <c r="AJ7" i="726"/>
  <c r="AK7" i="726" s="1"/>
  <c r="W7" i="726"/>
  <c r="P7" i="726"/>
  <c r="N7" i="726"/>
  <c r="O7" i="726" s="1"/>
  <c r="AG7" i="726"/>
  <c r="H7" i="726"/>
  <c r="AJ6" i="726"/>
  <c r="AK6" i="726" s="1"/>
  <c r="W6" i="726"/>
  <c r="P6" i="726"/>
  <c r="N6" i="726"/>
  <c r="O6" i="726" s="1"/>
  <c r="AF6" i="726"/>
  <c r="H6" i="726"/>
  <c r="AJ5" i="726"/>
  <c r="W5" i="726"/>
  <c r="N5" i="726"/>
  <c r="O5" i="726" s="1"/>
  <c r="P5" i="726"/>
  <c r="H5" i="726"/>
  <c r="AE2" i="726"/>
  <c r="AD2" i="726"/>
  <c r="AA2" i="726"/>
  <c r="Z2" i="726"/>
  <c r="I2" i="726"/>
  <c r="I1" i="726"/>
  <c r="E1" i="726"/>
  <c r="M32" i="725"/>
  <c r="L32" i="725"/>
  <c r="K32" i="725"/>
  <c r="J32" i="725"/>
  <c r="I32" i="725"/>
  <c r="H32" i="725"/>
  <c r="G32" i="725"/>
  <c r="F32" i="725"/>
  <c r="E32" i="725"/>
  <c r="J8" i="725" s="1"/>
  <c r="D32" i="725"/>
  <c r="Q15" i="725"/>
  <c r="P15" i="725"/>
  <c r="O15" i="725"/>
  <c r="N15" i="725"/>
  <c r="M15" i="725"/>
  <c r="L15" i="725"/>
  <c r="K15" i="725"/>
  <c r="J15" i="725"/>
  <c r="I15" i="725"/>
  <c r="H15" i="725"/>
  <c r="G15" i="725"/>
  <c r="F15" i="725"/>
  <c r="E15" i="725"/>
  <c r="F8" i="725" s="1"/>
  <c r="D15" i="725"/>
  <c r="L8" i="725"/>
  <c r="H8" i="725"/>
  <c r="L7" i="725"/>
  <c r="J7" i="725"/>
  <c r="H7" i="725"/>
  <c r="F7" i="725"/>
  <c r="L6" i="725"/>
  <c r="J6" i="725"/>
  <c r="H6" i="725"/>
  <c r="F6" i="725"/>
  <c r="Q121" i="734" l="1"/>
  <c r="R121" i="734"/>
  <c r="S109" i="734" s="1"/>
  <c r="R108" i="734"/>
  <c r="S96" i="734" s="1"/>
  <c r="Q108" i="734"/>
  <c r="R30" i="734"/>
  <c r="S18" i="734" s="1"/>
  <c r="Q30" i="734"/>
  <c r="R17" i="734"/>
  <c r="S5" i="734" s="1"/>
  <c r="Q17" i="734"/>
  <c r="E2" i="734"/>
  <c r="Q173" i="734"/>
  <c r="R173" i="734"/>
  <c r="S161" i="734" s="1"/>
  <c r="R95" i="735"/>
  <c r="S83" i="735" s="1"/>
  <c r="Q95" i="735"/>
  <c r="R30" i="736"/>
  <c r="S18" i="736" s="1"/>
  <c r="Q30" i="736"/>
  <c r="R121" i="735"/>
  <c r="S109" i="735" s="1"/>
  <c r="Q121" i="735"/>
  <c r="E2" i="736"/>
  <c r="Q17" i="736"/>
  <c r="R17" i="736"/>
  <c r="S5" i="736" s="1"/>
  <c r="R134" i="734"/>
  <c r="S122" i="734" s="1"/>
  <c r="Q134" i="734"/>
  <c r="R160" i="736"/>
  <c r="S148" i="736" s="1"/>
  <c r="Q160" i="736"/>
  <c r="R160" i="734"/>
  <c r="S148" i="734" s="1"/>
  <c r="Q160" i="734"/>
  <c r="Q147" i="735"/>
  <c r="R147" i="735"/>
  <c r="S135" i="735" s="1"/>
  <c r="R121" i="736"/>
  <c r="S109" i="736" s="1"/>
  <c r="Q121" i="736"/>
  <c r="Q147" i="736"/>
  <c r="R147" i="736"/>
  <c r="S135" i="736" s="1"/>
  <c r="R173" i="736"/>
  <c r="S161" i="736" s="1"/>
  <c r="Q173" i="736"/>
  <c r="R30" i="735"/>
  <c r="S18" i="735" s="1"/>
  <c r="Q30" i="735"/>
  <c r="R95" i="736"/>
  <c r="S83" i="736" s="1"/>
  <c r="Q95" i="736"/>
  <c r="R108" i="736"/>
  <c r="S96" i="736" s="1"/>
  <c r="Q108" i="736"/>
  <c r="R147" i="734"/>
  <c r="S135" i="734" s="1"/>
  <c r="Q147" i="734"/>
  <c r="R160" i="735"/>
  <c r="S148" i="735" s="1"/>
  <c r="Q160" i="735"/>
  <c r="R17" i="735"/>
  <c r="S5" i="735" s="1"/>
  <c r="Q17" i="735"/>
  <c r="E2" i="735"/>
  <c r="Q134" i="735"/>
  <c r="R134" i="735"/>
  <c r="S122" i="735" s="1"/>
  <c r="Q134" i="736"/>
  <c r="R134" i="736"/>
  <c r="S122" i="736" s="1"/>
  <c r="R148" i="730"/>
  <c r="Q148" i="730"/>
  <c r="O160" i="730"/>
  <c r="R128" i="730"/>
  <c r="Q128" i="730"/>
  <c r="R124" i="730"/>
  <c r="Q124" i="730"/>
  <c r="Q161" i="730"/>
  <c r="O173" i="730"/>
  <c r="R161" i="730"/>
  <c r="R140" i="730"/>
  <c r="Q140" i="730"/>
  <c r="R136" i="730"/>
  <c r="Q136" i="730"/>
  <c r="R135" i="730"/>
  <c r="AG108" i="730"/>
  <c r="AH96" i="730" s="1"/>
  <c r="AF108" i="730"/>
  <c r="R88" i="730"/>
  <c r="Q88" i="730"/>
  <c r="R111" i="730"/>
  <c r="Q111" i="730"/>
  <c r="Q99" i="730"/>
  <c r="Q97" i="730"/>
  <c r="Q72" i="730"/>
  <c r="R72" i="730"/>
  <c r="Q59" i="730"/>
  <c r="R59" i="730"/>
  <c r="R113" i="730"/>
  <c r="Q113" i="730"/>
  <c r="Q73" i="730"/>
  <c r="R73" i="730"/>
  <c r="AG69" i="730"/>
  <c r="AH57" i="730" s="1"/>
  <c r="Q69" i="730"/>
  <c r="AF69" i="730"/>
  <c r="R18" i="730"/>
  <c r="Q18" i="730"/>
  <c r="Q11" i="730"/>
  <c r="R11" i="730"/>
  <c r="R52" i="730"/>
  <c r="Q52" i="730"/>
  <c r="Q45" i="730"/>
  <c r="R45" i="730"/>
  <c r="Q35" i="730"/>
  <c r="R35" i="730"/>
  <c r="Q47" i="730"/>
  <c r="R47" i="730"/>
  <c r="Q36" i="730"/>
  <c r="R36" i="730"/>
  <c r="R127" i="730"/>
  <c r="Q127" i="730"/>
  <c r="AG173" i="730"/>
  <c r="AH161" i="730" s="1"/>
  <c r="AF173" i="730"/>
  <c r="Q164" i="730"/>
  <c r="R164" i="730"/>
  <c r="AG147" i="730"/>
  <c r="AH135" i="730" s="1"/>
  <c r="AF147" i="730"/>
  <c r="R141" i="730"/>
  <c r="Q141" i="730"/>
  <c r="R137" i="730"/>
  <c r="Q137" i="730"/>
  <c r="O147" i="730"/>
  <c r="R116" i="730"/>
  <c r="Q116" i="730"/>
  <c r="R102" i="730"/>
  <c r="Q102" i="730"/>
  <c r="O95" i="730"/>
  <c r="R83" i="730"/>
  <c r="Q83" i="730"/>
  <c r="O121" i="730"/>
  <c r="Q109" i="730"/>
  <c r="R109" i="730"/>
  <c r="Q122" i="730"/>
  <c r="O134" i="730"/>
  <c r="R122" i="730"/>
  <c r="AG121" i="730"/>
  <c r="AH109" i="730" s="1"/>
  <c r="AF121" i="730"/>
  <c r="R87" i="730"/>
  <c r="Q87" i="730"/>
  <c r="AF95" i="730"/>
  <c r="AG95" i="730"/>
  <c r="AH83" i="730" s="1"/>
  <c r="Q71" i="730"/>
  <c r="R71" i="730"/>
  <c r="O82" i="730"/>
  <c r="R82" i="730" s="1"/>
  <c r="S70" i="730" s="1"/>
  <c r="R114" i="730"/>
  <c r="Q114" i="730"/>
  <c r="R84" i="730"/>
  <c r="Q84" i="730"/>
  <c r="O69" i="730"/>
  <c r="R69" i="730" s="1"/>
  <c r="S57" i="730" s="1"/>
  <c r="Q57" i="730"/>
  <c r="R57" i="730"/>
  <c r="Q58" i="730"/>
  <c r="R58" i="730"/>
  <c r="R24" i="730"/>
  <c r="Q24" i="730"/>
  <c r="Q6" i="730"/>
  <c r="R6" i="730"/>
  <c r="Q32" i="730"/>
  <c r="R32" i="730"/>
  <c r="R126" i="730"/>
  <c r="Q126" i="730"/>
  <c r="Q150" i="730"/>
  <c r="R150" i="730"/>
  <c r="R142" i="730"/>
  <c r="Q142" i="730"/>
  <c r="R138" i="730"/>
  <c r="Q138" i="730"/>
  <c r="Q123" i="730"/>
  <c r="R101" i="730"/>
  <c r="Q101" i="730"/>
  <c r="AG134" i="730"/>
  <c r="AH122" i="730" s="1"/>
  <c r="AF134" i="730"/>
  <c r="O108" i="730"/>
  <c r="R96" i="730"/>
  <c r="Q96" i="730"/>
  <c r="Q98" i="730"/>
  <c r="R86" i="730"/>
  <c r="Q86" i="730"/>
  <c r="Q75" i="730"/>
  <c r="R75" i="730"/>
  <c r="R115" i="730"/>
  <c r="Q115" i="730"/>
  <c r="R23" i="730"/>
  <c r="Q23" i="730"/>
  <c r="Q49" i="730"/>
  <c r="R49" i="730"/>
  <c r="O30" i="730"/>
  <c r="Q10" i="730"/>
  <c r="R10" i="730"/>
  <c r="Q33" i="730"/>
  <c r="R33" i="730"/>
  <c r="AG17" i="730"/>
  <c r="AH5" i="730" s="1"/>
  <c r="AF17" i="730"/>
  <c r="R129" i="730"/>
  <c r="Q129" i="730"/>
  <c r="R125" i="730"/>
  <c r="Q125" i="730"/>
  <c r="Q166" i="730"/>
  <c r="R166" i="730"/>
  <c r="Q162" i="730"/>
  <c r="R162" i="730"/>
  <c r="R143" i="730"/>
  <c r="Q143" i="730"/>
  <c r="R139" i="730"/>
  <c r="Q139" i="730"/>
  <c r="R60" i="730"/>
  <c r="Q60" i="730"/>
  <c r="R89" i="730"/>
  <c r="Q89" i="730"/>
  <c r="Q82" i="730"/>
  <c r="AG82" i="730"/>
  <c r="AH70" i="730" s="1"/>
  <c r="AF82" i="730"/>
  <c r="R110" i="730"/>
  <c r="Q110" i="730"/>
  <c r="R31" i="730"/>
  <c r="Q31" i="730"/>
  <c r="O43" i="730"/>
  <c r="R43" i="730" s="1"/>
  <c r="S31" i="730" s="1"/>
  <c r="R85" i="730"/>
  <c r="Q85" i="730"/>
  <c r="Q51" i="730"/>
  <c r="R51" i="730"/>
  <c r="R112" i="730"/>
  <c r="Q112" i="730"/>
  <c r="Q74" i="730"/>
  <c r="R74" i="730"/>
  <c r="AK2" i="730"/>
  <c r="Q7" i="730"/>
  <c r="R7" i="730"/>
  <c r="O17" i="730"/>
  <c r="R46" i="730"/>
  <c r="Q46" i="730"/>
  <c r="R48" i="730"/>
  <c r="Q48" i="730"/>
  <c r="O56" i="730"/>
  <c r="R56" i="730" s="1"/>
  <c r="S44" i="730" s="1"/>
  <c r="Q34" i="730"/>
  <c r="R34" i="730"/>
  <c r="Q9" i="730"/>
  <c r="R9" i="730"/>
  <c r="R50" i="730"/>
  <c r="Q50" i="730"/>
  <c r="AG56" i="730"/>
  <c r="AH44" i="730" s="1"/>
  <c r="Q56" i="730"/>
  <c r="AF56" i="730"/>
  <c r="Q8" i="730"/>
  <c r="R8" i="730"/>
  <c r="E2" i="729"/>
  <c r="K16" i="727"/>
  <c r="G1" i="727"/>
  <c r="G2" i="727" s="1"/>
  <c r="G1" i="726"/>
  <c r="G2" i="726" s="1"/>
  <c r="K64" i="727"/>
  <c r="L52" i="727"/>
  <c r="L64" i="727" s="1"/>
  <c r="L38" i="727"/>
  <c r="L51" i="727" s="1"/>
  <c r="L111" i="727"/>
  <c r="L5" i="727"/>
  <c r="L16" i="727" s="1"/>
  <c r="K24" i="727"/>
  <c r="L65" i="727"/>
  <c r="L75" i="727" s="1"/>
  <c r="K111" i="727"/>
  <c r="K91" i="727"/>
  <c r="L112" i="727"/>
  <c r="L124" i="727" s="1"/>
  <c r="L92" i="727"/>
  <c r="L100" i="727" s="1"/>
  <c r="AK5" i="726"/>
  <c r="R8" i="726"/>
  <c r="Q8" i="726"/>
  <c r="O20" i="726"/>
  <c r="AG20" i="726"/>
  <c r="AF20" i="726"/>
  <c r="R5" i="726"/>
  <c r="O19" i="726"/>
  <c r="AG19" i="726"/>
  <c r="AF19" i="726"/>
  <c r="AF7" i="726"/>
  <c r="AF8" i="726"/>
  <c r="AF9" i="726"/>
  <c r="R6" i="726"/>
  <c r="AG6" i="726"/>
  <c r="AF5" i="726"/>
  <c r="O9" i="726"/>
  <c r="O10" i="726"/>
  <c r="O11" i="726"/>
  <c r="N30" i="726"/>
  <c r="AG18" i="726"/>
  <c r="P19" i="726"/>
  <c r="P20" i="726"/>
  <c r="AG21" i="726"/>
  <c r="R22" i="726"/>
  <c r="Q32" i="726"/>
  <c r="AK31" i="726"/>
  <c r="AG33" i="726"/>
  <c r="AF33" i="726"/>
  <c r="R50" i="726"/>
  <c r="R52" i="726"/>
  <c r="Q52" i="726"/>
  <c r="P56" i="726"/>
  <c r="AG58" i="726"/>
  <c r="AF58" i="726"/>
  <c r="O58" i="726"/>
  <c r="AF11" i="726"/>
  <c r="O21" i="726"/>
  <c r="R33" i="726"/>
  <c r="Q33" i="726"/>
  <c r="AG34" i="726"/>
  <c r="AF34" i="726"/>
  <c r="O59" i="726"/>
  <c r="AG59" i="726"/>
  <c r="AF59" i="726"/>
  <c r="AG5" i="726"/>
  <c r="Q7" i="726"/>
  <c r="P17" i="726"/>
  <c r="N17" i="726"/>
  <c r="P18" i="726"/>
  <c r="R23" i="726"/>
  <c r="AG23" i="726"/>
  <c r="O24" i="726"/>
  <c r="R34" i="726"/>
  <c r="Q34" i="726"/>
  <c r="AF35" i="726"/>
  <c r="AF18" i="726"/>
  <c r="N43" i="726"/>
  <c r="O31" i="726"/>
  <c r="AF31" i="726"/>
  <c r="AG32" i="726"/>
  <c r="R32" i="726"/>
  <c r="AF32" i="726"/>
  <c r="N69" i="726"/>
  <c r="AF57" i="726"/>
  <c r="O57" i="726"/>
  <c r="AG57" i="726"/>
  <c r="O35" i="726"/>
  <c r="O36" i="726"/>
  <c r="O37" i="726"/>
  <c r="O38" i="726"/>
  <c r="O39" i="726"/>
  <c r="O44" i="726"/>
  <c r="O45" i="726"/>
  <c r="Q46" i="726"/>
  <c r="AG46" i="726"/>
  <c r="O47" i="726"/>
  <c r="R48" i="726"/>
  <c r="AG48" i="726"/>
  <c r="O49" i="726"/>
  <c r="Q50" i="726"/>
  <c r="AG50" i="726"/>
  <c r="O51" i="726"/>
  <c r="AG52" i="726"/>
  <c r="P59" i="726"/>
  <c r="O60" i="726"/>
  <c r="AF60" i="726"/>
  <c r="AG74" i="726"/>
  <c r="AF74" i="726"/>
  <c r="O74" i="726"/>
  <c r="AF110" i="726"/>
  <c r="O110" i="726"/>
  <c r="AG110" i="726"/>
  <c r="AF111" i="726"/>
  <c r="O111" i="726"/>
  <c r="AG111" i="726"/>
  <c r="AF36" i="726"/>
  <c r="AF37" i="726"/>
  <c r="AF38" i="726"/>
  <c r="AF39" i="726"/>
  <c r="AF45" i="726"/>
  <c r="AF47" i="726"/>
  <c r="AF49" i="726"/>
  <c r="AF51" i="726"/>
  <c r="N82" i="726"/>
  <c r="AG73" i="726"/>
  <c r="AF73" i="726"/>
  <c r="O73" i="726"/>
  <c r="O84" i="726"/>
  <c r="AG84" i="726"/>
  <c r="AF84" i="726"/>
  <c r="O85" i="726"/>
  <c r="AG85" i="726"/>
  <c r="AF85" i="726"/>
  <c r="O86" i="726"/>
  <c r="AG86" i="726"/>
  <c r="AF86" i="726"/>
  <c r="R87" i="726"/>
  <c r="Q87" i="726"/>
  <c r="R88" i="726"/>
  <c r="Q88" i="726"/>
  <c r="R89" i="726"/>
  <c r="Q89" i="726"/>
  <c r="R90" i="726"/>
  <c r="Q90" i="726"/>
  <c r="Q101" i="726"/>
  <c r="R101" i="726"/>
  <c r="P43" i="726"/>
  <c r="AF44" i="726"/>
  <c r="N56" i="726"/>
  <c r="P57" i="726"/>
  <c r="P58" i="726"/>
  <c r="AG72" i="726"/>
  <c r="AF72" i="726"/>
  <c r="O72" i="726"/>
  <c r="P82" i="726"/>
  <c r="AG71" i="726"/>
  <c r="AF71" i="726"/>
  <c r="O71" i="726"/>
  <c r="AG97" i="726"/>
  <c r="AF97" i="726"/>
  <c r="O97" i="726"/>
  <c r="AG98" i="726"/>
  <c r="AF98" i="726"/>
  <c r="O98" i="726"/>
  <c r="AG99" i="726"/>
  <c r="AF99" i="726"/>
  <c r="O99" i="726"/>
  <c r="Q100" i="726"/>
  <c r="R100" i="726"/>
  <c r="Q102" i="726"/>
  <c r="R102" i="726"/>
  <c r="O75" i="726"/>
  <c r="O76" i="726"/>
  <c r="AG83" i="726"/>
  <c r="AF87" i="726"/>
  <c r="AF88" i="726"/>
  <c r="AF89" i="726"/>
  <c r="AF90" i="726"/>
  <c r="P96" i="726"/>
  <c r="O109" i="726"/>
  <c r="R112" i="726"/>
  <c r="AG112" i="726"/>
  <c r="Q113" i="726"/>
  <c r="AG113" i="726"/>
  <c r="AG114" i="726"/>
  <c r="AF125" i="726"/>
  <c r="O125" i="726"/>
  <c r="AG125" i="726"/>
  <c r="AG140" i="726"/>
  <c r="AF140" i="726"/>
  <c r="O140" i="726"/>
  <c r="R153" i="726"/>
  <c r="Q153" i="726"/>
  <c r="R165" i="726"/>
  <c r="Q165" i="726"/>
  <c r="AG70" i="726"/>
  <c r="P72" i="726"/>
  <c r="P73" i="726"/>
  <c r="P74" i="726"/>
  <c r="P75" i="726"/>
  <c r="AF75" i="726"/>
  <c r="AF76" i="726"/>
  <c r="O83" i="726"/>
  <c r="AG87" i="726"/>
  <c r="AG88" i="726"/>
  <c r="AG89" i="726"/>
  <c r="AG90" i="726"/>
  <c r="N95" i="726"/>
  <c r="AF96" i="726"/>
  <c r="O103" i="726"/>
  <c r="N108" i="726"/>
  <c r="P109" i="726"/>
  <c r="AF124" i="726"/>
  <c r="O124" i="726"/>
  <c r="AG124" i="726"/>
  <c r="R135" i="726"/>
  <c r="Q135" i="726"/>
  <c r="AG139" i="726"/>
  <c r="AF139" i="726"/>
  <c r="O139" i="726"/>
  <c r="AG143" i="726"/>
  <c r="AF143" i="726"/>
  <c r="O143" i="726"/>
  <c r="R151" i="726"/>
  <c r="Q151" i="726"/>
  <c r="O70" i="726"/>
  <c r="AG96" i="726"/>
  <c r="O114" i="726"/>
  <c r="O116" i="726"/>
  <c r="AF116" i="726"/>
  <c r="AF123" i="726"/>
  <c r="O123" i="726"/>
  <c r="AG123" i="726"/>
  <c r="AG136" i="726"/>
  <c r="AF136" i="726"/>
  <c r="O136" i="726"/>
  <c r="AG137" i="726"/>
  <c r="AF137" i="726"/>
  <c r="O137" i="726"/>
  <c r="AG138" i="726"/>
  <c r="AF138" i="726"/>
  <c r="O138" i="726"/>
  <c r="AG142" i="726"/>
  <c r="AF142" i="726"/>
  <c r="O142" i="726"/>
  <c r="R163" i="726"/>
  <c r="Q163" i="726"/>
  <c r="P70" i="726"/>
  <c r="N121" i="726"/>
  <c r="AG109" i="726"/>
  <c r="Q115" i="726"/>
  <c r="AG141" i="726"/>
  <c r="AF141" i="726"/>
  <c r="O141" i="726"/>
  <c r="R149" i="726"/>
  <c r="Q149" i="726"/>
  <c r="AG154" i="726"/>
  <c r="AF154" i="726"/>
  <c r="O154" i="726"/>
  <c r="P160" i="726"/>
  <c r="O122" i="726"/>
  <c r="AG126" i="726"/>
  <c r="AG127" i="726"/>
  <c r="AG128" i="726"/>
  <c r="AG129" i="726"/>
  <c r="P134" i="726"/>
  <c r="N134" i="726"/>
  <c r="AF135" i="726"/>
  <c r="P147" i="726"/>
  <c r="N147" i="726"/>
  <c r="AF149" i="726"/>
  <c r="AF151" i="726"/>
  <c r="AF153" i="726"/>
  <c r="AG160" i="726"/>
  <c r="AH148" i="726" s="1"/>
  <c r="AG161" i="726"/>
  <c r="AF163" i="726"/>
  <c r="AF165" i="726"/>
  <c r="AG135" i="726"/>
  <c r="P140" i="726"/>
  <c r="P141" i="726"/>
  <c r="P142" i="726"/>
  <c r="P143" i="726"/>
  <c r="AF148" i="726"/>
  <c r="AG149" i="726"/>
  <c r="O150" i="726"/>
  <c r="AG151" i="726"/>
  <c r="O152" i="726"/>
  <c r="AG153" i="726"/>
  <c r="O161" i="726"/>
  <c r="O162" i="726"/>
  <c r="AG163" i="726"/>
  <c r="O164" i="726"/>
  <c r="AG165" i="726"/>
  <c r="O166" i="726"/>
  <c r="P173" i="726"/>
  <c r="N173" i="726"/>
  <c r="AF122" i="726"/>
  <c r="O126" i="726"/>
  <c r="O127" i="726"/>
  <c r="O128" i="726"/>
  <c r="O129" i="726"/>
  <c r="AG148" i="726"/>
  <c r="AF150" i="726"/>
  <c r="AF152" i="726"/>
  <c r="AF162" i="726"/>
  <c r="AF164" i="726"/>
  <c r="AF166" i="726"/>
  <c r="O148" i="726"/>
  <c r="J124" i="724"/>
  <c r="H123" i="724"/>
  <c r="H122" i="724"/>
  <c r="H121" i="724"/>
  <c r="H120" i="724"/>
  <c r="H119" i="724"/>
  <c r="H118" i="724"/>
  <c r="P117" i="724"/>
  <c r="K117" i="724" s="1"/>
  <c r="L117" i="724" s="1"/>
  <c r="H117" i="724"/>
  <c r="P116" i="724"/>
  <c r="K116" i="724"/>
  <c r="L116" i="724" s="1"/>
  <c r="H116" i="724"/>
  <c r="P115" i="724"/>
  <c r="K115" i="724" s="1"/>
  <c r="L115" i="724" s="1"/>
  <c r="H115" i="724"/>
  <c r="P114" i="724"/>
  <c r="K114" i="724"/>
  <c r="L114" i="724" s="1"/>
  <c r="H114" i="724"/>
  <c r="P113" i="724"/>
  <c r="K113" i="724" s="1"/>
  <c r="L113" i="724" s="1"/>
  <c r="H113" i="724"/>
  <c r="P112" i="724"/>
  <c r="K112" i="724"/>
  <c r="K124" i="724" s="1"/>
  <c r="H112" i="724"/>
  <c r="J111" i="724"/>
  <c r="H110" i="724"/>
  <c r="H109" i="724"/>
  <c r="H108" i="724"/>
  <c r="H107" i="724"/>
  <c r="H106" i="724"/>
  <c r="P105" i="724"/>
  <c r="K105" i="724"/>
  <c r="L105" i="724" s="1"/>
  <c r="H105" i="724"/>
  <c r="P104" i="724"/>
  <c r="K104" i="724" s="1"/>
  <c r="L104" i="724" s="1"/>
  <c r="H104" i="724"/>
  <c r="P103" i="724"/>
  <c r="K103" i="724"/>
  <c r="L103" i="724" s="1"/>
  <c r="H103" i="724"/>
  <c r="P102" i="724"/>
  <c r="K102" i="724" s="1"/>
  <c r="L102" i="724" s="1"/>
  <c r="H102" i="724"/>
  <c r="P101" i="724"/>
  <c r="K101" i="724"/>
  <c r="L101" i="724" s="1"/>
  <c r="H101" i="724"/>
  <c r="J100" i="724"/>
  <c r="H99" i="724"/>
  <c r="H98" i="724"/>
  <c r="H97" i="724"/>
  <c r="H96" i="724"/>
  <c r="H95" i="724"/>
  <c r="H94" i="724"/>
  <c r="P93" i="724"/>
  <c r="L93" i="724"/>
  <c r="K93" i="724"/>
  <c r="H93" i="724"/>
  <c r="P92" i="724"/>
  <c r="K92" i="724" s="1"/>
  <c r="H92" i="724"/>
  <c r="J91" i="724"/>
  <c r="H90" i="724"/>
  <c r="H89" i="724"/>
  <c r="H88" i="724"/>
  <c r="H87" i="724"/>
  <c r="H86" i="724"/>
  <c r="H85" i="724"/>
  <c r="H84" i="724"/>
  <c r="P83" i="724"/>
  <c r="K83" i="724" s="1"/>
  <c r="L83" i="724" s="1"/>
  <c r="H83" i="724"/>
  <c r="P82" i="724"/>
  <c r="K82" i="724"/>
  <c r="L82" i="724" s="1"/>
  <c r="L91" i="724" s="1"/>
  <c r="H82" i="724"/>
  <c r="L81" i="724"/>
  <c r="K81" i="724"/>
  <c r="J81" i="724"/>
  <c r="H80" i="724"/>
  <c r="H79" i="724"/>
  <c r="H78" i="724"/>
  <c r="H77" i="724"/>
  <c r="H76" i="724"/>
  <c r="J75" i="724"/>
  <c r="H74" i="724"/>
  <c r="H73" i="724"/>
  <c r="H72" i="724"/>
  <c r="P71" i="724"/>
  <c r="K71" i="724"/>
  <c r="L71" i="724" s="1"/>
  <c r="H71" i="724"/>
  <c r="P70" i="724"/>
  <c r="K70" i="724" s="1"/>
  <c r="L70" i="724" s="1"/>
  <c r="H70" i="724"/>
  <c r="P69" i="724"/>
  <c r="K69" i="724"/>
  <c r="L69" i="724" s="1"/>
  <c r="H69" i="724"/>
  <c r="P68" i="724"/>
  <c r="K68" i="724" s="1"/>
  <c r="L68" i="724" s="1"/>
  <c r="H68" i="724"/>
  <c r="P67" i="724"/>
  <c r="K67" i="724"/>
  <c r="L67" i="724" s="1"/>
  <c r="H67" i="724"/>
  <c r="P66" i="724"/>
  <c r="K66" i="724" s="1"/>
  <c r="L66" i="724" s="1"/>
  <c r="H66" i="724"/>
  <c r="P65" i="724"/>
  <c r="K65" i="724"/>
  <c r="K75" i="724" s="1"/>
  <c r="H65" i="724"/>
  <c r="J64" i="724"/>
  <c r="H63" i="724"/>
  <c r="H62" i="724"/>
  <c r="H61" i="724"/>
  <c r="H60" i="724"/>
  <c r="H59" i="724"/>
  <c r="H58" i="724"/>
  <c r="P57" i="724"/>
  <c r="L57" i="724"/>
  <c r="K57" i="724"/>
  <c r="H57" i="724"/>
  <c r="P56" i="724"/>
  <c r="K56" i="724" s="1"/>
  <c r="L56" i="724" s="1"/>
  <c r="H56" i="724"/>
  <c r="P55" i="724"/>
  <c r="L55" i="724"/>
  <c r="K55" i="724"/>
  <c r="H55" i="724"/>
  <c r="P54" i="724"/>
  <c r="K54" i="724" s="1"/>
  <c r="L54" i="724" s="1"/>
  <c r="H54" i="724"/>
  <c r="P53" i="724"/>
  <c r="L53" i="724"/>
  <c r="K53" i="724"/>
  <c r="H53" i="724"/>
  <c r="P52" i="724"/>
  <c r="K52" i="724" s="1"/>
  <c r="H52" i="724"/>
  <c r="H50" i="724"/>
  <c r="H49" i="724"/>
  <c r="H47" i="724"/>
  <c r="H46" i="724"/>
  <c r="H45" i="724"/>
  <c r="H44" i="724"/>
  <c r="H43" i="724"/>
  <c r="H42" i="724"/>
  <c r="H41" i="724"/>
  <c r="P40" i="724"/>
  <c r="K40" i="724"/>
  <c r="L40" i="724" s="1"/>
  <c r="H40" i="724"/>
  <c r="P39" i="724"/>
  <c r="K39" i="724" s="1"/>
  <c r="L39" i="724" s="1"/>
  <c r="H39" i="724"/>
  <c r="J38" i="724"/>
  <c r="J51" i="724" s="1"/>
  <c r="I1" i="724" s="1"/>
  <c r="H37" i="724"/>
  <c r="H36" i="724"/>
  <c r="H35" i="724"/>
  <c r="H34" i="724"/>
  <c r="H33" i="724"/>
  <c r="H32" i="724"/>
  <c r="H31" i="724"/>
  <c r="P30" i="724"/>
  <c r="H30" i="724"/>
  <c r="P29" i="724"/>
  <c r="L29" i="724"/>
  <c r="K29" i="724"/>
  <c r="H29" i="724"/>
  <c r="P28" i="724"/>
  <c r="K28" i="724" s="1"/>
  <c r="L28" i="724" s="1"/>
  <c r="H28" i="724"/>
  <c r="P27" i="724"/>
  <c r="L27" i="724"/>
  <c r="K27" i="724"/>
  <c r="H27" i="724"/>
  <c r="P26" i="724"/>
  <c r="K26" i="724" s="1"/>
  <c r="L26" i="724" s="1"/>
  <c r="H26" i="724"/>
  <c r="P25" i="724"/>
  <c r="L25" i="724"/>
  <c r="K25" i="724"/>
  <c r="K38" i="724" s="1"/>
  <c r="K51" i="724" s="1"/>
  <c r="H25" i="724"/>
  <c r="J24" i="724"/>
  <c r="H23" i="724"/>
  <c r="H22" i="724"/>
  <c r="P19" i="724"/>
  <c r="L19" i="724"/>
  <c r="K19" i="724"/>
  <c r="H19" i="724"/>
  <c r="P18" i="724"/>
  <c r="K18" i="724" s="1"/>
  <c r="L18" i="724" s="1"/>
  <c r="H18" i="724"/>
  <c r="P17" i="724"/>
  <c r="L17" i="724"/>
  <c r="K17" i="724"/>
  <c r="K24" i="724" s="1"/>
  <c r="H17" i="724"/>
  <c r="J16" i="724"/>
  <c r="H15" i="724"/>
  <c r="H14" i="724"/>
  <c r="H13" i="724"/>
  <c r="H12" i="724"/>
  <c r="H11" i="724"/>
  <c r="H10" i="724"/>
  <c r="P9" i="724"/>
  <c r="L9" i="724"/>
  <c r="K9" i="724"/>
  <c r="H9" i="724"/>
  <c r="P8" i="724"/>
  <c r="K8" i="724" s="1"/>
  <c r="L8" i="724" s="1"/>
  <c r="H8" i="724"/>
  <c r="P7" i="724"/>
  <c r="L7" i="724"/>
  <c r="K7" i="724"/>
  <c r="H7" i="724"/>
  <c r="P6" i="724"/>
  <c r="K6" i="724" s="1"/>
  <c r="L6" i="724" s="1"/>
  <c r="H6" i="724"/>
  <c r="P5" i="724"/>
  <c r="L5" i="724"/>
  <c r="L16" i="724" s="1"/>
  <c r="K5" i="724"/>
  <c r="H5" i="724"/>
  <c r="I2" i="724"/>
  <c r="E1" i="724"/>
  <c r="AE173" i="723"/>
  <c r="AD173" i="723"/>
  <c r="AA173" i="723"/>
  <c r="Z173" i="723"/>
  <c r="M173" i="723"/>
  <c r="W172" i="723"/>
  <c r="H172" i="723"/>
  <c r="W171" i="723"/>
  <c r="H171" i="723"/>
  <c r="AG170" i="723"/>
  <c r="AF170" i="723"/>
  <c r="W170" i="723"/>
  <c r="H170" i="723"/>
  <c r="AG169" i="723"/>
  <c r="AF169" i="723"/>
  <c r="W169" i="723"/>
  <c r="H169" i="723"/>
  <c r="AG168" i="723"/>
  <c r="AF168" i="723"/>
  <c r="W168" i="723"/>
  <c r="H168" i="723"/>
  <c r="W167" i="723"/>
  <c r="N167" i="723" s="1"/>
  <c r="P167" i="723"/>
  <c r="H167" i="723"/>
  <c r="W166" i="723"/>
  <c r="N166" i="723"/>
  <c r="H166" i="723"/>
  <c r="W165" i="723"/>
  <c r="N165" i="723"/>
  <c r="O165" i="723" s="1"/>
  <c r="P165" i="723"/>
  <c r="H165" i="723"/>
  <c r="W164" i="723"/>
  <c r="N164" i="723"/>
  <c r="AG164" i="723" s="1"/>
  <c r="P164" i="723"/>
  <c r="H164" i="723"/>
  <c r="W163" i="723"/>
  <c r="P163" i="723"/>
  <c r="N163" i="723"/>
  <c r="O163" i="723" s="1"/>
  <c r="H163" i="723"/>
  <c r="W162" i="723"/>
  <c r="N162" i="723"/>
  <c r="P162" i="723"/>
  <c r="H162" i="723"/>
  <c r="W161" i="723"/>
  <c r="N161" i="723"/>
  <c r="P161" i="723"/>
  <c r="H161" i="723"/>
  <c r="AE160" i="723"/>
  <c r="AD160" i="723"/>
  <c r="AA160" i="723"/>
  <c r="Z160" i="723"/>
  <c r="M160" i="723"/>
  <c r="W159" i="723"/>
  <c r="H159" i="723"/>
  <c r="W158" i="723"/>
  <c r="H158" i="723"/>
  <c r="W157" i="723"/>
  <c r="H157" i="723"/>
  <c r="W156" i="723"/>
  <c r="H156" i="723"/>
  <c r="W155" i="723"/>
  <c r="P155" i="723"/>
  <c r="N155" i="723"/>
  <c r="O155" i="723" s="1"/>
  <c r="H155" i="723"/>
  <c r="W154" i="723"/>
  <c r="P154" i="723"/>
  <c r="N154" i="723"/>
  <c r="H154" i="723"/>
  <c r="W153" i="723"/>
  <c r="P153" i="723"/>
  <c r="N153" i="723"/>
  <c r="O153" i="723" s="1"/>
  <c r="H153" i="723"/>
  <c r="W152" i="723"/>
  <c r="P152" i="723"/>
  <c r="N152" i="723"/>
  <c r="H152" i="723"/>
  <c r="W151" i="723"/>
  <c r="N151" i="723"/>
  <c r="O151" i="723" s="1"/>
  <c r="P151" i="723"/>
  <c r="H151" i="723"/>
  <c r="W150" i="723"/>
  <c r="N150" i="723"/>
  <c r="P150" i="723"/>
  <c r="H150" i="723"/>
  <c r="W149" i="723"/>
  <c r="N149" i="723"/>
  <c r="O149" i="723" s="1"/>
  <c r="P149" i="723"/>
  <c r="H149" i="723"/>
  <c r="W148" i="723"/>
  <c r="N148" i="723" s="1"/>
  <c r="P148" i="723"/>
  <c r="H148" i="723"/>
  <c r="AE147" i="723"/>
  <c r="AD147" i="723"/>
  <c r="AA147" i="723"/>
  <c r="Z147" i="723"/>
  <c r="W147" i="723"/>
  <c r="M147" i="723"/>
  <c r="AK146" i="723"/>
  <c r="AJ146" i="723"/>
  <c r="W146" i="723"/>
  <c r="H146" i="723"/>
  <c r="AK145" i="723"/>
  <c r="AJ145" i="723"/>
  <c r="AG145" i="723"/>
  <c r="AF145" i="723"/>
  <c r="W145" i="723"/>
  <c r="H145" i="723"/>
  <c r="AK144" i="723"/>
  <c r="AJ144" i="723"/>
  <c r="W144" i="723"/>
  <c r="N144" i="723" s="1"/>
  <c r="H144" i="723"/>
  <c r="AK143" i="723"/>
  <c r="AJ143" i="723"/>
  <c r="W143" i="723"/>
  <c r="N143" i="723" s="1"/>
  <c r="P143" i="723"/>
  <c r="H143" i="723"/>
  <c r="AK142" i="723"/>
  <c r="AJ142" i="723"/>
  <c r="W142" i="723"/>
  <c r="N142" i="723" s="1"/>
  <c r="P142" i="723"/>
  <c r="H142" i="723"/>
  <c r="AK141" i="723"/>
  <c r="AJ141" i="723"/>
  <c r="W141" i="723"/>
  <c r="N141" i="723" s="1"/>
  <c r="P141" i="723"/>
  <c r="H141" i="723"/>
  <c r="AK140" i="723"/>
  <c r="AJ140" i="723"/>
  <c r="W140" i="723"/>
  <c r="N140" i="723" s="1"/>
  <c r="P140" i="723"/>
  <c r="H140" i="723"/>
  <c r="AK139" i="723"/>
  <c r="AJ139" i="723"/>
  <c r="W139" i="723"/>
  <c r="N139" i="723" s="1"/>
  <c r="P139" i="723"/>
  <c r="H139" i="723"/>
  <c r="AK138" i="723"/>
  <c r="AJ138" i="723"/>
  <c r="W138" i="723"/>
  <c r="N138" i="723" s="1"/>
  <c r="P138" i="723"/>
  <c r="H138" i="723"/>
  <c r="AK137" i="723"/>
  <c r="AJ137" i="723"/>
  <c r="W137" i="723"/>
  <c r="N137" i="723" s="1"/>
  <c r="P137" i="723"/>
  <c r="H137" i="723"/>
  <c r="AK136" i="723"/>
  <c r="AJ136" i="723"/>
  <c r="W136" i="723"/>
  <c r="N136" i="723" s="1"/>
  <c r="P136" i="723"/>
  <c r="H136" i="723"/>
  <c r="AK135" i="723"/>
  <c r="AJ135" i="723"/>
  <c r="W135" i="723"/>
  <c r="N135" i="723"/>
  <c r="O135" i="723" s="1"/>
  <c r="P135" i="723"/>
  <c r="H135" i="723"/>
  <c r="AE134" i="723"/>
  <c r="AD134" i="723"/>
  <c r="AA134" i="723"/>
  <c r="Z134" i="723"/>
  <c r="M134" i="723"/>
  <c r="AJ133" i="723"/>
  <c r="AK133" i="723" s="1"/>
  <c r="W133" i="723"/>
  <c r="H133" i="723"/>
  <c r="AK132" i="723"/>
  <c r="AJ132" i="723"/>
  <c r="W132" i="723"/>
  <c r="H132" i="723"/>
  <c r="AJ131" i="723"/>
  <c r="AK131" i="723" s="1"/>
  <c r="AG131" i="723"/>
  <c r="AF131" i="723"/>
  <c r="W131" i="723"/>
  <c r="H131" i="723"/>
  <c r="AJ130" i="723"/>
  <c r="AK130" i="723" s="1"/>
  <c r="AG130" i="723"/>
  <c r="AF130" i="723"/>
  <c r="W130" i="723"/>
  <c r="H130" i="723"/>
  <c r="AJ129" i="723"/>
  <c r="AK129" i="723" s="1"/>
  <c r="AG129" i="723"/>
  <c r="AF129" i="723"/>
  <c r="W129" i="723"/>
  <c r="H129" i="723"/>
  <c r="AJ128" i="723"/>
  <c r="AK128" i="723" s="1"/>
  <c r="W128" i="723"/>
  <c r="N128" i="723"/>
  <c r="P128" i="723"/>
  <c r="H128" i="723"/>
  <c r="AJ127" i="723"/>
  <c r="AK127" i="723" s="1"/>
  <c r="W127" i="723"/>
  <c r="N127" i="723"/>
  <c r="P127" i="723"/>
  <c r="H127" i="723"/>
  <c r="AJ126" i="723"/>
  <c r="AK126" i="723" s="1"/>
  <c r="W126" i="723"/>
  <c r="N126" i="723"/>
  <c r="AF126" i="723" s="1"/>
  <c r="P126" i="723"/>
  <c r="H126" i="723"/>
  <c r="AJ125" i="723"/>
  <c r="AK125" i="723" s="1"/>
  <c r="W125" i="723"/>
  <c r="N125" i="723"/>
  <c r="AF125" i="723" s="1"/>
  <c r="P125" i="723"/>
  <c r="H125" i="723"/>
  <c r="AJ124" i="723"/>
  <c r="AK124" i="723" s="1"/>
  <c r="W124" i="723"/>
  <c r="N124" i="723"/>
  <c r="P124" i="723"/>
  <c r="H124" i="723"/>
  <c r="AJ123" i="723"/>
  <c r="AK123" i="723" s="1"/>
  <c r="W123" i="723"/>
  <c r="N123" i="723"/>
  <c r="P123" i="723"/>
  <c r="H123" i="723"/>
  <c r="AJ122" i="723"/>
  <c r="W122" i="723"/>
  <c r="N122" i="723"/>
  <c r="P122" i="723"/>
  <c r="H122" i="723"/>
  <c r="AE121" i="723"/>
  <c r="AD121" i="723"/>
  <c r="AA121" i="723"/>
  <c r="Z121" i="723"/>
  <c r="W121" i="723"/>
  <c r="M121" i="723"/>
  <c r="AJ120" i="723"/>
  <c r="AK120" i="723" s="1"/>
  <c r="AG120" i="723"/>
  <c r="AF120" i="723"/>
  <c r="W120" i="723"/>
  <c r="H120" i="723"/>
  <c r="AJ119" i="723"/>
  <c r="AK119" i="723" s="1"/>
  <c r="AG119" i="723"/>
  <c r="AF119" i="723"/>
  <c r="W119" i="723"/>
  <c r="H119" i="723"/>
  <c r="AJ118" i="723"/>
  <c r="AK118" i="723" s="1"/>
  <c r="AG118" i="723"/>
  <c r="AF118" i="723"/>
  <c r="W118" i="723"/>
  <c r="H118" i="723"/>
  <c r="AJ117" i="723"/>
  <c r="AK117" i="723" s="1"/>
  <c r="AG117" i="723"/>
  <c r="AF117" i="723"/>
  <c r="W117" i="723"/>
  <c r="H117" i="723"/>
  <c r="AJ116" i="723"/>
  <c r="AK116" i="723" s="1"/>
  <c r="W116" i="723"/>
  <c r="P116" i="723"/>
  <c r="N116" i="723"/>
  <c r="AF116" i="723" s="1"/>
  <c r="H116" i="723"/>
  <c r="AJ115" i="723"/>
  <c r="AK115" i="723" s="1"/>
  <c r="W115" i="723"/>
  <c r="P115" i="723"/>
  <c r="N115" i="723"/>
  <c r="O115" i="723" s="1"/>
  <c r="AF115" i="723"/>
  <c r="H115" i="723"/>
  <c r="AJ114" i="723"/>
  <c r="AK114" i="723" s="1"/>
  <c r="W114" i="723"/>
  <c r="P114" i="723"/>
  <c r="N114" i="723"/>
  <c r="O114" i="723" s="1"/>
  <c r="AF114" i="723"/>
  <c r="H114" i="723"/>
  <c r="AJ113" i="723"/>
  <c r="AK113" i="723" s="1"/>
  <c r="W113" i="723"/>
  <c r="P113" i="723"/>
  <c r="N113" i="723"/>
  <c r="O113" i="723" s="1"/>
  <c r="AF113" i="723"/>
  <c r="H113" i="723"/>
  <c r="AJ112" i="723"/>
  <c r="AK112" i="723" s="1"/>
  <c r="W112" i="723"/>
  <c r="P112" i="723"/>
  <c r="N112" i="723"/>
  <c r="O112" i="723" s="1"/>
  <c r="AF112" i="723"/>
  <c r="H112" i="723"/>
  <c r="AJ111" i="723"/>
  <c r="AK111" i="723" s="1"/>
  <c r="W111" i="723"/>
  <c r="P111" i="723"/>
  <c r="N111" i="723"/>
  <c r="O111" i="723" s="1"/>
  <c r="AF111" i="723"/>
  <c r="H111" i="723"/>
  <c r="AJ110" i="723"/>
  <c r="AK110" i="723" s="1"/>
  <c r="W110" i="723"/>
  <c r="P110" i="723"/>
  <c r="N110" i="723"/>
  <c r="O110" i="723" s="1"/>
  <c r="AF110" i="723"/>
  <c r="H110" i="723"/>
  <c r="AJ109" i="723"/>
  <c r="W109" i="723"/>
  <c r="N109" i="723"/>
  <c r="AG109" i="723" s="1"/>
  <c r="P109" i="723"/>
  <c r="H109" i="723"/>
  <c r="AE108" i="723"/>
  <c r="AD108" i="723"/>
  <c r="AA108" i="723"/>
  <c r="Z108" i="723"/>
  <c r="W108" i="723"/>
  <c r="M108" i="723"/>
  <c r="AK107" i="723"/>
  <c r="AJ107" i="723"/>
  <c r="W107" i="723"/>
  <c r="H107" i="723"/>
  <c r="AJ106" i="723"/>
  <c r="AK106" i="723" s="1"/>
  <c r="AG106" i="723"/>
  <c r="AF106" i="723"/>
  <c r="W106" i="723"/>
  <c r="H106" i="723"/>
  <c r="AJ105" i="723"/>
  <c r="AK105" i="723" s="1"/>
  <c r="AG105" i="723"/>
  <c r="AF105" i="723"/>
  <c r="W105" i="723"/>
  <c r="H105" i="723"/>
  <c r="AJ104" i="723"/>
  <c r="AK104" i="723" s="1"/>
  <c r="W104" i="723"/>
  <c r="N104" i="723"/>
  <c r="P104" i="723"/>
  <c r="H104" i="723"/>
  <c r="AJ103" i="723"/>
  <c r="AK103" i="723" s="1"/>
  <c r="W103" i="723"/>
  <c r="N103" i="723"/>
  <c r="P103" i="723"/>
  <c r="H103" i="723"/>
  <c r="AJ102" i="723"/>
  <c r="AK102" i="723" s="1"/>
  <c r="W102" i="723"/>
  <c r="N102" i="723"/>
  <c r="AF102" i="723" s="1"/>
  <c r="AG102" i="723"/>
  <c r="P102" i="723"/>
  <c r="H102" i="723"/>
  <c r="AJ101" i="723"/>
  <c r="AK101" i="723" s="1"/>
  <c r="W101" i="723"/>
  <c r="N101" i="723"/>
  <c r="AG101" i="723"/>
  <c r="P101" i="723"/>
  <c r="H101" i="723"/>
  <c r="AJ100" i="723"/>
  <c r="AK100" i="723" s="1"/>
  <c r="W100" i="723"/>
  <c r="N100" i="723"/>
  <c r="O100" i="723" s="1"/>
  <c r="AF100" i="723"/>
  <c r="P100" i="723"/>
  <c r="H100" i="723"/>
  <c r="AJ99" i="723"/>
  <c r="AK99" i="723" s="1"/>
  <c r="W99" i="723"/>
  <c r="N99" i="723"/>
  <c r="O99" i="723" s="1"/>
  <c r="AF99" i="723"/>
  <c r="P99" i="723"/>
  <c r="H99" i="723"/>
  <c r="AJ98" i="723"/>
  <c r="AK98" i="723" s="1"/>
  <c r="W98" i="723"/>
  <c r="N98" i="723"/>
  <c r="O98" i="723" s="1"/>
  <c r="AF98" i="723"/>
  <c r="P98" i="723"/>
  <c r="H98" i="723"/>
  <c r="AJ97" i="723"/>
  <c r="AK97" i="723" s="1"/>
  <c r="W97" i="723"/>
  <c r="N97" i="723"/>
  <c r="O97" i="723" s="1"/>
  <c r="AF97" i="723"/>
  <c r="P97" i="723"/>
  <c r="H97" i="723"/>
  <c r="AJ96" i="723"/>
  <c r="W96" i="723"/>
  <c r="O96" i="723"/>
  <c r="N96" i="723"/>
  <c r="H96" i="723"/>
  <c r="AE95" i="723"/>
  <c r="AD95" i="723"/>
  <c r="AA95" i="723"/>
  <c r="Z95" i="723"/>
  <c r="M95" i="723"/>
  <c r="AK94" i="723"/>
  <c r="AJ94" i="723"/>
  <c r="AG94" i="723"/>
  <c r="AF94" i="723"/>
  <c r="W94" i="723"/>
  <c r="H94" i="723"/>
  <c r="AK93" i="723"/>
  <c r="AJ93" i="723"/>
  <c r="AG93" i="723"/>
  <c r="AF93" i="723"/>
  <c r="W93" i="723"/>
  <c r="H93" i="723"/>
  <c r="AK92" i="723"/>
  <c r="AJ92" i="723"/>
  <c r="AG92" i="723"/>
  <c r="AF92" i="723"/>
  <c r="W92" i="723"/>
  <c r="H92" i="723"/>
  <c r="AK91" i="723"/>
  <c r="AJ91" i="723"/>
  <c r="W91" i="723"/>
  <c r="N91" i="723" s="1"/>
  <c r="P91" i="723"/>
  <c r="H91" i="723"/>
  <c r="AK90" i="723"/>
  <c r="AJ90" i="723"/>
  <c r="W90" i="723"/>
  <c r="N90" i="723" s="1"/>
  <c r="P90" i="723"/>
  <c r="H90" i="723"/>
  <c r="AK89" i="723"/>
  <c r="AJ89" i="723"/>
  <c r="W89" i="723"/>
  <c r="N89" i="723" s="1"/>
  <c r="P89" i="723"/>
  <c r="H89" i="723"/>
  <c r="AK88" i="723"/>
  <c r="AJ88" i="723"/>
  <c r="W88" i="723"/>
  <c r="N88" i="723" s="1"/>
  <c r="P88" i="723"/>
  <c r="H88" i="723"/>
  <c r="AK87" i="723"/>
  <c r="AJ87" i="723"/>
  <c r="W87" i="723"/>
  <c r="N87" i="723" s="1"/>
  <c r="P87" i="723"/>
  <c r="H87" i="723"/>
  <c r="AK86" i="723"/>
  <c r="AJ86" i="723"/>
  <c r="W86" i="723"/>
  <c r="N86" i="723" s="1"/>
  <c r="O86" i="723"/>
  <c r="P86" i="723"/>
  <c r="H86" i="723"/>
  <c r="AK85" i="723"/>
  <c r="AJ85" i="723"/>
  <c r="W85" i="723"/>
  <c r="N85" i="723" s="1"/>
  <c r="O85" i="723" s="1"/>
  <c r="P85" i="723"/>
  <c r="H85" i="723"/>
  <c r="AK84" i="723"/>
  <c r="AJ84" i="723"/>
  <c r="W84" i="723"/>
  <c r="N84" i="723" s="1"/>
  <c r="P84" i="723"/>
  <c r="O84" i="723"/>
  <c r="H84" i="723"/>
  <c r="AK83" i="723"/>
  <c r="AJ83" i="723"/>
  <c r="W83" i="723"/>
  <c r="N83" i="723"/>
  <c r="P83" i="723"/>
  <c r="H83" i="723"/>
  <c r="AE82" i="723"/>
  <c r="AD82" i="723"/>
  <c r="AA82" i="723"/>
  <c r="Z82" i="723"/>
  <c r="M82" i="723"/>
  <c r="AJ81" i="723"/>
  <c r="AK81" i="723" s="1"/>
  <c r="W81" i="723"/>
  <c r="AK80" i="723"/>
  <c r="AJ80" i="723"/>
  <c r="AG80" i="723"/>
  <c r="AF80" i="723"/>
  <c r="W80" i="723"/>
  <c r="AJ79" i="723"/>
  <c r="AK79" i="723" s="1"/>
  <c r="AG79" i="723"/>
  <c r="AF79" i="723"/>
  <c r="W79" i="723"/>
  <c r="AK78" i="723"/>
  <c r="AJ78" i="723"/>
  <c r="AG78" i="723"/>
  <c r="AF78" i="723"/>
  <c r="W78" i="723"/>
  <c r="AK77" i="723"/>
  <c r="AJ77" i="723"/>
  <c r="AG77" i="723"/>
  <c r="AF77" i="723"/>
  <c r="W77" i="723"/>
  <c r="AJ76" i="723"/>
  <c r="AK76" i="723" s="1"/>
  <c r="W76" i="723"/>
  <c r="N76" i="723"/>
  <c r="O76" i="723" s="1"/>
  <c r="H76" i="723"/>
  <c r="AK75" i="723"/>
  <c r="AJ75" i="723"/>
  <c r="W75" i="723"/>
  <c r="N75" i="723" s="1"/>
  <c r="H75" i="723"/>
  <c r="AJ74" i="723"/>
  <c r="AK74" i="723" s="1"/>
  <c r="AK70" i="723" s="1"/>
  <c r="W74" i="723"/>
  <c r="N74" i="723"/>
  <c r="P74" i="723"/>
  <c r="H74" i="723"/>
  <c r="AK73" i="723"/>
  <c r="AJ73" i="723"/>
  <c r="W73" i="723"/>
  <c r="N73" i="723" s="1"/>
  <c r="P73" i="723"/>
  <c r="H73" i="723"/>
  <c r="AK72" i="723"/>
  <c r="AJ72" i="723"/>
  <c r="W72" i="723"/>
  <c r="N72" i="723" s="1"/>
  <c r="P72" i="723"/>
  <c r="H72" i="723"/>
  <c r="AK71" i="723"/>
  <c r="AJ71" i="723"/>
  <c r="W71" i="723"/>
  <c r="N71" i="723" s="1"/>
  <c r="P71" i="723"/>
  <c r="H71" i="723"/>
  <c r="AJ70" i="723"/>
  <c r="W70" i="723"/>
  <c r="O70" i="723"/>
  <c r="N70" i="723"/>
  <c r="H70" i="723"/>
  <c r="AE69" i="723"/>
  <c r="AD69" i="723"/>
  <c r="AA69" i="723"/>
  <c r="Z69" i="723"/>
  <c r="W69" i="723"/>
  <c r="M69" i="723"/>
  <c r="W68" i="723"/>
  <c r="H68" i="723"/>
  <c r="AG67" i="723"/>
  <c r="AF67" i="723"/>
  <c r="W67" i="723"/>
  <c r="H67" i="723"/>
  <c r="AG66" i="723"/>
  <c r="AF66" i="723"/>
  <c r="W66" i="723"/>
  <c r="H66" i="723"/>
  <c r="AG65" i="723"/>
  <c r="AF65" i="723"/>
  <c r="W65" i="723"/>
  <c r="H65" i="723"/>
  <c r="AG64" i="723"/>
  <c r="AF64" i="723"/>
  <c r="W64" i="723"/>
  <c r="H64" i="723"/>
  <c r="AG63" i="723"/>
  <c r="AF63" i="723"/>
  <c r="W63" i="723"/>
  <c r="H63" i="723"/>
  <c r="AG62" i="723"/>
  <c r="AF62" i="723"/>
  <c r="W62" i="723"/>
  <c r="H62" i="723"/>
  <c r="AG61" i="723"/>
  <c r="AF61" i="723"/>
  <c r="W61" i="723"/>
  <c r="H61" i="723"/>
  <c r="W60" i="723"/>
  <c r="P60" i="723"/>
  <c r="N60" i="723"/>
  <c r="H60" i="723"/>
  <c r="W59" i="723"/>
  <c r="P59" i="723"/>
  <c r="N59" i="723"/>
  <c r="H59" i="723"/>
  <c r="W58" i="723"/>
  <c r="P58" i="723"/>
  <c r="N58" i="723"/>
  <c r="H58" i="723"/>
  <c r="W57" i="723"/>
  <c r="N57" i="723" s="1"/>
  <c r="H57" i="723"/>
  <c r="AE56" i="723"/>
  <c r="AD56" i="723"/>
  <c r="AA56" i="723"/>
  <c r="Z56" i="723"/>
  <c r="W56" i="723"/>
  <c r="M56" i="723"/>
  <c r="W55" i="723"/>
  <c r="H55" i="723"/>
  <c r="AG54" i="723"/>
  <c r="AF54" i="723"/>
  <c r="W54" i="723"/>
  <c r="H54" i="723"/>
  <c r="AG53" i="723"/>
  <c r="AF53" i="723"/>
  <c r="W53" i="723"/>
  <c r="H53" i="723"/>
  <c r="W52" i="723"/>
  <c r="N52" i="723" s="1"/>
  <c r="P52" i="723"/>
  <c r="H52" i="723"/>
  <c r="W51" i="723"/>
  <c r="N51" i="723"/>
  <c r="O51" i="723" s="1"/>
  <c r="P51" i="723"/>
  <c r="H51" i="723"/>
  <c r="W50" i="723"/>
  <c r="N50" i="723" s="1"/>
  <c r="P50" i="723"/>
  <c r="H50" i="723"/>
  <c r="W49" i="723"/>
  <c r="N49" i="723"/>
  <c r="O49" i="723" s="1"/>
  <c r="AG49" i="723"/>
  <c r="P49" i="723"/>
  <c r="H49" i="723"/>
  <c r="W48" i="723"/>
  <c r="N48" i="723" s="1"/>
  <c r="P48" i="723"/>
  <c r="H48" i="723"/>
  <c r="W47" i="723"/>
  <c r="N47" i="723"/>
  <c r="O47" i="723" s="1"/>
  <c r="P47" i="723"/>
  <c r="H47" i="723"/>
  <c r="W46" i="723"/>
  <c r="N46" i="723" s="1"/>
  <c r="P46" i="723"/>
  <c r="H46" i="723"/>
  <c r="W45" i="723"/>
  <c r="N45" i="723"/>
  <c r="O45" i="723" s="1"/>
  <c r="P45" i="723"/>
  <c r="H45" i="723"/>
  <c r="W44" i="723"/>
  <c r="N44" i="723"/>
  <c r="O44" i="723" s="1"/>
  <c r="H44" i="723"/>
  <c r="AE43" i="723"/>
  <c r="AD43" i="723"/>
  <c r="AA43" i="723"/>
  <c r="Z43" i="723"/>
  <c r="M43" i="723"/>
  <c r="AK42" i="723"/>
  <c r="AJ42" i="723"/>
  <c r="W42" i="723"/>
  <c r="H42" i="723"/>
  <c r="AK41" i="723"/>
  <c r="AJ41" i="723"/>
  <c r="W41" i="723"/>
  <c r="H41" i="723"/>
  <c r="AK40" i="723"/>
  <c r="AJ40" i="723"/>
  <c r="AG40" i="723"/>
  <c r="AF40" i="723"/>
  <c r="W40" i="723"/>
  <c r="H40" i="723"/>
  <c r="AK39" i="723"/>
  <c r="AJ39" i="723"/>
  <c r="AG39" i="723"/>
  <c r="AF39" i="723"/>
  <c r="W39" i="723"/>
  <c r="H39" i="723"/>
  <c r="AK38" i="723"/>
  <c r="AJ38" i="723"/>
  <c r="W38" i="723"/>
  <c r="N38" i="723" s="1"/>
  <c r="P38" i="723"/>
  <c r="H38" i="723"/>
  <c r="AK37" i="723"/>
  <c r="AJ37" i="723"/>
  <c r="W37" i="723"/>
  <c r="N37" i="723" s="1"/>
  <c r="P37" i="723"/>
  <c r="H37" i="723"/>
  <c r="AK36" i="723"/>
  <c r="AJ36" i="723"/>
  <c r="W36" i="723"/>
  <c r="N36" i="723" s="1"/>
  <c r="P36" i="723"/>
  <c r="H36" i="723"/>
  <c r="AK35" i="723"/>
  <c r="AJ35" i="723"/>
  <c r="W35" i="723"/>
  <c r="N35" i="723" s="1"/>
  <c r="P35" i="723"/>
  <c r="H35" i="723"/>
  <c r="AK34" i="723"/>
  <c r="AJ34" i="723"/>
  <c r="W34" i="723"/>
  <c r="N34" i="723" s="1"/>
  <c r="P34" i="723"/>
  <c r="H34" i="723"/>
  <c r="AK33" i="723"/>
  <c r="AJ33" i="723"/>
  <c r="W33" i="723"/>
  <c r="N33" i="723" s="1"/>
  <c r="P33" i="723"/>
  <c r="H33" i="723"/>
  <c r="AK32" i="723"/>
  <c r="AJ32" i="723"/>
  <c r="W32" i="723"/>
  <c r="N32" i="723" s="1"/>
  <c r="P32" i="723"/>
  <c r="H32" i="723"/>
  <c r="AK31" i="723"/>
  <c r="AJ31" i="723"/>
  <c r="W31" i="723"/>
  <c r="N31" i="723"/>
  <c r="H31" i="723"/>
  <c r="AE30" i="723"/>
  <c r="AD30" i="723"/>
  <c r="AA30" i="723"/>
  <c r="Z30" i="723"/>
  <c r="M30" i="723"/>
  <c r="AJ29" i="723"/>
  <c r="AK29" i="723" s="1"/>
  <c r="AF29" i="723"/>
  <c r="W29" i="723"/>
  <c r="H29" i="723"/>
  <c r="AJ28" i="723"/>
  <c r="AK28" i="723" s="1"/>
  <c r="AG28" i="723"/>
  <c r="AF28" i="723"/>
  <c r="W28" i="723"/>
  <c r="H28" i="723"/>
  <c r="AJ27" i="723"/>
  <c r="AK27" i="723" s="1"/>
  <c r="AG27" i="723"/>
  <c r="AF27" i="723"/>
  <c r="W27" i="723"/>
  <c r="H27" i="723"/>
  <c r="AJ26" i="723"/>
  <c r="AK26" i="723" s="1"/>
  <c r="AG26" i="723"/>
  <c r="AF26" i="723"/>
  <c r="W26" i="723"/>
  <c r="H26" i="723"/>
  <c r="AJ25" i="723"/>
  <c r="AK25" i="723" s="1"/>
  <c r="W25" i="723"/>
  <c r="N25" i="723"/>
  <c r="P25" i="723"/>
  <c r="H25" i="723"/>
  <c r="AJ24" i="723"/>
  <c r="AK24" i="723" s="1"/>
  <c r="W24" i="723"/>
  <c r="N24" i="723"/>
  <c r="AF24" i="723" s="1"/>
  <c r="AG24" i="723"/>
  <c r="P24" i="723"/>
  <c r="H24" i="723"/>
  <c r="AJ23" i="723"/>
  <c r="AK23" i="723" s="1"/>
  <c r="W23" i="723"/>
  <c r="N23" i="723"/>
  <c r="P23" i="723"/>
  <c r="H23" i="723"/>
  <c r="AJ22" i="723"/>
  <c r="AK22" i="723" s="1"/>
  <c r="W22" i="723"/>
  <c r="N22" i="723"/>
  <c r="AF22" i="723" s="1"/>
  <c r="AG22" i="723"/>
  <c r="P22" i="723"/>
  <c r="H22" i="723"/>
  <c r="AJ21" i="723"/>
  <c r="AK21" i="723" s="1"/>
  <c r="W21" i="723"/>
  <c r="N21" i="723"/>
  <c r="P21" i="723"/>
  <c r="H21" i="723"/>
  <c r="AJ20" i="723"/>
  <c r="AK20" i="723" s="1"/>
  <c r="W20" i="723"/>
  <c r="P20" i="723"/>
  <c r="N20" i="723"/>
  <c r="O20" i="723" s="1"/>
  <c r="H20" i="723"/>
  <c r="AJ19" i="723"/>
  <c r="AK19" i="723" s="1"/>
  <c r="AK18" i="723" s="1"/>
  <c r="AG19" i="723"/>
  <c r="W19" i="723"/>
  <c r="N19" i="723"/>
  <c r="O19" i="723" s="1"/>
  <c r="Q19" i="723"/>
  <c r="AF19" i="723"/>
  <c r="P19" i="723"/>
  <c r="H19" i="723"/>
  <c r="AJ18" i="723"/>
  <c r="W18" i="723"/>
  <c r="N18" i="723"/>
  <c r="H18" i="723"/>
  <c r="AE17" i="723"/>
  <c r="AD17" i="723"/>
  <c r="AA17" i="723"/>
  <c r="AA2" i="723" s="1"/>
  <c r="Z17" i="723"/>
  <c r="W17" i="723"/>
  <c r="M17" i="723"/>
  <c r="AK16" i="723"/>
  <c r="AJ16" i="723"/>
  <c r="AG16" i="723"/>
  <c r="AF16" i="723"/>
  <c r="W16" i="723"/>
  <c r="H16" i="723"/>
  <c r="AK15" i="723"/>
  <c r="AJ15" i="723"/>
  <c r="AG15" i="723"/>
  <c r="AF15" i="723"/>
  <c r="W15" i="723"/>
  <c r="H15" i="723"/>
  <c r="AK14" i="723"/>
  <c r="AJ14" i="723"/>
  <c r="AG14" i="723"/>
  <c r="AF14" i="723"/>
  <c r="W14" i="723"/>
  <c r="H14" i="723"/>
  <c r="AK13" i="723"/>
  <c r="AJ13" i="723"/>
  <c r="AG13" i="723"/>
  <c r="AF13" i="723"/>
  <c r="W13" i="723"/>
  <c r="H13" i="723"/>
  <c r="AK12" i="723"/>
  <c r="AJ12" i="723"/>
  <c r="AG12" i="723"/>
  <c r="AF12" i="723"/>
  <c r="W12" i="723"/>
  <c r="H12" i="723"/>
  <c r="AK11" i="723"/>
  <c r="AJ11" i="723"/>
  <c r="W11" i="723"/>
  <c r="N11" i="723" s="1"/>
  <c r="O11" i="723"/>
  <c r="P11" i="723"/>
  <c r="H11" i="723"/>
  <c r="AK10" i="723"/>
  <c r="AJ10" i="723"/>
  <c r="W10" i="723"/>
  <c r="N10" i="723" s="1"/>
  <c r="P10" i="723"/>
  <c r="H10" i="723"/>
  <c r="AK9" i="723"/>
  <c r="AJ9" i="723"/>
  <c r="W9" i="723"/>
  <c r="N9" i="723" s="1"/>
  <c r="AG9" i="723" s="1"/>
  <c r="O9" i="723"/>
  <c r="P9" i="723"/>
  <c r="H9" i="723"/>
  <c r="AK8" i="723"/>
  <c r="AJ8" i="723"/>
  <c r="W8" i="723"/>
  <c r="N8" i="723" s="1"/>
  <c r="AG8" i="723" s="1"/>
  <c r="P8" i="723"/>
  <c r="H8" i="723"/>
  <c r="AK7" i="723"/>
  <c r="AJ7" i="723"/>
  <c r="W7" i="723"/>
  <c r="N7" i="723" s="1"/>
  <c r="P7" i="723"/>
  <c r="H7" i="723"/>
  <c r="AK6" i="723"/>
  <c r="AJ6" i="723"/>
  <c r="W6" i="723"/>
  <c r="N6" i="723" s="1"/>
  <c r="O6" i="723"/>
  <c r="AF6" i="723"/>
  <c r="P6" i="723"/>
  <c r="H6" i="723"/>
  <c r="AK5" i="723"/>
  <c r="AJ5" i="723"/>
  <c r="W5" i="723"/>
  <c r="N5" i="723"/>
  <c r="N17" i="723" s="1"/>
  <c r="H5" i="723"/>
  <c r="AE2" i="723"/>
  <c r="AD2" i="723"/>
  <c r="Z2" i="723"/>
  <c r="I2" i="723"/>
  <c r="I1" i="723"/>
  <c r="E1" i="723"/>
  <c r="M32" i="722"/>
  <c r="L32" i="722"/>
  <c r="K32" i="722"/>
  <c r="L8" i="722" s="1"/>
  <c r="J32" i="722"/>
  <c r="I32" i="722"/>
  <c r="H32" i="722"/>
  <c r="G32" i="722"/>
  <c r="J8" i="722" s="1"/>
  <c r="F32" i="722"/>
  <c r="E32" i="722"/>
  <c r="D32" i="722"/>
  <c r="Q15" i="722"/>
  <c r="P15" i="722"/>
  <c r="O15" i="722"/>
  <c r="N15" i="722"/>
  <c r="M15" i="722"/>
  <c r="L15" i="722"/>
  <c r="K15" i="722"/>
  <c r="J15" i="722"/>
  <c r="I15" i="722"/>
  <c r="H15" i="722"/>
  <c r="G15" i="722"/>
  <c r="F15" i="722"/>
  <c r="E15" i="722"/>
  <c r="F8" i="722" s="1"/>
  <c r="D15" i="722"/>
  <c r="H8" i="722"/>
  <c r="L7" i="722"/>
  <c r="J7" i="722"/>
  <c r="H7" i="722"/>
  <c r="F7" i="722"/>
  <c r="L6" i="722"/>
  <c r="J6" i="722"/>
  <c r="H6" i="722"/>
  <c r="F6" i="722"/>
  <c r="R30" i="730" l="1"/>
  <c r="S18" i="730" s="1"/>
  <c r="Q30" i="730"/>
  <c r="R95" i="730"/>
  <c r="S83" i="730" s="1"/>
  <c r="Q95" i="730"/>
  <c r="R160" i="730"/>
  <c r="S148" i="730" s="1"/>
  <c r="Q160" i="730"/>
  <c r="Q134" i="730"/>
  <c r="R134" i="730"/>
  <c r="S122" i="730" s="1"/>
  <c r="R121" i="730"/>
  <c r="S109" i="730" s="1"/>
  <c r="Q121" i="730"/>
  <c r="Q147" i="730"/>
  <c r="R147" i="730"/>
  <c r="S135" i="730" s="1"/>
  <c r="R17" i="730"/>
  <c r="S5" i="730" s="1"/>
  <c r="Q17" i="730"/>
  <c r="E2" i="730"/>
  <c r="R108" i="730"/>
  <c r="S96" i="730" s="1"/>
  <c r="Q108" i="730"/>
  <c r="R173" i="730"/>
  <c r="S161" i="730" s="1"/>
  <c r="Q173" i="730"/>
  <c r="E2" i="727"/>
  <c r="Q166" i="726"/>
  <c r="R166" i="726"/>
  <c r="R136" i="726"/>
  <c r="Q136" i="726"/>
  <c r="R70" i="726"/>
  <c r="O82" i="726"/>
  <c r="R82" i="726" s="1"/>
  <c r="S70" i="726" s="1"/>
  <c r="Q70" i="726"/>
  <c r="Q99" i="726"/>
  <c r="R99" i="726"/>
  <c r="R84" i="726"/>
  <c r="Q84" i="726"/>
  <c r="Q60" i="726"/>
  <c r="R60" i="726"/>
  <c r="AF69" i="726"/>
  <c r="AG69" i="726"/>
  <c r="AH57" i="726" s="1"/>
  <c r="Q69" i="726"/>
  <c r="AG17" i="726"/>
  <c r="AH5" i="726" s="1"/>
  <c r="AF17" i="726"/>
  <c r="R46" i="726"/>
  <c r="R10" i="726"/>
  <c r="Q10" i="726"/>
  <c r="R148" i="726"/>
  <c r="Q148" i="726"/>
  <c r="O160" i="726"/>
  <c r="R129" i="726"/>
  <c r="Q129" i="726"/>
  <c r="Q161" i="726"/>
  <c r="O173" i="726"/>
  <c r="R161" i="726"/>
  <c r="Q150" i="726"/>
  <c r="R150" i="726"/>
  <c r="Q154" i="726"/>
  <c r="R154" i="726"/>
  <c r="R137" i="726"/>
  <c r="Q137" i="726"/>
  <c r="R114" i="726"/>
  <c r="Q114" i="726"/>
  <c r="R124" i="726"/>
  <c r="Q124" i="726"/>
  <c r="R113" i="726"/>
  <c r="Q96" i="726"/>
  <c r="R85" i="726"/>
  <c r="Q85" i="726"/>
  <c r="R73" i="726"/>
  <c r="Q73" i="726"/>
  <c r="R110" i="726"/>
  <c r="Q110" i="726"/>
  <c r="R45" i="726"/>
  <c r="Q45" i="726"/>
  <c r="R37" i="726"/>
  <c r="Q37" i="726"/>
  <c r="O43" i="726"/>
  <c r="R43" i="726" s="1"/>
  <c r="S31" i="726" s="1"/>
  <c r="Q31" i="726"/>
  <c r="R31" i="726"/>
  <c r="Q58" i="726"/>
  <c r="R58" i="726"/>
  <c r="Q48" i="726"/>
  <c r="R18" i="726"/>
  <c r="R9" i="726"/>
  <c r="Q9" i="726"/>
  <c r="R19" i="726"/>
  <c r="Q19" i="726"/>
  <c r="O17" i="726"/>
  <c r="Q6" i="726"/>
  <c r="Q162" i="726"/>
  <c r="R162" i="726"/>
  <c r="AG147" i="726"/>
  <c r="AH135" i="726" s="1"/>
  <c r="AF147" i="726"/>
  <c r="R141" i="726"/>
  <c r="Q141" i="726"/>
  <c r="Q116" i="726"/>
  <c r="R116" i="726"/>
  <c r="R72" i="726"/>
  <c r="Q72" i="726"/>
  <c r="Q82" i="726"/>
  <c r="AG82" i="726"/>
  <c r="AH70" i="726" s="1"/>
  <c r="AF82" i="726"/>
  <c r="R24" i="726"/>
  <c r="Q24" i="726"/>
  <c r="R7" i="726"/>
  <c r="R128" i="726"/>
  <c r="Q128" i="726"/>
  <c r="AG173" i="726"/>
  <c r="AH161" i="726" s="1"/>
  <c r="AF173" i="726"/>
  <c r="Q164" i="726"/>
  <c r="R164" i="726"/>
  <c r="AF160" i="726"/>
  <c r="AF121" i="726"/>
  <c r="AG121" i="726"/>
  <c r="AH109" i="726" s="1"/>
  <c r="R138" i="726"/>
  <c r="Q138" i="726"/>
  <c r="R139" i="726"/>
  <c r="Q139" i="726"/>
  <c r="AF108" i="726"/>
  <c r="AG108" i="726"/>
  <c r="AH96" i="726" s="1"/>
  <c r="AG95" i="726"/>
  <c r="AH83" i="726" s="1"/>
  <c r="AF95" i="726"/>
  <c r="R76" i="726"/>
  <c r="Q76" i="726"/>
  <c r="Q112" i="726"/>
  <c r="Q97" i="726"/>
  <c r="R97" i="726"/>
  <c r="R96" i="726"/>
  <c r="AG56" i="726"/>
  <c r="AH44" i="726" s="1"/>
  <c r="Q56" i="726"/>
  <c r="AF56" i="726"/>
  <c r="R86" i="726"/>
  <c r="Q86" i="726"/>
  <c r="R111" i="726"/>
  <c r="Q111" i="726"/>
  <c r="R47" i="726"/>
  <c r="Q47" i="726"/>
  <c r="O56" i="726"/>
  <c r="R56" i="726" s="1"/>
  <c r="S44" i="726" s="1"/>
  <c r="R44" i="726"/>
  <c r="Q44" i="726"/>
  <c r="R36" i="726"/>
  <c r="Q36" i="726"/>
  <c r="O69" i="726"/>
  <c r="R69" i="726" s="1"/>
  <c r="S57" i="726" s="1"/>
  <c r="Q57" i="726"/>
  <c r="R57" i="726"/>
  <c r="AF43" i="726"/>
  <c r="Q43" i="726"/>
  <c r="AG43" i="726"/>
  <c r="AH31" i="726" s="1"/>
  <c r="AG30" i="726"/>
  <c r="AH18" i="726" s="1"/>
  <c r="AF30" i="726"/>
  <c r="Q23" i="726"/>
  <c r="Q18" i="726"/>
  <c r="R126" i="726"/>
  <c r="Q126" i="726"/>
  <c r="AG134" i="726"/>
  <c r="AH122" i="726" s="1"/>
  <c r="AF134" i="726"/>
  <c r="R123" i="726"/>
  <c r="Q123" i="726"/>
  <c r="R140" i="726"/>
  <c r="Q140" i="726"/>
  <c r="R125" i="726"/>
  <c r="Q125" i="726"/>
  <c r="R71" i="726"/>
  <c r="Q71" i="726"/>
  <c r="R51" i="726"/>
  <c r="Q51" i="726"/>
  <c r="R38" i="726"/>
  <c r="Q38" i="726"/>
  <c r="R59" i="726"/>
  <c r="Q59" i="726"/>
  <c r="R20" i="726"/>
  <c r="Q20" i="726"/>
  <c r="R127" i="726"/>
  <c r="Q127" i="726"/>
  <c r="Q152" i="726"/>
  <c r="R152" i="726"/>
  <c r="R122" i="726"/>
  <c r="Q122" i="726"/>
  <c r="O134" i="726"/>
  <c r="R115" i="726"/>
  <c r="R142" i="726"/>
  <c r="Q142" i="726"/>
  <c r="R143" i="726"/>
  <c r="Q143" i="726"/>
  <c r="O147" i="726"/>
  <c r="Q103" i="726"/>
  <c r="R103" i="726"/>
  <c r="Q83" i="726"/>
  <c r="O95" i="726"/>
  <c r="R83" i="726"/>
  <c r="O121" i="726"/>
  <c r="R109" i="726"/>
  <c r="Q109" i="726"/>
  <c r="R75" i="726"/>
  <c r="Q75" i="726"/>
  <c r="Q98" i="726"/>
  <c r="R98" i="726"/>
  <c r="O108" i="726"/>
  <c r="R74" i="726"/>
  <c r="Q74" i="726"/>
  <c r="R49" i="726"/>
  <c r="Q49" i="726"/>
  <c r="R39" i="726"/>
  <c r="Q39" i="726"/>
  <c r="R35" i="726"/>
  <c r="Q35" i="726"/>
  <c r="R21" i="726"/>
  <c r="Q21" i="726"/>
  <c r="O30" i="726"/>
  <c r="R11" i="726"/>
  <c r="Q11" i="726"/>
  <c r="Q5" i="726"/>
  <c r="AK2" i="726"/>
  <c r="G1" i="723"/>
  <c r="G2" i="723" s="1"/>
  <c r="G1" i="724"/>
  <c r="G2" i="724" s="1"/>
  <c r="AF20" i="723"/>
  <c r="AG20" i="723"/>
  <c r="Q20" i="723"/>
  <c r="AG21" i="723"/>
  <c r="AG25" i="723"/>
  <c r="AG7" i="723"/>
  <c r="AG23" i="723"/>
  <c r="AF44" i="723"/>
  <c r="AG45" i="723"/>
  <c r="AG103" i="723"/>
  <c r="AF31" i="723"/>
  <c r="AG47" i="723"/>
  <c r="AG51" i="723"/>
  <c r="AG58" i="723"/>
  <c r="AF59" i="723"/>
  <c r="AG60" i="723"/>
  <c r="AF70" i="723"/>
  <c r="AG83" i="723"/>
  <c r="AG96" i="723"/>
  <c r="AG97" i="723"/>
  <c r="AG99" i="723"/>
  <c r="AG104" i="723"/>
  <c r="AG152" i="723"/>
  <c r="AG154" i="723"/>
  <c r="AF23" i="723"/>
  <c r="P57" i="723"/>
  <c r="AF74" i="723"/>
  <c r="AF101" i="723"/>
  <c r="AF103" i="723"/>
  <c r="AF127" i="723"/>
  <c r="AF128" i="723"/>
  <c r="AG150" i="723"/>
  <c r="AG162" i="723"/>
  <c r="AG166" i="723"/>
  <c r="AG17" i="723"/>
  <c r="AH5" i="723" s="1"/>
  <c r="AF5" i="723"/>
  <c r="AG6" i="723"/>
  <c r="AF21" i="723"/>
  <c r="AF25" i="723"/>
  <c r="AG10" i="723"/>
  <c r="AG11" i="723"/>
  <c r="R20" i="723"/>
  <c r="Q70" i="723"/>
  <c r="P108" i="723"/>
  <c r="AG98" i="723"/>
  <c r="AG100" i="723"/>
  <c r="AF104" i="723"/>
  <c r="AF123" i="723"/>
  <c r="AF124" i="723"/>
  <c r="AF161" i="723"/>
  <c r="K16" i="724"/>
  <c r="K100" i="724"/>
  <c r="L92" i="724"/>
  <c r="L100" i="724" s="1"/>
  <c r="K64" i="724"/>
  <c r="L52" i="724"/>
  <c r="L64" i="724" s="1"/>
  <c r="L24" i="724"/>
  <c r="E2" i="724" s="1"/>
  <c r="L38" i="724"/>
  <c r="L51" i="724" s="1"/>
  <c r="L111" i="724"/>
  <c r="L65" i="724"/>
  <c r="L75" i="724" s="1"/>
  <c r="K111" i="724"/>
  <c r="K91" i="724"/>
  <c r="L112" i="724"/>
  <c r="L124" i="724" s="1"/>
  <c r="AG5" i="723"/>
  <c r="Q6" i="723"/>
  <c r="AF8" i="723"/>
  <c r="AF10" i="723"/>
  <c r="O38" i="723"/>
  <c r="AG38" i="723"/>
  <c r="AF38" i="723"/>
  <c r="R47" i="723"/>
  <c r="Q47" i="723"/>
  <c r="AG48" i="723"/>
  <c r="AF48" i="723"/>
  <c r="O48" i="723"/>
  <c r="R51" i="723"/>
  <c r="Q51" i="723"/>
  <c r="AG52" i="723"/>
  <c r="AF52" i="723"/>
  <c r="O52" i="723"/>
  <c r="P56" i="723"/>
  <c r="AG57" i="723"/>
  <c r="N69" i="723"/>
  <c r="AF57" i="723"/>
  <c r="O57" i="723"/>
  <c r="P69" i="723"/>
  <c r="O10" i="723"/>
  <c r="N30" i="723"/>
  <c r="AF18" i="723"/>
  <c r="O8" i="723"/>
  <c r="P5" i="723"/>
  <c r="P17" i="723"/>
  <c r="O5" i="723"/>
  <c r="O7" i="723"/>
  <c r="AF7" i="723"/>
  <c r="R9" i="723"/>
  <c r="AF9" i="723"/>
  <c r="R11" i="723"/>
  <c r="AF11" i="723"/>
  <c r="AF17" i="723"/>
  <c r="O18" i="723"/>
  <c r="AG18" i="723"/>
  <c r="R19" i="723"/>
  <c r="AG46" i="723"/>
  <c r="AF46" i="723"/>
  <c r="O46" i="723"/>
  <c r="R49" i="723"/>
  <c r="Q49" i="723"/>
  <c r="AG50" i="723"/>
  <c r="AF50" i="723"/>
  <c r="O50" i="723"/>
  <c r="O56" i="723" s="1"/>
  <c r="R56" i="723" s="1"/>
  <c r="S44" i="723" s="1"/>
  <c r="P30" i="723"/>
  <c r="P18" i="723"/>
  <c r="O32" i="723"/>
  <c r="AG32" i="723"/>
  <c r="AF32" i="723"/>
  <c r="O33" i="723"/>
  <c r="AG33" i="723"/>
  <c r="AF33" i="723"/>
  <c r="O34" i="723"/>
  <c r="AG34" i="723"/>
  <c r="AF34" i="723"/>
  <c r="O35" i="723"/>
  <c r="AG35" i="723"/>
  <c r="AF35" i="723"/>
  <c r="O36" i="723"/>
  <c r="AG36" i="723"/>
  <c r="AF36" i="723"/>
  <c r="O37" i="723"/>
  <c r="AG37" i="723"/>
  <c r="AF37" i="723"/>
  <c r="R44" i="723"/>
  <c r="Q44" i="723"/>
  <c r="R45" i="723"/>
  <c r="Q45" i="723"/>
  <c r="O71" i="723"/>
  <c r="O82" i="723" s="1"/>
  <c r="AG71" i="723"/>
  <c r="AF71" i="723"/>
  <c r="O72" i="723"/>
  <c r="AG72" i="723"/>
  <c r="AF72" i="723"/>
  <c r="O73" i="723"/>
  <c r="AG73" i="723"/>
  <c r="AF73" i="723"/>
  <c r="AG75" i="723"/>
  <c r="AF75" i="723"/>
  <c r="O75" i="723"/>
  <c r="R85" i="723"/>
  <c r="Q85" i="723"/>
  <c r="AG31" i="723"/>
  <c r="P44" i="723"/>
  <c r="AF45" i="723"/>
  <c r="AF47" i="723"/>
  <c r="AF49" i="723"/>
  <c r="AF51" i="723"/>
  <c r="O58" i="723"/>
  <c r="AG59" i="723"/>
  <c r="O60" i="723"/>
  <c r="R70" i="723"/>
  <c r="AG70" i="723"/>
  <c r="AG74" i="723"/>
  <c r="N82" i="723"/>
  <c r="AG84" i="723"/>
  <c r="AG86" i="723"/>
  <c r="AF86" i="723"/>
  <c r="O87" i="723"/>
  <c r="AG87" i="723"/>
  <c r="AF87" i="723"/>
  <c r="O88" i="723"/>
  <c r="AG88" i="723"/>
  <c r="AF88" i="723"/>
  <c r="O89" i="723"/>
  <c r="AG89" i="723"/>
  <c r="AF89" i="723"/>
  <c r="O90" i="723"/>
  <c r="AG90" i="723"/>
  <c r="AF90" i="723"/>
  <c r="O91" i="723"/>
  <c r="AG91" i="723"/>
  <c r="AF91" i="723"/>
  <c r="O31" i="723"/>
  <c r="P43" i="723"/>
  <c r="N43" i="723"/>
  <c r="N56" i="723"/>
  <c r="AF58" i="723"/>
  <c r="AF60" i="723"/>
  <c r="Q76" i="723"/>
  <c r="P76" i="723"/>
  <c r="P82" i="723"/>
  <c r="AF84" i="723"/>
  <c r="Q98" i="723"/>
  <c r="R98" i="723"/>
  <c r="Q100" i="723"/>
  <c r="R100" i="723"/>
  <c r="O21" i="723"/>
  <c r="O22" i="723"/>
  <c r="O23" i="723"/>
  <c r="O24" i="723"/>
  <c r="O25" i="723"/>
  <c r="P31" i="723"/>
  <c r="AG44" i="723"/>
  <c r="O59" i="723"/>
  <c r="P70" i="723"/>
  <c r="P75" i="723"/>
  <c r="N95" i="723"/>
  <c r="O83" i="723"/>
  <c r="AF83" i="723"/>
  <c r="R84" i="723"/>
  <c r="Q84" i="723"/>
  <c r="AG85" i="723"/>
  <c r="P121" i="723"/>
  <c r="O74" i="723"/>
  <c r="AG76" i="723"/>
  <c r="AF76" i="723"/>
  <c r="AF85" i="723"/>
  <c r="Q86" i="723"/>
  <c r="Q97" i="723"/>
  <c r="R97" i="723"/>
  <c r="AK96" i="723"/>
  <c r="AK2" i="723" s="1"/>
  <c r="Q99" i="723"/>
  <c r="R99" i="723"/>
  <c r="AK109" i="723"/>
  <c r="P96" i="723"/>
  <c r="O109" i="723"/>
  <c r="AG110" i="723"/>
  <c r="R111" i="723"/>
  <c r="AG111" i="723"/>
  <c r="R112" i="723"/>
  <c r="AG112" i="723"/>
  <c r="R113" i="723"/>
  <c r="AG113" i="723"/>
  <c r="R114" i="723"/>
  <c r="AG114" i="723"/>
  <c r="R115" i="723"/>
  <c r="AG115" i="723"/>
  <c r="AG116" i="723"/>
  <c r="N121" i="723"/>
  <c r="R135" i="723"/>
  <c r="AG141" i="723"/>
  <c r="AF141" i="723"/>
  <c r="O141" i="723"/>
  <c r="P95" i="723"/>
  <c r="AF96" i="723"/>
  <c r="O101" i="723"/>
  <c r="O102" i="723"/>
  <c r="O103" i="723"/>
  <c r="O104" i="723"/>
  <c r="N108" i="723"/>
  <c r="AG136" i="723"/>
  <c r="AF136" i="723"/>
  <c r="O136" i="723"/>
  <c r="O147" i="723" s="1"/>
  <c r="AG137" i="723"/>
  <c r="AF137" i="723"/>
  <c r="O137" i="723"/>
  <c r="AG138" i="723"/>
  <c r="AF138" i="723"/>
  <c r="O138" i="723"/>
  <c r="AG139" i="723"/>
  <c r="AF139" i="723"/>
  <c r="O139" i="723"/>
  <c r="AG140" i="723"/>
  <c r="AF140" i="723"/>
  <c r="O140" i="723"/>
  <c r="AG144" i="723"/>
  <c r="AF144" i="723"/>
  <c r="O144" i="723"/>
  <c r="R149" i="723"/>
  <c r="Q149" i="723"/>
  <c r="R163" i="723"/>
  <c r="Q163" i="723"/>
  <c r="R96" i="723"/>
  <c r="AF109" i="723"/>
  <c r="O116" i="723"/>
  <c r="AF122" i="723"/>
  <c r="N134" i="723"/>
  <c r="O122" i="723"/>
  <c r="AG122" i="723"/>
  <c r="AK122" i="723"/>
  <c r="AG143" i="723"/>
  <c r="AF143" i="723"/>
  <c r="O143" i="723"/>
  <c r="R153" i="723"/>
  <c r="Q153" i="723"/>
  <c r="R155" i="723"/>
  <c r="Q155" i="723"/>
  <c r="P160" i="723"/>
  <c r="O167" i="723"/>
  <c r="AG167" i="723"/>
  <c r="AF167" i="723"/>
  <c r="AG142" i="723"/>
  <c r="AF142" i="723"/>
  <c r="O142" i="723"/>
  <c r="N160" i="723"/>
  <c r="O148" i="723"/>
  <c r="AG148" i="723"/>
  <c r="AF148" i="723"/>
  <c r="R151" i="723"/>
  <c r="Q151" i="723"/>
  <c r="R165" i="723"/>
  <c r="Q165" i="723"/>
  <c r="AG123" i="723"/>
  <c r="AG124" i="723"/>
  <c r="AG125" i="723"/>
  <c r="AG126" i="723"/>
  <c r="AG127" i="723"/>
  <c r="AG128" i="723"/>
  <c r="P134" i="723"/>
  <c r="AF135" i="723"/>
  <c r="P147" i="723"/>
  <c r="N147" i="723"/>
  <c r="AF149" i="723"/>
  <c r="AF151" i="723"/>
  <c r="AF153" i="723"/>
  <c r="AF155" i="723"/>
  <c r="AG161" i="723"/>
  <c r="AF163" i="723"/>
  <c r="AF165" i="723"/>
  <c r="AG135" i="723"/>
  <c r="P144" i="723"/>
  <c r="AG149" i="723"/>
  <c r="O150" i="723"/>
  <c r="AG151" i="723"/>
  <c r="O152" i="723"/>
  <c r="AG153" i="723"/>
  <c r="O154" i="723"/>
  <c r="AG155" i="723"/>
  <c r="O161" i="723"/>
  <c r="O162" i="723"/>
  <c r="AG163" i="723"/>
  <c r="O164" i="723"/>
  <c r="AG165" i="723"/>
  <c r="O166" i="723"/>
  <c r="P173" i="723"/>
  <c r="N173" i="723"/>
  <c r="O123" i="723"/>
  <c r="O124" i="723"/>
  <c r="O125" i="723"/>
  <c r="O126" i="723"/>
  <c r="O127" i="723"/>
  <c r="O128" i="723"/>
  <c r="AF150" i="723"/>
  <c r="AF152" i="723"/>
  <c r="AF154" i="723"/>
  <c r="AF162" i="723"/>
  <c r="AF164" i="723"/>
  <c r="P166" i="723"/>
  <c r="AF166" i="723"/>
  <c r="AE173" i="721"/>
  <c r="AD173" i="721"/>
  <c r="AA173" i="721"/>
  <c r="Z173" i="721"/>
  <c r="M173" i="721"/>
  <c r="W172" i="721"/>
  <c r="H172" i="721"/>
  <c r="W171" i="721"/>
  <c r="H171" i="721"/>
  <c r="AG170" i="721"/>
  <c r="AF170" i="721"/>
  <c r="W170" i="721"/>
  <c r="H170" i="721"/>
  <c r="AG169" i="721"/>
  <c r="AF169" i="721"/>
  <c r="W169" i="721"/>
  <c r="H169" i="721"/>
  <c r="AG168" i="721"/>
  <c r="AF168" i="721"/>
  <c r="W168" i="721"/>
  <c r="H168" i="721"/>
  <c r="W167" i="721"/>
  <c r="N167" i="721" s="1"/>
  <c r="P167" i="721"/>
  <c r="H167" i="721"/>
  <c r="W166" i="721"/>
  <c r="N166" i="721"/>
  <c r="AG166" i="721" s="1"/>
  <c r="P166" i="721"/>
  <c r="H166" i="721"/>
  <c r="W165" i="721"/>
  <c r="N165" i="721" s="1"/>
  <c r="P165" i="721"/>
  <c r="H165" i="721"/>
  <c r="W164" i="721"/>
  <c r="N164" i="721"/>
  <c r="AG164" i="721" s="1"/>
  <c r="P164" i="721"/>
  <c r="H164" i="721"/>
  <c r="W163" i="721"/>
  <c r="N163" i="721" s="1"/>
  <c r="P163" i="721"/>
  <c r="H163" i="721"/>
  <c r="W162" i="721"/>
  <c r="N162" i="721"/>
  <c r="AG162" i="721" s="1"/>
  <c r="P162" i="721"/>
  <c r="H162" i="721"/>
  <c r="W161" i="721"/>
  <c r="N161" i="721"/>
  <c r="AF161" i="721" s="1"/>
  <c r="P161" i="721"/>
  <c r="H161" i="721"/>
  <c r="AE160" i="721"/>
  <c r="AD160" i="721"/>
  <c r="AA160" i="721"/>
  <c r="Z160" i="721"/>
  <c r="M160" i="721"/>
  <c r="W159" i="721"/>
  <c r="H159" i="721"/>
  <c r="W158" i="721"/>
  <c r="H158" i="721"/>
  <c r="W157" i="721"/>
  <c r="H157" i="721"/>
  <c r="W156" i="721"/>
  <c r="H156" i="721"/>
  <c r="W155" i="721"/>
  <c r="N155" i="721"/>
  <c r="O155" i="721" s="1"/>
  <c r="P155" i="721"/>
  <c r="H155" i="721"/>
  <c r="W154" i="721"/>
  <c r="P154" i="721"/>
  <c r="N154" i="721"/>
  <c r="AG154" i="721" s="1"/>
  <c r="H154" i="721"/>
  <c r="W153" i="721"/>
  <c r="N153" i="721"/>
  <c r="O153" i="721" s="1"/>
  <c r="P153" i="721"/>
  <c r="H153" i="721"/>
  <c r="W152" i="721"/>
  <c r="P152" i="721"/>
  <c r="N152" i="721"/>
  <c r="AG152" i="721" s="1"/>
  <c r="H152" i="721"/>
  <c r="W151" i="721"/>
  <c r="N151" i="721"/>
  <c r="O151" i="721" s="1"/>
  <c r="P151" i="721"/>
  <c r="H151" i="721"/>
  <c r="W150" i="721"/>
  <c r="P150" i="721"/>
  <c r="N150" i="721"/>
  <c r="AG150" i="721" s="1"/>
  <c r="H150" i="721"/>
  <c r="W149" i="721"/>
  <c r="N149" i="721"/>
  <c r="O149" i="721" s="1"/>
  <c r="P149" i="721"/>
  <c r="H149" i="721"/>
  <c r="W148" i="721"/>
  <c r="N148" i="721" s="1"/>
  <c r="P148" i="721"/>
  <c r="H148" i="721"/>
  <c r="AE147" i="721"/>
  <c r="AD147" i="721"/>
  <c r="AA147" i="721"/>
  <c r="Z147" i="721"/>
  <c r="W147" i="721"/>
  <c r="M147" i="721"/>
  <c r="AJ146" i="721"/>
  <c r="AK146" i="721" s="1"/>
  <c r="AK135" i="721" s="1"/>
  <c r="W146" i="721"/>
  <c r="H146" i="721"/>
  <c r="AK145" i="721"/>
  <c r="AJ145" i="721"/>
  <c r="AG145" i="721"/>
  <c r="AF145" i="721"/>
  <c r="W145" i="721"/>
  <c r="H145" i="721"/>
  <c r="AK144" i="721"/>
  <c r="AJ144" i="721"/>
  <c r="AG144" i="721"/>
  <c r="AF144" i="721"/>
  <c r="W144" i="721"/>
  <c r="H144" i="721"/>
  <c r="AK143" i="721"/>
  <c r="AJ143" i="721"/>
  <c r="AG143" i="721"/>
  <c r="AF143" i="721"/>
  <c r="W143" i="721"/>
  <c r="H143" i="721"/>
  <c r="AK142" i="721"/>
  <c r="AJ142" i="721"/>
  <c r="W142" i="721"/>
  <c r="N142" i="721" s="1"/>
  <c r="P142" i="721"/>
  <c r="H142" i="721"/>
  <c r="AK141" i="721"/>
  <c r="AJ141" i="721"/>
  <c r="W141" i="721"/>
  <c r="N141" i="721" s="1"/>
  <c r="P141" i="721"/>
  <c r="H141" i="721"/>
  <c r="AK140" i="721"/>
  <c r="AJ140" i="721"/>
  <c r="W140" i="721"/>
  <c r="N140" i="721" s="1"/>
  <c r="P140" i="721"/>
  <c r="H140" i="721"/>
  <c r="AK139" i="721"/>
  <c r="AJ139" i="721"/>
  <c r="W139" i="721"/>
  <c r="N139" i="721" s="1"/>
  <c r="P139" i="721"/>
  <c r="H139" i="721"/>
  <c r="AK138" i="721"/>
  <c r="AJ138" i="721"/>
  <c r="W138" i="721"/>
  <c r="N138" i="721" s="1"/>
  <c r="P138" i="721"/>
  <c r="H138" i="721"/>
  <c r="AK137" i="721"/>
  <c r="AJ137" i="721"/>
  <c r="W137" i="721"/>
  <c r="N137" i="721" s="1"/>
  <c r="P137" i="721"/>
  <c r="H137" i="721"/>
  <c r="AK136" i="721"/>
  <c r="AJ136" i="721"/>
  <c r="W136" i="721"/>
  <c r="N136" i="721" s="1"/>
  <c r="P136" i="721"/>
  <c r="H136" i="721"/>
  <c r="AJ135" i="721"/>
  <c r="W135" i="721"/>
  <c r="N135" i="721"/>
  <c r="O135" i="721" s="1"/>
  <c r="P135" i="721"/>
  <c r="H135" i="721"/>
  <c r="AE134" i="721"/>
  <c r="AD134" i="721"/>
  <c r="AA134" i="721"/>
  <c r="Z134" i="721"/>
  <c r="M134" i="721"/>
  <c r="AJ133" i="721"/>
  <c r="AK133" i="721" s="1"/>
  <c r="W133" i="721"/>
  <c r="H133" i="721"/>
  <c r="AK132" i="721"/>
  <c r="AJ132" i="721"/>
  <c r="W132" i="721"/>
  <c r="H132" i="721"/>
  <c r="AJ131" i="721"/>
  <c r="AK131" i="721" s="1"/>
  <c r="AG131" i="721"/>
  <c r="AF131" i="721"/>
  <c r="W131" i="721"/>
  <c r="H131" i="721"/>
  <c r="AJ130" i="721"/>
  <c r="AK130" i="721" s="1"/>
  <c r="AG130" i="721"/>
  <c r="AF130" i="721"/>
  <c r="W130" i="721"/>
  <c r="H130" i="721"/>
  <c r="AJ129" i="721"/>
  <c r="AK129" i="721" s="1"/>
  <c r="AG129" i="721"/>
  <c r="AF129" i="721"/>
  <c r="W129" i="721"/>
  <c r="H129" i="721"/>
  <c r="AJ128" i="721"/>
  <c r="AK128" i="721" s="1"/>
  <c r="W128" i="721"/>
  <c r="N128" i="721"/>
  <c r="AF128" i="721" s="1"/>
  <c r="P128" i="721"/>
  <c r="H128" i="721"/>
  <c r="AJ127" i="721"/>
  <c r="AK127" i="721" s="1"/>
  <c r="W127" i="721"/>
  <c r="P127" i="721"/>
  <c r="N127" i="721"/>
  <c r="AF127" i="721" s="1"/>
  <c r="H127" i="721"/>
  <c r="AJ126" i="721"/>
  <c r="AK126" i="721" s="1"/>
  <c r="W126" i="721"/>
  <c r="P126" i="721"/>
  <c r="N126" i="721"/>
  <c r="AF126" i="721" s="1"/>
  <c r="H126" i="721"/>
  <c r="AJ125" i="721"/>
  <c r="AK125" i="721" s="1"/>
  <c r="W125" i="721"/>
  <c r="P125" i="721"/>
  <c r="N125" i="721"/>
  <c r="AF125" i="721" s="1"/>
  <c r="H125" i="721"/>
  <c r="AJ124" i="721"/>
  <c r="AK124" i="721" s="1"/>
  <c r="W124" i="721"/>
  <c r="P124" i="721"/>
  <c r="N124" i="721"/>
  <c r="O124" i="721" s="1"/>
  <c r="AF124" i="721"/>
  <c r="H124" i="721"/>
  <c r="AJ123" i="721"/>
  <c r="AK123" i="721" s="1"/>
  <c r="W123" i="721"/>
  <c r="P123" i="721"/>
  <c r="N123" i="721"/>
  <c r="O123" i="721" s="1"/>
  <c r="H123" i="721"/>
  <c r="AJ122" i="721"/>
  <c r="W122" i="721"/>
  <c r="N122" i="721"/>
  <c r="AG122" i="721" s="1"/>
  <c r="P122" i="721"/>
  <c r="H122" i="721"/>
  <c r="AE121" i="721"/>
  <c r="AD121" i="721"/>
  <c r="AA121" i="721"/>
  <c r="Z121" i="721"/>
  <c r="W121" i="721"/>
  <c r="M121" i="721"/>
  <c r="AK120" i="721"/>
  <c r="AJ120" i="721"/>
  <c r="AG120" i="721"/>
  <c r="AF120" i="721"/>
  <c r="W120" i="721"/>
  <c r="H120" i="721"/>
  <c r="AK119" i="721"/>
  <c r="AJ119" i="721"/>
  <c r="AG119" i="721"/>
  <c r="AF119" i="721"/>
  <c r="W119" i="721"/>
  <c r="H119" i="721"/>
  <c r="AK118" i="721"/>
  <c r="AJ118" i="721"/>
  <c r="AG118" i="721"/>
  <c r="AF118" i="721"/>
  <c r="W118" i="721"/>
  <c r="H118" i="721"/>
  <c r="AK117" i="721"/>
  <c r="AJ117" i="721"/>
  <c r="W117" i="721"/>
  <c r="N117" i="721" s="1"/>
  <c r="P117" i="721"/>
  <c r="H117" i="721"/>
  <c r="AK116" i="721"/>
  <c r="AJ116" i="721"/>
  <c r="W116" i="721"/>
  <c r="N116" i="721" s="1"/>
  <c r="P116" i="721"/>
  <c r="H116" i="721"/>
  <c r="AK115" i="721"/>
  <c r="AJ115" i="721"/>
  <c r="W115" i="721"/>
  <c r="N115" i="721" s="1"/>
  <c r="P115" i="721"/>
  <c r="H115" i="721"/>
  <c r="AK114" i="721"/>
  <c r="AJ114" i="721"/>
  <c r="W114" i="721"/>
  <c r="N114" i="721" s="1"/>
  <c r="P114" i="721"/>
  <c r="H114" i="721"/>
  <c r="AK113" i="721"/>
  <c r="AJ113" i="721"/>
  <c r="W113" i="721"/>
  <c r="N113" i="721" s="1"/>
  <c r="P113" i="721"/>
  <c r="H113" i="721"/>
  <c r="AK112" i="721"/>
  <c r="AJ112" i="721"/>
  <c r="W112" i="721"/>
  <c r="N112" i="721" s="1"/>
  <c r="P112" i="721"/>
  <c r="H112" i="721"/>
  <c r="AK111" i="721"/>
  <c r="AJ111" i="721"/>
  <c r="W111" i="721"/>
  <c r="N111" i="721" s="1"/>
  <c r="P111" i="721"/>
  <c r="H111" i="721"/>
  <c r="AK110" i="721"/>
  <c r="AJ110" i="721"/>
  <c r="W110" i="721"/>
  <c r="N110" i="721" s="1"/>
  <c r="P110" i="721"/>
  <c r="H110" i="721"/>
  <c r="AK109" i="721"/>
  <c r="AJ109" i="721"/>
  <c r="W109" i="721"/>
  <c r="N109" i="721"/>
  <c r="P121" i="721"/>
  <c r="H109" i="721"/>
  <c r="AE108" i="721"/>
  <c r="AD108" i="721"/>
  <c r="AA108" i="721"/>
  <c r="Z108" i="721"/>
  <c r="W108" i="721"/>
  <c r="M108" i="721"/>
  <c r="AK107" i="721"/>
  <c r="AJ107" i="721"/>
  <c r="W107" i="721"/>
  <c r="H107" i="721"/>
  <c r="AJ106" i="721"/>
  <c r="AK106" i="721" s="1"/>
  <c r="AG106" i="721"/>
  <c r="AF106" i="721"/>
  <c r="W106" i="721"/>
  <c r="H106" i="721"/>
  <c r="AJ105" i="721"/>
  <c r="AK105" i="721" s="1"/>
  <c r="AG105" i="721"/>
  <c r="AF105" i="721"/>
  <c r="W105" i="721"/>
  <c r="H105" i="721"/>
  <c r="AJ104" i="721"/>
  <c r="AK104" i="721" s="1"/>
  <c r="AG104" i="721"/>
  <c r="AF104" i="721"/>
  <c r="W104" i="721"/>
  <c r="H104" i="721"/>
  <c r="AJ103" i="721"/>
  <c r="AK103" i="721" s="1"/>
  <c r="AG103" i="721"/>
  <c r="W103" i="721"/>
  <c r="P103" i="721"/>
  <c r="N103" i="721"/>
  <c r="O103" i="721" s="1"/>
  <c r="AF103" i="721"/>
  <c r="H103" i="721"/>
  <c r="AJ102" i="721"/>
  <c r="AK102" i="721" s="1"/>
  <c r="AG102" i="721"/>
  <c r="W102" i="721"/>
  <c r="P102" i="721"/>
  <c r="N102" i="721"/>
  <c r="O102" i="721" s="1"/>
  <c r="AF102" i="721"/>
  <c r="H102" i="721"/>
  <c r="AJ101" i="721"/>
  <c r="AK101" i="721" s="1"/>
  <c r="AG101" i="721"/>
  <c r="W101" i="721"/>
  <c r="P101" i="721"/>
  <c r="N101" i="721"/>
  <c r="O101" i="721" s="1"/>
  <c r="Q101" i="721" s="1"/>
  <c r="AF101" i="721"/>
  <c r="H101" i="721"/>
  <c r="AJ100" i="721"/>
  <c r="AK100" i="721" s="1"/>
  <c r="AG100" i="721"/>
  <c r="AF100" i="721"/>
  <c r="W100" i="721"/>
  <c r="P100" i="721"/>
  <c r="N100" i="721"/>
  <c r="O100" i="721" s="1"/>
  <c r="R100" i="721" s="1"/>
  <c r="H100" i="721"/>
  <c r="AJ99" i="721"/>
  <c r="AK99" i="721" s="1"/>
  <c r="AG99" i="721"/>
  <c r="AF99" i="721"/>
  <c r="W99" i="721"/>
  <c r="P99" i="721"/>
  <c r="N99" i="721"/>
  <c r="O99" i="721" s="1"/>
  <c r="R99" i="721" s="1"/>
  <c r="H99" i="721"/>
  <c r="AJ98" i="721"/>
  <c r="AK98" i="721" s="1"/>
  <c r="AG98" i="721"/>
  <c r="AF98" i="721"/>
  <c r="W98" i="721"/>
  <c r="P98" i="721"/>
  <c r="N98" i="721"/>
  <c r="O98" i="721" s="1"/>
  <c r="R98" i="721" s="1"/>
  <c r="H98" i="721"/>
  <c r="AJ97" i="721"/>
  <c r="AK97" i="721" s="1"/>
  <c r="AG97" i="721"/>
  <c r="AF97" i="721"/>
  <c r="W97" i="721"/>
  <c r="P97" i="721"/>
  <c r="N97" i="721"/>
  <c r="O97" i="721" s="1"/>
  <c r="R97" i="721" s="1"/>
  <c r="H97" i="721"/>
  <c r="AJ96" i="721"/>
  <c r="AG96" i="721"/>
  <c r="W96" i="721"/>
  <c r="O96" i="721"/>
  <c r="N96" i="721"/>
  <c r="H96" i="721"/>
  <c r="AE95" i="721"/>
  <c r="AD95" i="721"/>
  <c r="AA95" i="721"/>
  <c r="Z95" i="721"/>
  <c r="M95" i="721"/>
  <c r="AJ94" i="721"/>
  <c r="AK94" i="721" s="1"/>
  <c r="AG94" i="721"/>
  <c r="AF94" i="721"/>
  <c r="W94" i="721"/>
  <c r="H94" i="721"/>
  <c r="AJ93" i="721"/>
  <c r="AK93" i="721" s="1"/>
  <c r="AG93" i="721"/>
  <c r="AF93" i="721"/>
  <c r="W93" i="721"/>
  <c r="H93" i="721"/>
  <c r="AJ92" i="721"/>
  <c r="AK92" i="721" s="1"/>
  <c r="AG92" i="721"/>
  <c r="AF92" i="721"/>
  <c r="W92" i="721"/>
  <c r="H92" i="721"/>
  <c r="AJ91" i="721"/>
  <c r="AK91" i="721" s="1"/>
  <c r="AG91" i="721"/>
  <c r="AF91" i="721"/>
  <c r="W91" i="721"/>
  <c r="H91" i="721"/>
  <c r="AJ90" i="721"/>
  <c r="AK90" i="721" s="1"/>
  <c r="W90" i="721"/>
  <c r="N90" i="721"/>
  <c r="P90" i="721"/>
  <c r="H90" i="721"/>
  <c r="AJ89" i="721"/>
  <c r="AK89" i="721" s="1"/>
  <c r="AF89" i="721"/>
  <c r="W89" i="721"/>
  <c r="O89" i="721"/>
  <c r="N89" i="721"/>
  <c r="AG89" i="721" s="1"/>
  <c r="P89" i="721"/>
  <c r="H89" i="721"/>
  <c r="AJ88" i="721"/>
  <c r="AK88" i="721" s="1"/>
  <c r="AF88" i="721"/>
  <c r="W88" i="721"/>
  <c r="O88" i="721"/>
  <c r="N88" i="721"/>
  <c r="P88" i="721"/>
  <c r="H88" i="721"/>
  <c r="AK87" i="721"/>
  <c r="AJ87" i="721"/>
  <c r="W87" i="721"/>
  <c r="N87" i="721"/>
  <c r="AF87" i="721" s="1"/>
  <c r="P87" i="721"/>
  <c r="H87" i="721"/>
  <c r="AK86" i="721"/>
  <c r="AJ86" i="721"/>
  <c r="W86" i="721"/>
  <c r="N86" i="721"/>
  <c r="AG86" i="721" s="1"/>
  <c r="P86" i="721"/>
  <c r="H86" i="721"/>
  <c r="AJ85" i="721"/>
  <c r="AK85" i="721" s="1"/>
  <c r="AF85" i="721"/>
  <c r="W85" i="721"/>
  <c r="O85" i="721"/>
  <c r="N85" i="721"/>
  <c r="AG85" i="721" s="1"/>
  <c r="P85" i="721"/>
  <c r="H85" i="721"/>
  <c r="AJ84" i="721"/>
  <c r="AK84" i="721" s="1"/>
  <c r="AK83" i="721" s="1"/>
  <c r="AF84" i="721"/>
  <c r="W84" i="721"/>
  <c r="O84" i="721"/>
  <c r="N84" i="721"/>
  <c r="P84" i="721"/>
  <c r="H84" i="721"/>
  <c r="AJ83" i="721"/>
  <c r="W83" i="721"/>
  <c r="N83" i="721" s="1"/>
  <c r="P95" i="721"/>
  <c r="H83" i="721"/>
  <c r="AE82" i="721"/>
  <c r="AD82" i="721"/>
  <c r="AA82" i="721"/>
  <c r="Z82" i="721"/>
  <c r="M82" i="721"/>
  <c r="AK81" i="721"/>
  <c r="AJ81" i="721"/>
  <c r="W81" i="721"/>
  <c r="AK80" i="721"/>
  <c r="AJ80" i="721"/>
  <c r="AG80" i="721"/>
  <c r="AF80" i="721"/>
  <c r="W80" i="721"/>
  <c r="AK79" i="721"/>
  <c r="AJ79" i="721"/>
  <c r="AG79" i="721"/>
  <c r="AF79" i="721"/>
  <c r="W79" i="721"/>
  <c r="AJ78" i="721"/>
  <c r="AK78" i="721" s="1"/>
  <c r="AG78" i="721"/>
  <c r="AF78" i="721"/>
  <c r="W78" i="721"/>
  <c r="AJ77" i="721"/>
  <c r="AK77" i="721" s="1"/>
  <c r="AK70" i="721" s="1"/>
  <c r="AG77" i="721"/>
  <c r="AF77" i="721"/>
  <c r="W77" i="721"/>
  <c r="AK76" i="721"/>
  <c r="AJ76" i="721"/>
  <c r="AG76" i="721"/>
  <c r="AF76" i="721"/>
  <c r="W76" i="721"/>
  <c r="H76" i="721"/>
  <c r="AK75" i="721"/>
  <c r="AJ75" i="721"/>
  <c r="W75" i="721"/>
  <c r="N75" i="721" s="1"/>
  <c r="P75" i="721"/>
  <c r="H75" i="721"/>
  <c r="AK74" i="721"/>
  <c r="AJ74" i="721"/>
  <c r="W74" i="721"/>
  <c r="N74" i="721" s="1"/>
  <c r="P74" i="721"/>
  <c r="H74" i="721"/>
  <c r="AK73" i="721"/>
  <c r="AJ73" i="721"/>
  <c r="W73" i="721"/>
  <c r="N73" i="721" s="1"/>
  <c r="P73" i="721"/>
  <c r="H73" i="721"/>
  <c r="AK72" i="721"/>
  <c r="AJ72" i="721"/>
  <c r="W72" i="721"/>
  <c r="N72" i="721" s="1"/>
  <c r="P72" i="721"/>
  <c r="H72" i="721"/>
  <c r="AK71" i="721"/>
  <c r="AJ71" i="721"/>
  <c r="W71" i="721"/>
  <c r="N71" i="721" s="1"/>
  <c r="P71" i="721"/>
  <c r="H71" i="721"/>
  <c r="AJ70" i="721"/>
  <c r="W70" i="721"/>
  <c r="N70" i="721"/>
  <c r="O70" i="721" s="1"/>
  <c r="H70" i="721"/>
  <c r="AE69" i="721"/>
  <c r="AD69" i="721"/>
  <c r="AA69" i="721"/>
  <c r="Z69" i="721"/>
  <c r="W69" i="721"/>
  <c r="M69" i="721"/>
  <c r="W68" i="721"/>
  <c r="H68" i="721"/>
  <c r="AG67" i="721"/>
  <c r="AF67" i="721"/>
  <c r="W67" i="721"/>
  <c r="H67" i="721"/>
  <c r="AG66" i="721"/>
  <c r="AF66" i="721"/>
  <c r="W66" i="721"/>
  <c r="H66" i="721"/>
  <c r="AG65" i="721"/>
  <c r="AF65" i="721"/>
  <c r="W65" i="721"/>
  <c r="H65" i="721"/>
  <c r="AG64" i="721"/>
  <c r="AF64" i="721"/>
  <c r="W64" i="721"/>
  <c r="H64" i="721"/>
  <c r="AG63" i="721"/>
  <c r="AF63" i="721"/>
  <c r="W63" i="721"/>
  <c r="H63" i="721"/>
  <c r="AG62" i="721"/>
  <c r="AF62" i="721"/>
  <c r="W62" i="721"/>
  <c r="H62" i="721"/>
  <c r="AG61" i="721"/>
  <c r="AF61" i="721"/>
  <c r="W61" i="721"/>
  <c r="H61" i="721"/>
  <c r="W60" i="721"/>
  <c r="N60" i="721" s="1"/>
  <c r="P60" i="721"/>
  <c r="H60" i="721"/>
  <c r="AG59" i="721"/>
  <c r="W59" i="721"/>
  <c r="N59" i="721"/>
  <c r="AF59" i="721" s="1"/>
  <c r="P59" i="721"/>
  <c r="H59" i="721"/>
  <c r="W58" i="721"/>
  <c r="N58" i="721"/>
  <c r="AF58" i="721" s="1"/>
  <c r="P58" i="721"/>
  <c r="H58" i="721"/>
  <c r="W57" i="721"/>
  <c r="N57" i="721"/>
  <c r="O57" i="721" s="1"/>
  <c r="P57" i="721"/>
  <c r="H57" i="721"/>
  <c r="AE56" i="721"/>
  <c r="AD56" i="721"/>
  <c r="AA56" i="721"/>
  <c r="Z56" i="721"/>
  <c r="W56" i="721"/>
  <c r="M56" i="721"/>
  <c r="W55" i="721"/>
  <c r="H55" i="721"/>
  <c r="AG54" i="721"/>
  <c r="AF54" i="721"/>
  <c r="W54" i="721"/>
  <c r="H54" i="721"/>
  <c r="AG53" i="721"/>
  <c r="AF53" i="721"/>
  <c r="W53" i="721"/>
  <c r="H53" i="721"/>
  <c r="AG52" i="721"/>
  <c r="AF52" i="721"/>
  <c r="W52" i="721"/>
  <c r="H52" i="721"/>
  <c r="AG51" i="721"/>
  <c r="AF51" i="721"/>
  <c r="W51" i="721"/>
  <c r="H51" i="721"/>
  <c r="W50" i="721"/>
  <c r="N50" i="721"/>
  <c r="O50" i="721" s="1"/>
  <c r="H50" i="721"/>
  <c r="W49" i="721"/>
  <c r="N49" i="721" s="1"/>
  <c r="P49" i="721"/>
  <c r="H49" i="721"/>
  <c r="W48" i="721"/>
  <c r="N48" i="721"/>
  <c r="O48" i="721" s="1"/>
  <c r="P48" i="721"/>
  <c r="H48" i="721"/>
  <c r="W47" i="721"/>
  <c r="N47" i="721" s="1"/>
  <c r="P47" i="721"/>
  <c r="H47" i="721"/>
  <c r="AG46" i="721"/>
  <c r="W46" i="721"/>
  <c r="N46" i="721"/>
  <c r="O46" i="721" s="1"/>
  <c r="P46" i="721"/>
  <c r="H46" i="721"/>
  <c r="W45" i="721"/>
  <c r="N45" i="721" s="1"/>
  <c r="P45" i="721"/>
  <c r="H45" i="721"/>
  <c r="W44" i="721"/>
  <c r="N44" i="721" s="1"/>
  <c r="P56" i="721"/>
  <c r="H44" i="721"/>
  <c r="AE43" i="721"/>
  <c r="AD43" i="721"/>
  <c r="AA43" i="721"/>
  <c r="Z43" i="721"/>
  <c r="M43" i="721"/>
  <c r="AK42" i="721"/>
  <c r="AJ42" i="721"/>
  <c r="W42" i="721"/>
  <c r="H42" i="721"/>
  <c r="AJ41" i="721"/>
  <c r="AK41" i="721" s="1"/>
  <c r="W41" i="721"/>
  <c r="H41" i="721"/>
  <c r="AK40" i="721"/>
  <c r="AJ40" i="721"/>
  <c r="AG40" i="721"/>
  <c r="AF40" i="721"/>
  <c r="W40" i="721"/>
  <c r="H40" i="721"/>
  <c r="AK39" i="721"/>
  <c r="AJ39" i="721"/>
  <c r="AG39" i="721"/>
  <c r="AF39" i="721"/>
  <c r="W39" i="721"/>
  <c r="H39" i="721"/>
  <c r="AK38" i="721"/>
  <c r="AJ38" i="721"/>
  <c r="AG38" i="721"/>
  <c r="AF38" i="721"/>
  <c r="W38" i="721"/>
  <c r="H38" i="721"/>
  <c r="AK37" i="721"/>
  <c r="AJ37" i="721"/>
  <c r="W37" i="721"/>
  <c r="N37" i="721" s="1"/>
  <c r="P37" i="721"/>
  <c r="O37" i="721"/>
  <c r="H37" i="721"/>
  <c r="AK36" i="721"/>
  <c r="AJ36" i="721"/>
  <c r="W36" i="721"/>
  <c r="N36" i="721" s="1"/>
  <c r="AG36" i="721" s="1"/>
  <c r="P36" i="721"/>
  <c r="H36" i="721"/>
  <c r="AK35" i="721"/>
  <c r="AJ35" i="721"/>
  <c r="W35" i="721"/>
  <c r="N35" i="721" s="1"/>
  <c r="O35" i="721"/>
  <c r="AF35" i="721"/>
  <c r="P35" i="721"/>
  <c r="H35" i="721"/>
  <c r="AJ34" i="721"/>
  <c r="AK34" i="721" s="1"/>
  <c r="AK31" i="721" s="1"/>
  <c r="W34" i="721"/>
  <c r="N34" i="721" s="1"/>
  <c r="AF34" i="721" s="1"/>
  <c r="P34" i="721"/>
  <c r="H34" i="721"/>
  <c r="AK33" i="721"/>
  <c r="AJ33" i="721"/>
  <c r="W33" i="721"/>
  <c r="N33" i="721" s="1"/>
  <c r="AF33" i="721" s="1"/>
  <c r="P33" i="721"/>
  <c r="H33" i="721"/>
  <c r="AK32" i="721"/>
  <c r="AJ32" i="721"/>
  <c r="AF32" i="721"/>
  <c r="W32" i="721"/>
  <c r="N32" i="721" s="1"/>
  <c r="AG32" i="721" s="1"/>
  <c r="O32" i="721"/>
  <c r="P32" i="721"/>
  <c r="H32" i="721"/>
  <c r="AJ31" i="721"/>
  <c r="W31" i="721"/>
  <c r="N31" i="721"/>
  <c r="N43" i="721" s="1"/>
  <c r="H31" i="721"/>
  <c r="AE30" i="721"/>
  <c r="AD30" i="721"/>
  <c r="AA30" i="721"/>
  <c r="Z30" i="721"/>
  <c r="M30" i="721"/>
  <c r="AJ29" i="721"/>
  <c r="AK29" i="721" s="1"/>
  <c r="AF29" i="721"/>
  <c r="W29" i="721"/>
  <c r="H29" i="721"/>
  <c r="AJ28" i="721"/>
  <c r="AK28" i="721" s="1"/>
  <c r="AG28" i="721"/>
  <c r="AF28" i="721"/>
  <c r="W28" i="721"/>
  <c r="H28" i="721"/>
  <c r="AJ27" i="721"/>
  <c r="AK27" i="721" s="1"/>
  <c r="AG27" i="721"/>
  <c r="AF27" i="721"/>
  <c r="W27" i="721"/>
  <c r="H27" i="721"/>
  <c r="AJ26" i="721"/>
  <c r="AK26" i="721" s="1"/>
  <c r="AG26" i="721"/>
  <c r="AF26" i="721"/>
  <c r="W26" i="721"/>
  <c r="H26" i="721"/>
  <c r="AJ25" i="721"/>
  <c r="AK25" i="721" s="1"/>
  <c r="AG25" i="721"/>
  <c r="AF25" i="721"/>
  <c r="W25" i="721"/>
  <c r="H25" i="721"/>
  <c r="AJ24" i="721"/>
  <c r="AK24" i="721" s="1"/>
  <c r="AF24" i="721"/>
  <c r="W24" i="721"/>
  <c r="P24" i="721"/>
  <c r="N24" i="721"/>
  <c r="O24" i="721" s="1"/>
  <c r="Q24" i="721" s="1"/>
  <c r="R24" i="721"/>
  <c r="H24" i="721"/>
  <c r="AJ23" i="721"/>
  <c r="AK23" i="721" s="1"/>
  <c r="AF23" i="721"/>
  <c r="W23" i="721"/>
  <c r="P23" i="721"/>
  <c r="N23" i="721"/>
  <c r="O23" i="721" s="1"/>
  <c r="R23" i="721" s="1"/>
  <c r="H23" i="721"/>
  <c r="AJ22" i="721"/>
  <c r="AK22" i="721" s="1"/>
  <c r="AF22" i="721"/>
  <c r="W22" i="721"/>
  <c r="P22" i="721"/>
  <c r="N22" i="721"/>
  <c r="O22" i="721" s="1"/>
  <c r="Q22" i="721" s="1"/>
  <c r="R22" i="721"/>
  <c r="H22" i="721"/>
  <c r="AJ21" i="721"/>
  <c r="AK21" i="721" s="1"/>
  <c r="AF21" i="721"/>
  <c r="W21" i="721"/>
  <c r="P21" i="721"/>
  <c r="N21" i="721"/>
  <c r="O21" i="721" s="1"/>
  <c r="R21" i="721" s="1"/>
  <c r="H21" i="721"/>
  <c r="AJ20" i="721"/>
  <c r="AK20" i="721" s="1"/>
  <c r="AK18" i="721" s="1"/>
  <c r="AF20" i="721"/>
  <c r="W20" i="721"/>
  <c r="P20" i="721"/>
  <c r="N20" i="721"/>
  <c r="O20" i="721" s="1"/>
  <c r="Q20" i="721" s="1"/>
  <c r="R20" i="721"/>
  <c r="H20" i="721"/>
  <c r="AK19" i="721"/>
  <c r="AJ19" i="721"/>
  <c r="W19" i="721"/>
  <c r="N19" i="721" s="1"/>
  <c r="P19" i="721"/>
  <c r="H19" i="721"/>
  <c r="AJ18" i="721"/>
  <c r="W18" i="721"/>
  <c r="O18" i="721"/>
  <c r="N18" i="721"/>
  <c r="AF18" i="721" s="1"/>
  <c r="H18" i="721"/>
  <c r="AE17" i="721"/>
  <c r="AD17" i="721"/>
  <c r="AA17" i="721"/>
  <c r="Z17" i="721"/>
  <c r="W17" i="721"/>
  <c r="M17" i="721"/>
  <c r="AK16" i="721"/>
  <c r="AJ16" i="721"/>
  <c r="AG16" i="721"/>
  <c r="AF16" i="721"/>
  <c r="W16" i="721"/>
  <c r="H16" i="721"/>
  <c r="AK15" i="721"/>
  <c r="AJ15" i="721"/>
  <c r="AG15" i="721"/>
  <c r="AF15" i="721"/>
  <c r="W15" i="721"/>
  <c r="H15" i="721"/>
  <c r="AK14" i="721"/>
  <c r="AJ14" i="721"/>
  <c r="AG14" i="721"/>
  <c r="AF14" i="721"/>
  <c r="W14" i="721"/>
  <c r="H14" i="721"/>
  <c r="AK13" i="721"/>
  <c r="AJ13" i="721"/>
  <c r="AG13" i="721"/>
  <c r="AF13" i="721"/>
  <c r="W13" i="721"/>
  <c r="H13" i="721"/>
  <c r="AK12" i="721"/>
  <c r="AJ12" i="721"/>
  <c r="W12" i="721"/>
  <c r="N12" i="721" s="1"/>
  <c r="P12" i="721"/>
  <c r="H12" i="721"/>
  <c r="AK11" i="721"/>
  <c r="AJ11" i="721"/>
  <c r="W11" i="721"/>
  <c r="N11" i="721" s="1"/>
  <c r="P11" i="721"/>
  <c r="H11" i="721"/>
  <c r="AK10" i="721"/>
  <c r="AJ10" i="721"/>
  <c r="W10" i="721"/>
  <c r="N10" i="721" s="1"/>
  <c r="P10" i="721"/>
  <c r="H10" i="721"/>
  <c r="AK9" i="721"/>
  <c r="AJ9" i="721"/>
  <c r="W9" i="721"/>
  <c r="N9" i="721" s="1"/>
  <c r="P9" i="721"/>
  <c r="H9" i="721"/>
  <c r="AK8" i="721"/>
  <c r="AJ8" i="721"/>
  <c r="W8" i="721"/>
  <c r="N8" i="721" s="1"/>
  <c r="P8" i="721"/>
  <c r="H8" i="721"/>
  <c r="AK7" i="721"/>
  <c r="AJ7" i="721"/>
  <c r="W7" i="721"/>
  <c r="N7" i="721" s="1"/>
  <c r="P7" i="721"/>
  <c r="H7" i="721"/>
  <c r="AK6" i="721"/>
  <c r="AJ6" i="721"/>
  <c r="W6" i="721"/>
  <c r="N6" i="721" s="1"/>
  <c r="P6" i="721"/>
  <c r="H6" i="721"/>
  <c r="AK5" i="721"/>
  <c r="AJ5" i="721"/>
  <c r="W5" i="721"/>
  <c r="N5" i="721"/>
  <c r="O5" i="721" s="1"/>
  <c r="P5" i="721"/>
  <c r="H5" i="721"/>
  <c r="AE2" i="721"/>
  <c r="AD2" i="721"/>
  <c r="AA2" i="721"/>
  <c r="Z2" i="721"/>
  <c r="I2" i="721"/>
  <c r="I1" i="721"/>
  <c r="E1" i="721"/>
  <c r="Q147" i="726" l="1"/>
  <c r="R147" i="726"/>
  <c r="S135" i="726" s="1"/>
  <c r="R173" i="726"/>
  <c r="S161" i="726" s="1"/>
  <c r="Q173" i="726"/>
  <c r="R160" i="726"/>
  <c r="S148" i="726" s="1"/>
  <c r="Q160" i="726"/>
  <c r="R121" i="726"/>
  <c r="S109" i="726" s="1"/>
  <c r="Q121" i="726"/>
  <c r="Q134" i="726"/>
  <c r="R134" i="726"/>
  <c r="S122" i="726" s="1"/>
  <c r="R17" i="726"/>
  <c r="S5" i="726" s="1"/>
  <c r="Q17" i="726"/>
  <c r="E2" i="726"/>
  <c r="Q30" i="726"/>
  <c r="R30" i="726"/>
  <c r="S18" i="726" s="1"/>
  <c r="R95" i="726"/>
  <c r="S83" i="726" s="1"/>
  <c r="Q95" i="726"/>
  <c r="R108" i="726"/>
  <c r="S96" i="726" s="1"/>
  <c r="Q108" i="726"/>
  <c r="R82" i="723"/>
  <c r="S70" i="723" s="1"/>
  <c r="Q11" i="723"/>
  <c r="R6" i="723"/>
  <c r="Q147" i="723"/>
  <c r="R147" i="723"/>
  <c r="S135" i="723" s="1"/>
  <c r="R126" i="723"/>
  <c r="Q126" i="723"/>
  <c r="AG173" i="723"/>
  <c r="AH161" i="723" s="1"/>
  <c r="AF173" i="723"/>
  <c r="Q164" i="723"/>
  <c r="R164" i="723"/>
  <c r="R148" i="723"/>
  <c r="Q148" i="723"/>
  <c r="O160" i="723"/>
  <c r="R144" i="723"/>
  <c r="Q144" i="723"/>
  <c r="R137" i="723"/>
  <c r="Q137" i="723"/>
  <c r="AF108" i="723"/>
  <c r="AG108" i="723"/>
  <c r="AH96" i="723" s="1"/>
  <c r="Q101" i="723"/>
  <c r="R101" i="723"/>
  <c r="Q135" i="723"/>
  <c r="R86" i="723"/>
  <c r="O95" i="723"/>
  <c r="Q83" i="723"/>
  <c r="R83" i="723"/>
  <c r="R22" i="723"/>
  <c r="Q22" i="723"/>
  <c r="Q114" i="723"/>
  <c r="Q112" i="723"/>
  <c r="Q110" i="723"/>
  <c r="R90" i="723"/>
  <c r="Q90" i="723"/>
  <c r="R58" i="723"/>
  <c r="Q58" i="723"/>
  <c r="Q75" i="723"/>
  <c r="R75" i="723"/>
  <c r="R72" i="723"/>
  <c r="Q72" i="723"/>
  <c r="R34" i="723"/>
  <c r="Q34" i="723"/>
  <c r="Q46" i="723"/>
  <c r="R46" i="723"/>
  <c r="AG69" i="723"/>
  <c r="AH57" i="723" s="1"/>
  <c r="Q69" i="723"/>
  <c r="AF69" i="723"/>
  <c r="Q48" i="723"/>
  <c r="R48" i="723"/>
  <c r="Q9" i="723"/>
  <c r="R125" i="723"/>
  <c r="Q125" i="723"/>
  <c r="Q154" i="723"/>
  <c r="R154" i="723"/>
  <c r="Q150" i="723"/>
  <c r="R150" i="723"/>
  <c r="AG147" i="723"/>
  <c r="AH135" i="723" s="1"/>
  <c r="AF147" i="723"/>
  <c r="AG160" i="723"/>
  <c r="AH148" i="723" s="1"/>
  <c r="AF160" i="723"/>
  <c r="R143" i="723"/>
  <c r="Q143" i="723"/>
  <c r="R116" i="723"/>
  <c r="Q116" i="723"/>
  <c r="R138" i="723"/>
  <c r="Q138" i="723"/>
  <c r="Q104" i="723"/>
  <c r="R104" i="723"/>
  <c r="R141" i="723"/>
  <c r="Q141" i="723"/>
  <c r="R74" i="723"/>
  <c r="Q74" i="723"/>
  <c r="AG95" i="723"/>
  <c r="AH83" i="723" s="1"/>
  <c r="AF95" i="723"/>
  <c r="R59" i="723"/>
  <c r="Q59" i="723"/>
  <c r="R25" i="723"/>
  <c r="Q25" i="723"/>
  <c r="R21" i="723"/>
  <c r="Q21" i="723"/>
  <c r="Q31" i="723"/>
  <c r="O43" i="723"/>
  <c r="R43" i="723" s="1"/>
  <c r="S31" i="723" s="1"/>
  <c r="R31" i="723"/>
  <c r="R110" i="723"/>
  <c r="R91" i="723"/>
  <c r="Q91" i="723"/>
  <c r="R87" i="723"/>
  <c r="Q87" i="723"/>
  <c r="R73" i="723"/>
  <c r="Q73" i="723"/>
  <c r="R35" i="723"/>
  <c r="Q35" i="723"/>
  <c r="R7" i="723"/>
  <c r="Q7" i="723"/>
  <c r="R8" i="723"/>
  <c r="Q8" i="723"/>
  <c r="AG30" i="723"/>
  <c r="AH18" i="723" s="1"/>
  <c r="AF30" i="723"/>
  <c r="R128" i="723"/>
  <c r="Q128" i="723"/>
  <c r="R124" i="723"/>
  <c r="Q124" i="723"/>
  <c r="Q166" i="723"/>
  <c r="R166" i="723"/>
  <c r="Q162" i="723"/>
  <c r="R162" i="723"/>
  <c r="R142" i="723"/>
  <c r="Q142" i="723"/>
  <c r="O134" i="723"/>
  <c r="Q122" i="723"/>
  <c r="R122" i="723"/>
  <c r="R139" i="723"/>
  <c r="Q139" i="723"/>
  <c r="Q103" i="723"/>
  <c r="R103" i="723"/>
  <c r="Q96" i="723"/>
  <c r="R109" i="723"/>
  <c r="Q109" i="723"/>
  <c r="O121" i="723"/>
  <c r="O108" i="723"/>
  <c r="R24" i="723"/>
  <c r="Q24" i="723"/>
  <c r="AF56" i="723"/>
  <c r="AG56" i="723"/>
  <c r="AH44" i="723" s="1"/>
  <c r="Q56" i="723"/>
  <c r="Q115" i="723"/>
  <c r="Q113" i="723"/>
  <c r="Q111" i="723"/>
  <c r="R88" i="723"/>
  <c r="Q88" i="723"/>
  <c r="Q82" i="723"/>
  <c r="AG82" i="723"/>
  <c r="AH70" i="723" s="1"/>
  <c r="AF82" i="723"/>
  <c r="R60" i="723"/>
  <c r="Q60" i="723"/>
  <c r="R76" i="723"/>
  <c r="R36" i="723"/>
  <c r="Q36" i="723"/>
  <c r="R32" i="723"/>
  <c r="Q32" i="723"/>
  <c r="Q18" i="723"/>
  <c r="O30" i="723"/>
  <c r="R18" i="723"/>
  <c r="O17" i="723"/>
  <c r="Q5" i="723"/>
  <c r="R5" i="723"/>
  <c r="R10" i="723"/>
  <c r="Q10" i="723"/>
  <c r="O69" i="723"/>
  <c r="R69" i="723" s="1"/>
  <c r="S57" i="723" s="1"/>
  <c r="R57" i="723"/>
  <c r="Q57" i="723"/>
  <c r="R127" i="723"/>
  <c r="Q127" i="723"/>
  <c r="R123" i="723"/>
  <c r="Q123" i="723"/>
  <c r="Q161" i="723"/>
  <c r="O173" i="723"/>
  <c r="R161" i="723"/>
  <c r="Q152" i="723"/>
  <c r="R152" i="723"/>
  <c r="R167" i="723"/>
  <c r="Q167" i="723"/>
  <c r="AG134" i="723"/>
  <c r="AH122" i="723" s="1"/>
  <c r="AF134" i="723"/>
  <c r="R140" i="723"/>
  <c r="Q140" i="723"/>
  <c r="R136" i="723"/>
  <c r="Q136" i="723"/>
  <c r="Q102" i="723"/>
  <c r="R102" i="723"/>
  <c r="AG121" i="723"/>
  <c r="AH109" i="723" s="1"/>
  <c r="AF121" i="723"/>
  <c r="R23" i="723"/>
  <c r="Q23" i="723"/>
  <c r="AG43" i="723"/>
  <c r="AH31" i="723" s="1"/>
  <c r="AF43" i="723"/>
  <c r="Q43" i="723"/>
  <c r="R89" i="723"/>
  <c r="Q89" i="723"/>
  <c r="R71" i="723"/>
  <c r="Q71" i="723"/>
  <c r="R37" i="723"/>
  <c r="Q37" i="723"/>
  <c r="R33" i="723"/>
  <c r="Q33" i="723"/>
  <c r="Q50" i="723"/>
  <c r="R50" i="723"/>
  <c r="Q52" i="723"/>
  <c r="R52" i="723"/>
  <c r="R38" i="723"/>
  <c r="Q38" i="723"/>
  <c r="G1" i="721"/>
  <c r="G2" i="721" s="1"/>
  <c r="AG6" i="721"/>
  <c r="AF6" i="721"/>
  <c r="O6" i="721"/>
  <c r="O17" i="721" s="1"/>
  <c r="O7" i="721"/>
  <c r="AG7" i="721"/>
  <c r="AF7" i="721"/>
  <c r="AF8" i="721"/>
  <c r="AG8" i="721"/>
  <c r="O8" i="721"/>
  <c r="AG9" i="721"/>
  <c r="AF9" i="721"/>
  <c r="O9" i="721"/>
  <c r="AG10" i="721"/>
  <c r="AF10" i="721"/>
  <c r="O10" i="721"/>
  <c r="AF11" i="721"/>
  <c r="AG11" i="721"/>
  <c r="O11" i="721"/>
  <c r="AG12" i="721"/>
  <c r="O12" i="721"/>
  <c r="AF12" i="721"/>
  <c r="O19" i="721"/>
  <c r="AG19" i="721"/>
  <c r="AF19" i="721"/>
  <c r="P17" i="721"/>
  <c r="O30" i="721"/>
  <c r="AF5" i="721"/>
  <c r="R18" i="721"/>
  <c r="AG18" i="721"/>
  <c r="AG20" i="721"/>
  <c r="AG22" i="721"/>
  <c r="AG24" i="721"/>
  <c r="AF31" i="721"/>
  <c r="AG33" i="721"/>
  <c r="O34" i="721"/>
  <c r="AG35" i="721"/>
  <c r="O36" i="721"/>
  <c r="AG37" i="721"/>
  <c r="R46" i="721"/>
  <c r="Q46" i="721"/>
  <c r="R50" i="721"/>
  <c r="Q50" i="721"/>
  <c r="AG31" i="721"/>
  <c r="AG34" i="721"/>
  <c r="R35" i="721"/>
  <c r="AF37" i="721"/>
  <c r="N56" i="721"/>
  <c r="AF44" i="721"/>
  <c r="O44" i="721"/>
  <c r="AG44" i="721"/>
  <c r="R48" i="721"/>
  <c r="Q48" i="721"/>
  <c r="R57" i="721"/>
  <c r="Q57" i="721"/>
  <c r="AG5" i="721"/>
  <c r="N17" i="721"/>
  <c r="P18" i="721"/>
  <c r="Q21" i="721"/>
  <c r="AG21" i="721"/>
  <c r="Q23" i="721"/>
  <c r="AG23" i="721"/>
  <c r="P30" i="721"/>
  <c r="N30" i="721"/>
  <c r="Q43" i="721"/>
  <c r="AG43" i="721"/>
  <c r="AH31" i="721" s="1"/>
  <c r="AF43" i="721"/>
  <c r="Q37" i="721"/>
  <c r="R37" i="721"/>
  <c r="AG45" i="721"/>
  <c r="AF45" i="721"/>
  <c r="O45" i="721"/>
  <c r="R70" i="721"/>
  <c r="Q70" i="721"/>
  <c r="AG71" i="721"/>
  <c r="AF71" i="721"/>
  <c r="O71" i="721"/>
  <c r="AG72" i="721"/>
  <c r="AF72" i="721"/>
  <c r="O72" i="721"/>
  <c r="AG73" i="721"/>
  <c r="AF73" i="721"/>
  <c r="O73" i="721"/>
  <c r="AG74" i="721"/>
  <c r="AF74" i="721"/>
  <c r="O74" i="721"/>
  <c r="AG75" i="721"/>
  <c r="AF75" i="721"/>
  <c r="O75" i="721"/>
  <c r="N95" i="721"/>
  <c r="AF83" i="721"/>
  <c r="O83" i="721"/>
  <c r="AG83" i="721"/>
  <c r="Q18" i="721"/>
  <c r="P43" i="721"/>
  <c r="P31" i="721"/>
  <c r="O31" i="721"/>
  <c r="O33" i="721"/>
  <c r="Q35" i="721"/>
  <c r="AF36" i="721"/>
  <c r="AG47" i="721"/>
  <c r="AF47" i="721"/>
  <c r="O47" i="721"/>
  <c r="AG49" i="721"/>
  <c r="AF49" i="721"/>
  <c r="O49" i="721"/>
  <c r="AF60" i="721"/>
  <c r="O60" i="721"/>
  <c r="AG60" i="721"/>
  <c r="AF46" i="721"/>
  <c r="AF48" i="721"/>
  <c r="P50" i="721"/>
  <c r="AF50" i="721"/>
  <c r="AF57" i="721"/>
  <c r="AG58" i="721"/>
  <c r="O59" i="721"/>
  <c r="P69" i="721"/>
  <c r="N69" i="721"/>
  <c r="P70" i="721"/>
  <c r="P82" i="721"/>
  <c r="N82" i="721"/>
  <c r="AG84" i="721"/>
  <c r="R85" i="721"/>
  <c r="O87" i="721"/>
  <c r="AG88" i="721"/>
  <c r="R89" i="721"/>
  <c r="Q97" i="721"/>
  <c r="AK96" i="721"/>
  <c r="AK2" i="721" s="1"/>
  <c r="Q98" i="721"/>
  <c r="Q99" i="721"/>
  <c r="Q100" i="721"/>
  <c r="N121" i="721"/>
  <c r="AG117" i="721"/>
  <c r="AF117" i="721"/>
  <c r="O117" i="721"/>
  <c r="AG48" i="721"/>
  <c r="AG50" i="721"/>
  <c r="AG57" i="721"/>
  <c r="AF70" i="721"/>
  <c r="N108" i="721"/>
  <c r="AF96" i="721"/>
  <c r="R102" i="721"/>
  <c r="Q102" i="721"/>
  <c r="AG110" i="721"/>
  <c r="AF110" i="721"/>
  <c r="O110" i="721"/>
  <c r="AG111" i="721"/>
  <c r="AF111" i="721"/>
  <c r="O111" i="721"/>
  <c r="AG112" i="721"/>
  <c r="AF112" i="721"/>
  <c r="O112" i="721"/>
  <c r="AG113" i="721"/>
  <c r="AF113" i="721"/>
  <c r="O113" i="721"/>
  <c r="AG114" i="721"/>
  <c r="AF114" i="721"/>
  <c r="O114" i="721"/>
  <c r="AG115" i="721"/>
  <c r="AF115" i="721"/>
  <c r="O115" i="721"/>
  <c r="AG116" i="721"/>
  <c r="AF116" i="721"/>
  <c r="O116" i="721"/>
  <c r="P44" i="721"/>
  <c r="O58" i="721"/>
  <c r="AG70" i="721"/>
  <c r="Q85" i="721"/>
  <c r="Q89" i="721"/>
  <c r="AF90" i="721"/>
  <c r="AG90" i="721"/>
  <c r="O108" i="721"/>
  <c r="R101" i="721"/>
  <c r="P83" i="721"/>
  <c r="R84" i="721"/>
  <c r="O86" i="721"/>
  <c r="AF86" i="721"/>
  <c r="AG87" i="721"/>
  <c r="Q88" i="721"/>
  <c r="O90" i="721"/>
  <c r="P96" i="721"/>
  <c r="P108" i="721"/>
  <c r="R103" i="721"/>
  <c r="Q103" i="721"/>
  <c r="P109" i="721"/>
  <c r="AG141" i="721"/>
  <c r="AF141" i="721"/>
  <c r="O141" i="721"/>
  <c r="AG142" i="721"/>
  <c r="AF142" i="721"/>
  <c r="O142" i="721"/>
  <c r="N160" i="721"/>
  <c r="O148" i="721"/>
  <c r="AG148" i="721"/>
  <c r="AF148" i="721"/>
  <c r="R151" i="721"/>
  <c r="Q151" i="721"/>
  <c r="P160" i="721"/>
  <c r="AF109" i="721"/>
  <c r="AF122" i="721"/>
  <c r="N134" i="721"/>
  <c r="O122" i="721"/>
  <c r="AF123" i="721"/>
  <c r="R135" i="721"/>
  <c r="AG136" i="721"/>
  <c r="AF136" i="721"/>
  <c r="O136" i="721"/>
  <c r="AG137" i="721"/>
  <c r="AF137" i="721"/>
  <c r="O137" i="721"/>
  <c r="AG138" i="721"/>
  <c r="AF138" i="721"/>
  <c r="O138" i="721"/>
  <c r="AG139" i="721"/>
  <c r="AF139" i="721"/>
  <c r="O139" i="721"/>
  <c r="AG140" i="721"/>
  <c r="AF140" i="721"/>
  <c r="O140" i="721"/>
  <c r="R149" i="721"/>
  <c r="Q149" i="721"/>
  <c r="O165" i="721"/>
  <c r="AG165" i="721"/>
  <c r="AF165" i="721"/>
  <c r="AG109" i="721"/>
  <c r="R123" i="721"/>
  <c r="Q123" i="721"/>
  <c r="AK122" i="721"/>
  <c r="R155" i="721"/>
  <c r="Q155" i="721"/>
  <c r="O163" i="721"/>
  <c r="AG163" i="721"/>
  <c r="AF163" i="721"/>
  <c r="O167" i="721"/>
  <c r="AG167" i="721"/>
  <c r="AF167" i="721"/>
  <c r="O109" i="721"/>
  <c r="R153" i="721"/>
  <c r="Q153" i="721"/>
  <c r="AG123" i="721"/>
  <c r="AG124" i="721"/>
  <c r="AG125" i="721"/>
  <c r="AG126" i="721"/>
  <c r="AG127" i="721"/>
  <c r="AG128" i="721"/>
  <c r="P134" i="721"/>
  <c r="AF135" i="721"/>
  <c r="P147" i="721"/>
  <c r="N147" i="721"/>
  <c r="AF149" i="721"/>
  <c r="AF151" i="721"/>
  <c r="AF153" i="721"/>
  <c r="AF155" i="721"/>
  <c r="AG161" i="721"/>
  <c r="AG135" i="721"/>
  <c r="AG149" i="721"/>
  <c r="O150" i="721"/>
  <c r="AG151" i="721"/>
  <c r="O152" i="721"/>
  <c r="AG153" i="721"/>
  <c r="O154" i="721"/>
  <c r="AG155" i="721"/>
  <c r="O161" i="721"/>
  <c r="O162" i="721"/>
  <c r="O164" i="721"/>
  <c r="O166" i="721"/>
  <c r="P173" i="721"/>
  <c r="N173" i="721"/>
  <c r="O125" i="721"/>
  <c r="O126" i="721"/>
  <c r="O127" i="721"/>
  <c r="O128" i="721"/>
  <c r="AF150" i="721"/>
  <c r="AF152" i="721"/>
  <c r="AF154" i="721"/>
  <c r="AF162" i="721"/>
  <c r="AF164" i="721"/>
  <c r="AF166" i="721"/>
  <c r="E2" i="723" l="1"/>
  <c r="R17" i="723"/>
  <c r="S5" i="723" s="1"/>
  <c r="Q17" i="723"/>
  <c r="Q121" i="723"/>
  <c r="R121" i="723"/>
  <c r="S109" i="723" s="1"/>
  <c r="R30" i="723"/>
  <c r="S18" i="723" s="1"/>
  <c r="Q30" i="723"/>
  <c r="R160" i="723"/>
  <c r="S148" i="723" s="1"/>
  <c r="Q160" i="723"/>
  <c r="R173" i="723"/>
  <c r="S161" i="723" s="1"/>
  <c r="Q173" i="723"/>
  <c r="Q134" i="723"/>
  <c r="R134" i="723"/>
  <c r="S122" i="723" s="1"/>
  <c r="R95" i="723"/>
  <c r="S83" i="723" s="1"/>
  <c r="Q95" i="723"/>
  <c r="R108" i="723"/>
  <c r="S96" i="723" s="1"/>
  <c r="Q108" i="723"/>
  <c r="R17" i="721"/>
  <c r="S5" i="721" s="1"/>
  <c r="Q17" i="721"/>
  <c r="Q164" i="721"/>
  <c r="R164" i="721"/>
  <c r="AG173" i="721"/>
  <c r="AH161" i="721" s="1"/>
  <c r="AF173" i="721"/>
  <c r="O121" i="721"/>
  <c r="R109" i="721"/>
  <c r="Q109" i="721"/>
  <c r="R137" i="721"/>
  <c r="Q137" i="721"/>
  <c r="R141" i="721"/>
  <c r="Q141" i="721"/>
  <c r="Q112" i="721"/>
  <c r="R112" i="721"/>
  <c r="Q161" i="721"/>
  <c r="O173" i="721"/>
  <c r="R161" i="721"/>
  <c r="AG147" i="721"/>
  <c r="AH135" i="721" s="1"/>
  <c r="AF147" i="721"/>
  <c r="R126" i="721"/>
  <c r="Q126" i="721"/>
  <c r="Q166" i="721"/>
  <c r="R166" i="721"/>
  <c r="R163" i="721"/>
  <c r="Q163" i="721"/>
  <c r="R139" i="721"/>
  <c r="Q139" i="721"/>
  <c r="Q135" i="721"/>
  <c r="Q122" i="721"/>
  <c r="O134" i="721"/>
  <c r="R122" i="721"/>
  <c r="R96" i="721"/>
  <c r="R88" i="721"/>
  <c r="Q86" i="721"/>
  <c r="R86" i="721"/>
  <c r="R58" i="721"/>
  <c r="Q58" i="721"/>
  <c r="Q114" i="721"/>
  <c r="R114" i="721"/>
  <c r="Q110" i="721"/>
  <c r="R110" i="721"/>
  <c r="Q84" i="721"/>
  <c r="AG121" i="721"/>
  <c r="AH109" i="721" s="1"/>
  <c r="AF121" i="721"/>
  <c r="Q87" i="721"/>
  <c r="R87" i="721"/>
  <c r="Q82" i="721"/>
  <c r="AG82" i="721"/>
  <c r="AH70" i="721" s="1"/>
  <c r="AF82" i="721"/>
  <c r="Q47" i="721"/>
  <c r="R47" i="721"/>
  <c r="Q75" i="721"/>
  <c r="R75" i="721"/>
  <c r="Q71" i="721"/>
  <c r="R71" i="721"/>
  <c r="O82" i="721"/>
  <c r="R82" i="721" s="1"/>
  <c r="S70" i="721" s="1"/>
  <c r="Q30" i="721"/>
  <c r="R30" i="721"/>
  <c r="S18" i="721" s="1"/>
  <c r="R19" i="721"/>
  <c r="Q19" i="721"/>
  <c r="R11" i="721"/>
  <c r="Q11" i="721"/>
  <c r="Q150" i="721"/>
  <c r="R150" i="721"/>
  <c r="R165" i="721"/>
  <c r="Q165" i="721"/>
  <c r="R140" i="721"/>
  <c r="Q140" i="721"/>
  <c r="R136" i="721"/>
  <c r="Q136" i="721"/>
  <c r="AG134" i="721"/>
  <c r="AH122" i="721" s="1"/>
  <c r="AF134" i="721"/>
  <c r="R148" i="721"/>
  <c r="Q148" i="721"/>
  <c r="O160" i="721"/>
  <c r="Q124" i="721"/>
  <c r="Q96" i="721"/>
  <c r="Q115" i="721"/>
  <c r="R115" i="721"/>
  <c r="Q111" i="721"/>
  <c r="R111" i="721"/>
  <c r="Q117" i="721"/>
  <c r="R117" i="721"/>
  <c r="R59" i="721"/>
  <c r="Q59" i="721"/>
  <c r="Q49" i="721"/>
  <c r="R49" i="721"/>
  <c r="R83" i="721"/>
  <c r="O95" i="721"/>
  <c r="Q83" i="721"/>
  <c r="Q72" i="721"/>
  <c r="R72" i="721"/>
  <c r="AG56" i="721"/>
  <c r="AH44" i="721" s="1"/>
  <c r="Q56" i="721"/>
  <c r="AF56" i="721"/>
  <c r="R34" i="721"/>
  <c r="Q34" i="721"/>
  <c r="Q32" i="721"/>
  <c r="R8" i="721"/>
  <c r="Q8" i="721"/>
  <c r="Q154" i="721"/>
  <c r="R154" i="721"/>
  <c r="R167" i="721"/>
  <c r="Q167" i="721"/>
  <c r="R128" i="721"/>
  <c r="Q128" i="721"/>
  <c r="R124" i="721"/>
  <c r="AG108" i="721"/>
  <c r="AH96" i="721" s="1"/>
  <c r="AF108" i="721"/>
  <c r="R33" i="721"/>
  <c r="Q33" i="721"/>
  <c r="Q73" i="721"/>
  <c r="R73" i="721"/>
  <c r="Q45" i="721"/>
  <c r="R45" i="721"/>
  <c r="AG17" i="721"/>
  <c r="AH5" i="721" s="1"/>
  <c r="AF17" i="721"/>
  <c r="Q36" i="721"/>
  <c r="R36" i="721"/>
  <c r="Q5" i="721"/>
  <c r="R12" i="721"/>
  <c r="Q12" i="721"/>
  <c r="R9" i="721"/>
  <c r="Q9" i="721"/>
  <c r="R7" i="721"/>
  <c r="Q7" i="721"/>
  <c r="R125" i="721"/>
  <c r="Q125" i="721"/>
  <c r="Q162" i="721"/>
  <c r="R162" i="721"/>
  <c r="O147" i="721"/>
  <c r="AG160" i="721"/>
  <c r="AH148" i="721" s="1"/>
  <c r="AF160" i="721"/>
  <c r="Q108" i="721"/>
  <c r="R108" i="721"/>
  <c r="S96" i="721" s="1"/>
  <c r="Q116" i="721"/>
  <c r="R116" i="721"/>
  <c r="R127" i="721"/>
  <c r="Q127" i="721"/>
  <c r="Q152" i="721"/>
  <c r="R152" i="721"/>
  <c r="R138" i="721"/>
  <c r="Q138" i="721"/>
  <c r="R142" i="721"/>
  <c r="Q142" i="721"/>
  <c r="Q90" i="721"/>
  <c r="R90" i="721"/>
  <c r="Q113" i="721"/>
  <c r="R113" i="721"/>
  <c r="AG69" i="721"/>
  <c r="AH57" i="721" s="1"/>
  <c r="Q69" i="721"/>
  <c r="AF69" i="721"/>
  <c r="R60" i="721"/>
  <c r="Q60" i="721"/>
  <c r="O43" i="721"/>
  <c r="R43" i="721" s="1"/>
  <c r="S31" i="721" s="1"/>
  <c r="R31" i="721"/>
  <c r="Q31" i="721"/>
  <c r="AG95" i="721"/>
  <c r="AH83" i="721" s="1"/>
  <c r="AF95" i="721"/>
  <c r="Q74" i="721"/>
  <c r="R74" i="721"/>
  <c r="R32" i="721"/>
  <c r="AG30" i="721"/>
  <c r="AH18" i="721" s="1"/>
  <c r="AF30" i="721"/>
  <c r="O69" i="721"/>
  <c r="R69" i="721" s="1"/>
  <c r="S57" i="721" s="1"/>
  <c r="Q44" i="721"/>
  <c r="O56" i="721"/>
  <c r="R56" i="721" s="1"/>
  <c r="S44" i="721" s="1"/>
  <c r="R44" i="721"/>
  <c r="R5" i="721"/>
  <c r="R10" i="721"/>
  <c r="Q10" i="721"/>
  <c r="R6" i="721"/>
  <c r="Q6" i="721"/>
  <c r="Q147" i="721" l="1"/>
  <c r="R147" i="721"/>
  <c r="S135" i="721" s="1"/>
  <c r="R160" i="721"/>
  <c r="S148" i="721" s="1"/>
  <c r="Q160" i="721"/>
  <c r="E2" i="721"/>
  <c r="Q134" i="721"/>
  <c r="R134" i="721"/>
  <c r="S122" i="721" s="1"/>
  <c r="Q121" i="721"/>
  <c r="R121" i="721"/>
  <c r="S109" i="721" s="1"/>
  <c r="Q95" i="721"/>
  <c r="R95" i="721"/>
  <c r="S83" i="721" s="1"/>
  <c r="R173" i="721"/>
  <c r="S161" i="721" s="1"/>
  <c r="Q173" i="721"/>
  <c r="J124" i="719" l="1"/>
  <c r="H123" i="719"/>
  <c r="H122" i="719"/>
  <c r="H121" i="719"/>
  <c r="H120" i="719"/>
  <c r="H119" i="719"/>
  <c r="H118" i="719"/>
  <c r="P117" i="719"/>
  <c r="K117" i="719" s="1"/>
  <c r="L117" i="719" s="1"/>
  <c r="H117" i="719"/>
  <c r="P116" i="719"/>
  <c r="K116" i="719"/>
  <c r="L116" i="719" s="1"/>
  <c r="H116" i="719"/>
  <c r="P115" i="719"/>
  <c r="K115" i="719" s="1"/>
  <c r="L115" i="719" s="1"/>
  <c r="H115" i="719"/>
  <c r="P114" i="719"/>
  <c r="L114" i="719"/>
  <c r="K114" i="719"/>
  <c r="H114" i="719"/>
  <c r="P113" i="719"/>
  <c r="K113" i="719" s="1"/>
  <c r="L113" i="719" s="1"/>
  <c r="H113" i="719"/>
  <c r="P112" i="719"/>
  <c r="L112" i="719"/>
  <c r="K112" i="719"/>
  <c r="H112" i="719"/>
  <c r="J111" i="719"/>
  <c r="H110" i="719"/>
  <c r="H109" i="719"/>
  <c r="H108" i="719"/>
  <c r="H107" i="719"/>
  <c r="H106" i="719"/>
  <c r="P105" i="719"/>
  <c r="K105" i="719" s="1"/>
  <c r="L105" i="719" s="1"/>
  <c r="H105" i="719"/>
  <c r="P104" i="719"/>
  <c r="K104" i="719"/>
  <c r="L104" i="719" s="1"/>
  <c r="H104" i="719"/>
  <c r="P103" i="719"/>
  <c r="K103" i="719" s="1"/>
  <c r="L103" i="719" s="1"/>
  <c r="H103" i="719"/>
  <c r="P102" i="719"/>
  <c r="K102" i="719"/>
  <c r="L102" i="719" s="1"/>
  <c r="H102" i="719"/>
  <c r="P101" i="719"/>
  <c r="K101" i="719" s="1"/>
  <c r="H101" i="719"/>
  <c r="J100" i="719"/>
  <c r="H99" i="719"/>
  <c r="H98" i="719"/>
  <c r="H97" i="719"/>
  <c r="H96" i="719"/>
  <c r="H95" i="719"/>
  <c r="H94" i="719"/>
  <c r="P93" i="719"/>
  <c r="K93" i="719" s="1"/>
  <c r="L93" i="719" s="1"/>
  <c r="H93" i="719"/>
  <c r="P92" i="719"/>
  <c r="K92" i="719"/>
  <c r="K100" i="719" s="1"/>
  <c r="H92" i="719"/>
  <c r="J91" i="719"/>
  <c r="H90" i="719"/>
  <c r="H89" i="719"/>
  <c r="H88" i="719"/>
  <c r="H87" i="719"/>
  <c r="H86" i="719"/>
  <c r="H85" i="719"/>
  <c r="H84" i="719"/>
  <c r="P83" i="719"/>
  <c r="K83" i="719"/>
  <c r="L83" i="719" s="1"/>
  <c r="H83" i="719"/>
  <c r="P82" i="719"/>
  <c r="K82" i="719" s="1"/>
  <c r="H82" i="719"/>
  <c r="L81" i="719"/>
  <c r="K81" i="719"/>
  <c r="J81" i="719"/>
  <c r="H80" i="719"/>
  <c r="H79" i="719"/>
  <c r="H78" i="719"/>
  <c r="H77" i="719"/>
  <c r="H76" i="719"/>
  <c r="J75" i="719"/>
  <c r="H74" i="719"/>
  <c r="H73" i="719"/>
  <c r="H72" i="719"/>
  <c r="P71" i="719"/>
  <c r="K71" i="719"/>
  <c r="L71" i="719" s="1"/>
  <c r="H71" i="719"/>
  <c r="P70" i="719"/>
  <c r="K70" i="719" s="1"/>
  <c r="L70" i="719" s="1"/>
  <c r="H70" i="719"/>
  <c r="P69" i="719"/>
  <c r="K69" i="719"/>
  <c r="L69" i="719" s="1"/>
  <c r="H69" i="719"/>
  <c r="P68" i="719"/>
  <c r="K68" i="719" s="1"/>
  <c r="L68" i="719" s="1"/>
  <c r="H68" i="719"/>
  <c r="P67" i="719"/>
  <c r="K67" i="719"/>
  <c r="L67" i="719" s="1"/>
  <c r="H67" i="719"/>
  <c r="P66" i="719"/>
  <c r="K66" i="719" s="1"/>
  <c r="L66" i="719" s="1"/>
  <c r="H66" i="719"/>
  <c r="P65" i="719"/>
  <c r="K65" i="719"/>
  <c r="K75" i="719" s="1"/>
  <c r="H65" i="719"/>
  <c r="J64" i="719"/>
  <c r="H63" i="719"/>
  <c r="H62" i="719"/>
  <c r="H61" i="719"/>
  <c r="H60" i="719"/>
  <c r="H59" i="719"/>
  <c r="H58" i="719"/>
  <c r="P57" i="719"/>
  <c r="K57" i="719"/>
  <c r="L57" i="719" s="1"/>
  <c r="H57" i="719"/>
  <c r="P56" i="719"/>
  <c r="K56" i="719" s="1"/>
  <c r="L56" i="719" s="1"/>
  <c r="H56" i="719"/>
  <c r="P55" i="719"/>
  <c r="K55" i="719"/>
  <c r="L55" i="719" s="1"/>
  <c r="H55" i="719"/>
  <c r="P54" i="719"/>
  <c r="K54" i="719" s="1"/>
  <c r="L54" i="719" s="1"/>
  <c r="H54" i="719"/>
  <c r="P53" i="719"/>
  <c r="K53" i="719"/>
  <c r="L53" i="719" s="1"/>
  <c r="H53" i="719"/>
  <c r="P52" i="719"/>
  <c r="K52" i="719" s="1"/>
  <c r="H52" i="719"/>
  <c r="H50" i="719"/>
  <c r="H49" i="719"/>
  <c r="H47" i="719"/>
  <c r="H46" i="719"/>
  <c r="H45" i="719"/>
  <c r="H44" i="719"/>
  <c r="H43" i="719"/>
  <c r="H42" i="719"/>
  <c r="H41" i="719"/>
  <c r="P40" i="719"/>
  <c r="K40" i="719"/>
  <c r="L40" i="719" s="1"/>
  <c r="H40" i="719"/>
  <c r="P39" i="719"/>
  <c r="K39" i="719" s="1"/>
  <c r="L39" i="719" s="1"/>
  <c r="H39" i="719"/>
  <c r="J38" i="719"/>
  <c r="J51" i="719" s="1"/>
  <c r="I1" i="719" s="1"/>
  <c r="H37" i="719"/>
  <c r="H36" i="719"/>
  <c r="H35" i="719"/>
  <c r="H34" i="719"/>
  <c r="H33" i="719"/>
  <c r="H32" i="719"/>
  <c r="H31" i="719"/>
  <c r="P30" i="719"/>
  <c r="H30" i="719"/>
  <c r="P29" i="719"/>
  <c r="L29" i="719"/>
  <c r="K29" i="719"/>
  <c r="H29" i="719"/>
  <c r="P28" i="719"/>
  <c r="K28" i="719" s="1"/>
  <c r="L28" i="719" s="1"/>
  <c r="H28" i="719"/>
  <c r="P27" i="719"/>
  <c r="L27" i="719"/>
  <c r="K27" i="719"/>
  <c r="H27" i="719"/>
  <c r="P26" i="719"/>
  <c r="K26" i="719"/>
  <c r="L26" i="719" s="1"/>
  <c r="H26" i="719"/>
  <c r="P25" i="719"/>
  <c r="K25" i="719" s="1"/>
  <c r="H25" i="719"/>
  <c r="J24" i="719"/>
  <c r="H23" i="719"/>
  <c r="H22" i="719"/>
  <c r="H21" i="719"/>
  <c r="H20" i="719"/>
  <c r="P19" i="719"/>
  <c r="K19" i="719"/>
  <c r="L19" i="719" s="1"/>
  <c r="H19" i="719"/>
  <c r="P18" i="719"/>
  <c r="L18" i="719"/>
  <c r="K18" i="719"/>
  <c r="H18" i="719"/>
  <c r="P17" i="719"/>
  <c r="K17" i="719"/>
  <c r="K24" i="719" s="1"/>
  <c r="H17" i="719"/>
  <c r="J16" i="719"/>
  <c r="H15" i="719"/>
  <c r="H14" i="719"/>
  <c r="H13" i="719"/>
  <c r="H12" i="719"/>
  <c r="H11" i="719"/>
  <c r="H10" i="719"/>
  <c r="P8" i="719"/>
  <c r="L8" i="719"/>
  <c r="K8" i="719"/>
  <c r="H8" i="719"/>
  <c r="P7" i="719"/>
  <c r="K7" i="719" s="1"/>
  <c r="L7" i="719" s="1"/>
  <c r="H7" i="719"/>
  <c r="P6" i="719"/>
  <c r="L6" i="719"/>
  <c r="K6" i="719"/>
  <c r="H6" i="719"/>
  <c r="P5" i="719"/>
  <c r="K5" i="719" s="1"/>
  <c r="H5" i="719"/>
  <c r="I2" i="719"/>
  <c r="E1" i="719"/>
  <c r="M32" i="718"/>
  <c r="L32" i="718"/>
  <c r="K32" i="718"/>
  <c r="J32" i="718"/>
  <c r="I32" i="718"/>
  <c r="H32" i="718"/>
  <c r="G32" i="718"/>
  <c r="F32" i="718"/>
  <c r="E32" i="718"/>
  <c r="D32" i="718"/>
  <c r="Q15" i="718"/>
  <c r="P15" i="718"/>
  <c r="O15" i="718"/>
  <c r="N15" i="718"/>
  <c r="M15" i="718"/>
  <c r="L15" i="718"/>
  <c r="K15" i="718"/>
  <c r="J15" i="718"/>
  <c r="I15" i="718"/>
  <c r="H8" i="718" s="1"/>
  <c r="H15" i="718"/>
  <c r="G15" i="718"/>
  <c r="F15" i="718"/>
  <c r="E15" i="718"/>
  <c r="D15" i="718"/>
  <c r="L7" i="718"/>
  <c r="J7" i="718"/>
  <c r="H7" i="718"/>
  <c r="F7" i="718"/>
  <c r="L6" i="718"/>
  <c r="J6" i="718"/>
  <c r="H6" i="718"/>
  <c r="F6" i="718"/>
  <c r="F8" i="718" l="1"/>
  <c r="J8" i="718"/>
  <c r="L8" i="718"/>
  <c r="G1" i="719"/>
  <c r="G2" i="719" s="1"/>
  <c r="K124" i="719"/>
  <c r="K16" i="719"/>
  <c r="L5" i="719"/>
  <c r="L16" i="719" s="1"/>
  <c r="L124" i="719"/>
  <c r="K38" i="719"/>
  <c r="K51" i="719" s="1"/>
  <c r="L25" i="719"/>
  <c r="L38" i="719" s="1"/>
  <c r="L51" i="719" s="1"/>
  <c r="K64" i="719"/>
  <c r="L52" i="719"/>
  <c r="L64" i="719" s="1"/>
  <c r="L82" i="719"/>
  <c r="L91" i="719" s="1"/>
  <c r="K91" i="719"/>
  <c r="L101" i="719"/>
  <c r="L111" i="719" s="1"/>
  <c r="K111" i="719"/>
  <c r="L17" i="719"/>
  <c r="L24" i="719" s="1"/>
  <c r="L65" i="719"/>
  <c r="L75" i="719" s="1"/>
  <c r="L92" i="719"/>
  <c r="L100" i="719" s="1"/>
  <c r="AE173" i="717"/>
  <c r="AD173" i="717"/>
  <c r="AA173" i="717"/>
  <c r="Z173" i="717"/>
  <c r="M173" i="717"/>
  <c r="W172" i="717"/>
  <c r="H172" i="717"/>
  <c r="W171" i="717"/>
  <c r="H171" i="717"/>
  <c r="AG170" i="717"/>
  <c r="AF170" i="717"/>
  <c r="W170" i="717"/>
  <c r="H170" i="717"/>
  <c r="AG169" i="717"/>
  <c r="AF169" i="717"/>
  <c r="W169" i="717"/>
  <c r="H169" i="717"/>
  <c r="AG168" i="717"/>
  <c r="AF168" i="717"/>
  <c r="W168" i="717"/>
  <c r="H168" i="717"/>
  <c r="AG167" i="717"/>
  <c r="AF167" i="717"/>
  <c r="W167" i="717"/>
  <c r="H167" i="717"/>
  <c r="W166" i="717"/>
  <c r="N166" i="717"/>
  <c r="AG166" i="717" s="1"/>
  <c r="P166" i="717"/>
  <c r="H166" i="717"/>
  <c r="W165" i="717"/>
  <c r="P165" i="717"/>
  <c r="N165" i="717"/>
  <c r="O165" i="717" s="1"/>
  <c r="H165" i="717"/>
  <c r="W164" i="717"/>
  <c r="N164" i="717"/>
  <c r="AG164" i="717" s="1"/>
  <c r="P164" i="717"/>
  <c r="H164" i="717"/>
  <c r="W163" i="717"/>
  <c r="P163" i="717"/>
  <c r="N163" i="717"/>
  <c r="O163" i="717" s="1"/>
  <c r="AG163" i="717"/>
  <c r="H163" i="717"/>
  <c r="W162" i="717"/>
  <c r="N162" i="717"/>
  <c r="AG162" i="717" s="1"/>
  <c r="P162" i="717"/>
  <c r="H162" i="717"/>
  <c r="W161" i="717"/>
  <c r="N161" i="717"/>
  <c r="AF161" i="717" s="1"/>
  <c r="P161" i="717"/>
  <c r="H161" i="717"/>
  <c r="AE160" i="717"/>
  <c r="AD160" i="717"/>
  <c r="AA160" i="717"/>
  <c r="Z160" i="717"/>
  <c r="M160" i="717"/>
  <c r="W159" i="717"/>
  <c r="H159" i="717"/>
  <c r="W158" i="717"/>
  <c r="H158" i="717"/>
  <c r="W157" i="717"/>
  <c r="H157" i="717"/>
  <c r="W156" i="717"/>
  <c r="H156" i="717"/>
  <c r="W155" i="717"/>
  <c r="P155" i="717"/>
  <c r="N155" i="717"/>
  <c r="O155" i="717" s="1"/>
  <c r="AG155" i="717"/>
  <c r="H155" i="717"/>
  <c r="W154" i="717"/>
  <c r="N154" i="717"/>
  <c r="AG154" i="717" s="1"/>
  <c r="P154" i="717"/>
  <c r="H154" i="717"/>
  <c r="W153" i="717"/>
  <c r="P153" i="717"/>
  <c r="N153" i="717"/>
  <c r="O153" i="717" s="1"/>
  <c r="AG153" i="717"/>
  <c r="H153" i="717"/>
  <c r="W152" i="717"/>
  <c r="N152" i="717"/>
  <c r="AG152" i="717" s="1"/>
  <c r="P152" i="717"/>
  <c r="H152" i="717"/>
  <c r="W151" i="717"/>
  <c r="P151" i="717"/>
  <c r="N151" i="717"/>
  <c r="O151" i="717" s="1"/>
  <c r="AG151" i="717"/>
  <c r="H151" i="717"/>
  <c r="W150" i="717"/>
  <c r="N150" i="717"/>
  <c r="AG150" i="717" s="1"/>
  <c r="P150" i="717"/>
  <c r="H150" i="717"/>
  <c r="W149" i="717"/>
  <c r="P149" i="717"/>
  <c r="N149" i="717"/>
  <c r="O149" i="717" s="1"/>
  <c r="AG149" i="717"/>
  <c r="H149" i="717"/>
  <c r="W148" i="717"/>
  <c r="N148" i="717" s="1"/>
  <c r="P148" i="717"/>
  <c r="P160" i="717"/>
  <c r="H148" i="717"/>
  <c r="AE147" i="717"/>
  <c r="AD147" i="717"/>
  <c r="AA147" i="717"/>
  <c r="Z147" i="717"/>
  <c r="W147" i="717"/>
  <c r="M147" i="717"/>
  <c r="AJ146" i="717"/>
  <c r="AK146" i="717" s="1"/>
  <c r="W146" i="717"/>
  <c r="H146" i="717"/>
  <c r="AK145" i="717"/>
  <c r="AJ145" i="717"/>
  <c r="AG145" i="717"/>
  <c r="AF145" i="717"/>
  <c r="W145" i="717"/>
  <c r="H145" i="717"/>
  <c r="AK144" i="717"/>
  <c r="AJ144" i="717"/>
  <c r="AG144" i="717"/>
  <c r="AF144" i="717"/>
  <c r="W144" i="717"/>
  <c r="H144" i="717"/>
  <c r="AK143" i="717"/>
  <c r="AJ143" i="717"/>
  <c r="AG143" i="717"/>
  <c r="AF143" i="717"/>
  <c r="W143" i="717"/>
  <c r="H143" i="717"/>
  <c r="AK142" i="717"/>
  <c r="AJ142" i="717"/>
  <c r="W142" i="717"/>
  <c r="N142" i="717" s="1"/>
  <c r="P142" i="717"/>
  <c r="H142" i="717"/>
  <c r="AK141" i="717"/>
  <c r="AJ141" i="717"/>
  <c r="W141" i="717"/>
  <c r="N141" i="717" s="1"/>
  <c r="O141" i="717" s="1"/>
  <c r="P141" i="717"/>
  <c r="H141" i="717"/>
  <c r="AK140" i="717"/>
  <c r="AJ140" i="717"/>
  <c r="W140" i="717"/>
  <c r="N140" i="717" s="1"/>
  <c r="O140" i="717" s="1"/>
  <c r="P140" i="717"/>
  <c r="H140" i="717"/>
  <c r="AK139" i="717"/>
  <c r="AJ139" i="717"/>
  <c r="W139" i="717"/>
  <c r="N139" i="717" s="1"/>
  <c r="O139" i="717" s="1"/>
  <c r="P139" i="717"/>
  <c r="H139" i="717"/>
  <c r="AK138" i="717"/>
  <c r="AJ138" i="717"/>
  <c r="W138" i="717"/>
  <c r="N138" i="717" s="1"/>
  <c r="O138" i="717" s="1"/>
  <c r="P138" i="717"/>
  <c r="H138" i="717"/>
  <c r="AK137" i="717"/>
  <c r="AJ137" i="717"/>
  <c r="W137" i="717"/>
  <c r="N137" i="717" s="1"/>
  <c r="P137" i="717"/>
  <c r="O137" i="717"/>
  <c r="H137" i="717"/>
  <c r="AK136" i="717"/>
  <c r="AK135" i="717" s="1"/>
  <c r="AJ136" i="717"/>
  <c r="W136" i="717"/>
  <c r="N136" i="717" s="1"/>
  <c r="AG136" i="717" s="1"/>
  <c r="P147" i="717"/>
  <c r="H136" i="717"/>
  <c r="AJ135" i="717"/>
  <c r="AG135" i="717"/>
  <c r="W135" i="717"/>
  <c r="N135" i="717"/>
  <c r="P135" i="717"/>
  <c r="H135" i="717"/>
  <c r="AE134" i="717"/>
  <c r="AD134" i="717"/>
  <c r="AA134" i="717"/>
  <c r="Z134" i="717"/>
  <c r="M134" i="717"/>
  <c r="AJ133" i="717"/>
  <c r="AK133" i="717" s="1"/>
  <c r="W133" i="717"/>
  <c r="H133" i="717"/>
  <c r="AK132" i="717"/>
  <c r="AJ132" i="717"/>
  <c r="W132" i="717"/>
  <c r="H132" i="717"/>
  <c r="AJ131" i="717"/>
  <c r="AK131" i="717" s="1"/>
  <c r="AG131" i="717"/>
  <c r="AF131" i="717"/>
  <c r="W131" i="717"/>
  <c r="H131" i="717"/>
  <c r="AJ130" i="717"/>
  <c r="AK130" i="717" s="1"/>
  <c r="AG130" i="717"/>
  <c r="AF130" i="717"/>
  <c r="W130" i="717"/>
  <c r="H130" i="717"/>
  <c r="AJ129" i="717"/>
  <c r="AK129" i="717" s="1"/>
  <c r="W129" i="717"/>
  <c r="N129" i="717"/>
  <c r="P129" i="717"/>
  <c r="H129" i="717"/>
  <c r="AJ128" i="717"/>
  <c r="AK128" i="717" s="1"/>
  <c r="W128" i="717"/>
  <c r="N128" i="717"/>
  <c r="P128" i="717"/>
  <c r="H128" i="717"/>
  <c r="AJ127" i="717"/>
  <c r="AK127" i="717" s="1"/>
  <c r="W127" i="717"/>
  <c r="N127" i="717"/>
  <c r="P127" i="717"/>
  <c r="H127" i="717"/>
  <c r="AJ126" i="717"/>
  <c r="AK126" i="717" s="1"/>
  <c r="W126" i="717"/>
  <c r="N126" i="717"/>
  <c r="P126" i="717"/>
  <c r="H126" i="717"/>
  <c r="AJ125" i="717"/>
  <c r="AK125" i="717" s="1"/>
  <c r="W125" i="717"/>
  <c r="N125" i="717"/>
  <c r="P125" i="717"/>
  <c r="H125" i="717"/>
  <c r="AJ124" i="717"/>
  <c r="AK124" i="717" s="1"/>
  <c r="W124" i="717"/>
  <c r="N124" i="717"/>
  <c r="P124" i="717"/>
  <c r="H124" i="717"/>
  <c r="AJ123" i="717"/>
  <c r="AK123" i="717" s="1"/>
  <c r="AK122" i="717" s="1"/>
  <c r="W123" i="717"/>
  <c r="N123" i="717"/>
  <c r="P123" i="717"/>
  <c r="H123" i="717"/>
  <c r="AJ122" i="717"/>
  <c r="W122" i="717"/>
  <c r="N122" i="717" s="1"/>
  <c r="P134" i="717"/>
  <c r="H122" i="717"/>
  <c r="AE121" i="717"/>
  <c r="AD121" i="717"/>
  <c r="AA121" i="717"/>
  <c r="Z121" i="717"/>
  <c r="W121" i="717"/>
  <c r="M121" i="717"/>
  <c r="AK120" i="717"/>
  <c r="AJ120" i="717"/>
  <c r="AG120" i="717"/>
  <c r="AF120" i="717"/>
  <c r="W120" i="717"/>
  <c r="H120" i="717"/>
  <c r="AK119" i="717"/>
  <c r="AJ119" i="717"/>
  <c r="AG119" i="717"/>
  <c r="AF119" i="717"/>
  <c r="W119" i="717"/>
  <c r="H119" i="717"/>
  <c r="AK118" i="717"/>
  <c r="AJ118" i="717"/>
  <c r="AG118" i="717"/>
  <c r="AF118" i="717"/>
  <c r="W118" i="717"/>
  <c r="H118" i="717"/>
  <c r="AK117" i="717"/>
  <c r="AJ117" i="717"/>
  <c r="AG117" i="717"/>
  <c r="AF117" i="717"/>
  <c r="W117" i="717"/>
  <c r="H117" i="717"/>
  <c r="AK116" i="717"/>
  <c r="AJ116" i="717"/>
  <c r="W116" i="717"/>
  <c r="N116" i="717" s="1"/>
  <c r="P116" i="717"/>
  <c r="H116" i="717"/>
  <c r="AK115" i="717"/>
  <c r="AJ115" i="717"/>
  <c r="W115" i="717"/>
  <c r="N115" i="717" s="1"/>
  <c r="P115" i="717"/>
  <c r="H115" i="717"/>
  <c r="AK114" i="717"/>
  <c r="AJ114" i="717"/>
  <c r="W114" i="717"/>
  <c r="N114" i="717" s="1"/>
  <c r="P114" i="717"/>
  <c r="H114" i="717"/>
  <c r="AK113" i="717"/>
  <c r="AJ113" i="717"/>
  <c r="W113" i="717"/>
  <c r="N113" i="717" s="1"/>
  <c r="P113" i="717"/>
  <c r="H113" i="717"/>
  <c r="AK112" i="717"/>
  <c r="AJ112" i="717"/>
  <c r="W112" i="717"/>
  <c r="N112" i="717" s="1"/>
  <c r="P112" i="717"/>
  <c r="H112" i="717"/>
  <c r="AK111" i="717"/>
  <c r="AJ111" i="717"/>
  <c r="W111" i="717"/>
  <c r="N111" i="717" s="1"/>
  <c r="P111" i="717"/>
  <c r="H111" i="717"/>
  <c r="AK110" i="717"/>
  <c r="AJ110" i="717"/>
  <c r="W110" i="717"/>
  <c r="N110" i="717" s="1"/>
  <c r="P110" i="717"/>
  <c r="H110" i="717"/>
  <c r="AK109" i="717"/>
  <c r="AJ109" i="717"/>
  <c r="W109" i="717"/>
  <c r="N109" i="717"/>
  <c r="AG109" i="717" s="1"/>
  <c r="P109" i="717"/>
  <c r="H109" i="717"/>
  <c r="AE108" i="717"/>
  <c r="AD108" i="717"/>
  <c r="AA108" i="717"/>
  <c r="Z108" i="717"/>
  <c r="W108" i="717"/>
  <c r="M108" i="717"/>
  <c r="AK107" i="717"/>
  <c r="AJ107" i="717"/>
  <c r="W107" i="717"/>
  <c r="H107" i="717"/>
  <c r="AJ106" i="717"/>
  <c r="AK106" i="717" s="1"/>
  <c r="AG106" i="717"/>
  <c r="AF106" i="717"/>
  <c r="W106" i="717"/>
  <c r="H106" i="717"/>
  <c r="AJ105" i="717"/>
  <c r="AK105" i="717" s="1"/>
  <c r="AG105" i="717"/>
  <c r="AF105" i="717"/>
  <c r="W105" i="717"/>
  <c r="H105" i="717"/>
  <c r="AJ104" i="717"/>
  <c r="AK104" i="717" s="1"/>
  <c r="AG104" i="717"/>
  <c r="AF104" i="717"/>
  <c r="W104" i="717"/>
  <c r="H104" i="717"/>
  <c r="AJ103" i="717"/>
  <c r="AK103" i="717" s="1"/>
  <c r="AG103" i="717"/>
  <c r="W103" i="717"/>
  <c r="P103" i="717"/>
  <c r="N103" i="717"/>
  <c r="O103" i="717" s="1"/>
  <c r="R103" i="717" s="1"/>
  <c r="AF103" i="717"/>
  <c r="H103" i="717"/>
  <c r="AJ102" i="717"/>
  <c r="AK102" i="717" s="1"/>
  <c r="AG102" i="717"/>
  <c r="W102" i="717"/>
  <c r="P102" i="717"/>
  <c r="N102" i="717"/>
  <c r="O102" i="717" s="1"/>
  <c r="Q102" i="717" s="1"/>
  <c r="AF102" i="717"/>
  <c r="H102" i="717"/>
  <c r="AJ101" i="717"/>
  <c r="AK101" i="717" s="1"/>
  <c r="AG101" i="717"/>
  <c r="W101" i="717"/>
  <c r="P101" i="717"/>
  <c r="N101" i="717"/>
  <c r="O101" i="717" s="1"/>
  <c r="Q101" i="717"/>
  <c r="AF101" i="717"/>
  <c r="H101" i="717"/>
  <c r="AJ100" i="717"/>
  <c r="AK100" i="717" s="1"/>
  <c r="AG100" i="717"/>
  <c r="W100" i="717"/>
  <c r="Q100" i="717"/>
  <c r="P100" i="717"/>
  <c r="N100" i="717"/>
  <c r="O100" i="717" s="1"/>
  <c r="AF100" i="717"/>
  <c r="H100" i="717"/>
  <c r="AJ99" i="717"/>
  <c r="AK99" i="717" s="1"/>
  <c r="W99" i="717"/>
  <c r="P99" i="717"/>
  <c r="N99" i="717"/>
  <c r="O99" i="717" s="1"/>
  <c r="Q99" i="717"/>
  <c r="H99" i="717"/>
  <c r="AJ98" i="717"/>
  <c r="AK98" i="717" s="1"/>
  <c r="W98" i="717"/>
  <c r="P98" i="717"/>
  <c r="N98" i="717"/>
  <c r="O98" i="717" s="1"/>
  <c r="Q98" i="717"/>
  <c r="H98" i="717"/>
  <c r="AJ97" i="717"/>
  <c r="AK97" i="717" s="1"/>
  <c r="AK96" i="717" s="1"/>
  <c r="W97" i="717"/>
  <c r="P97" i="717"/>
  <c r="N97" i="717"/>
  <c r="O97" i="717" s="1"/>
  <c r="Q97" i="717"/>
  <c r="H97" i="717"/>
  <c r="AJ96" i="717"/>
  <c r="W96" i="717"/>
  <c r="N96" i="717"/>
  <c r="AG96" i="717" s="1"/>
  <c r="H96" i="717"/>
  <c r="AE95" i="717"/>
  <c r="AD95" i="717"/>
  <c r="AA95" i="717"/>
  <c r="Z95" i="717"/>
  <c r="M95" i="717"/>
  <c r="AJ94" i="717"/>
  <c r="AK94" i="717" s="1"/>
  <c r="AG94" i="717"/>
  <c r="AF94" i="717"/>
  <c r="W94" i="717"/>
  <c r="H94" i="717"/>
  <c r="AJ93" i="717"/>
  <c r="AK93" i="717" s="1"/>
  <c r="AG93" i="717"/>
  <c r="AF93" i="717"/>
  <c r="W93" i="717"/>
  <c r="H93" i="717"/>
  <c r="AJ92" i="717"/>
  <c r="AK92" i="717" s="1"/>
  <c r="AG92" i="717"/>
  <c r="AF92" i="717"/>
  <c r="W92" i="717"/>
  <c r="H92" i="717"/>
  <c r="AJ91" i="717"/>
  <c r="AK91" i="717" s="1"/>
  <c r="AG91" i="717"/>
  <c r="AF91" i="717"/>
  <c r="W91" i="717"/>
  <c r="H91" i="717"/>
  <c r="AJ90" i="717"/>
  <c r="AK90" i="717" s="1"/>
  <c r="W90" i="717"/>
  <c r="N90" i="717" s="1"/>
  <c r="P90" i="717"/>
  <c r="H90" i="717"/>
  <c r="AK89" i="717"/>
  <c r="AJ89" i="717"/>
  <c r="W89" i="717"/>
  <c r="N89" i="717"/>
  <c r="AG89" i="717" s="1"/>
  <c r="P89" i="717"/>
  <c r="H89" i="717"/>
  <c r="AJ88" i="717"/>
  <c r="AK88" i="717" s="1"/>
  <c r="W88" i="717"/>
  <c r="N88" i="717"/>
  <c r="AG88" i="717" s="1"/>
  <c r="P88" i="717"/>
  <c r="H88" i="717"/>
  <c r="AJ87" i="717"/>
  <c r="AK87" i="717" s="1"/>
  <c r="W87" i="717"/>
  <c r="O87" i="717"/>
  <c r="N87" i="717"/>
  <c r="P87" i="717"/>
  <c r="H87" i="717"/>
  <c r="AK86" i="717"/>
  <c r="AJ86" i="717"/>
  <c r="W86" i="717"/>
  <c r="N86" i="717"/>
  <c r="P86" i="717"/>
  <c r="H86" i="717"/>
  <c r="AK85" i="717"/>
  <c r="AJ85" i="717"/>
  <c r="W85" i="717"/>
  <c r="N85" i="717"/>
  <c r="AG85" i="717" s="1"/>
  <c r="P85" i="717"/>
  <c r="H85" i="717"/>
  <c r="AJ84" i="717"/>
  <c r="AK84" i="717" s="1"/>
  <c r="AK83" i="717" s="1"/>
  <c r="W84" i="717"/>
  <c r="N84" i="717"/>
  <c r="AG84" i="717" s="1"/>
  <c r="P84" i="717"/>
  <c r="H84" i="717"/>
  <c r="AJ83" i="717"/>
  <c r="W83" i="717"/>
  <c r="P83" i="717"/>
  <c r="N83" i="717"/>
  <c r="H83" i="717"/>
  <c r="AE82" i="717"/>
  <c r="AD82" i="717"/>
  <c r="AA82" i="717"/>
  <c r="Z82" i="717"/>
  <c r="M82" i="717"/>
  <c r="P82" i="717" s="1"/>
  <c r="AJ81" i="717"/>
  <c r="AK81" i="717" s="1"/>
  <c r="W81" i="717"/>
  <c r="AJ80" i="717"/>
  <c r="AK80" i="717" s="1"/>
  <c r="AG80" i="717"/>
  <c r="AF80" i="717"/>
  <c r="W80" i="717"/>
  <c r="AJ79" i="717"/>
  <c r="AK79" i="717" s="1"/>
  <c r="AG79" i="717"/>
  <c r="AF79" i="717"/>
  <c r="W79" i="717"/>
  <c r="AK78" i="717"/>
  <c r="AJ78" i="717"/>
  <c r="AG78" i="717"/>
  <c r="AF78" i="717"/>
  <c r="W78" i="717"/>
  <c r="AJ77" i="717"/>
  <c r="AK77" i="717" s="1"/>
  <c r="AG77" i="717"/>
  <c r="AF77" i="717"/>
  <c r="W77" i="717"/>
  <c r="AJ76" i="717"/>
  <c r="AK76" i="717" s="1"/>
  <c r="AG76" i="717"/>
  <c r="AF76" i="717"/>
  <c r="W76" i="717"/>
  <c r="H76" i="717"/>
  <c r="AJ75" i="717"/>
  <c r="AK75" i="717" s="1"/>
  <c r="AG75" i="717"/>
  <c r="W75" i="717"/>
  <c r="N75" i="717"/>
  <c r="AF75" i="717" s="1"/>
  <c r="P75" i="717"/>
  <c r="H75" i="717"/>
  <c r="AJ74" i="717"/>
  <c r="AK74" i="717" s="1"/>
  <c r="AG74" i="717"/>
  <c r="W74" i="717"/>
  <c r="N74" i="717"/>
  <c r="AF74" i="717" s="1"/>
  <c r="P74" i="717"/>
  <c r="H74" i="717"/>
  <c r="AK73" i="717"/>
  <c r="AJ73" i="717"/>
  <c r="W73" i="717"/>
  <c r="N73" i="717" s="1"/>
  <c r="P73" i="717"/>
  <c r="H73" i="717"/>
  <c r="AK72" i="717"/>
  <c r="AJ72" i="717"/>
  <c r="W72" i="717"/>
  <c r="N72" i="717" s="1"/>
  <c r="P72" i="717"/>
  <c r="H72" i="717"/>
  <c r="AK71" i="717"/>
  <c r="AJ71" i="717"/>
  <c r="W71" i="717"/>
  <c r="N71" i="717" s="1"/>
  <c r="P71" i="717"/>
  <c r="H71" i="717"/>
  <c r="AJ70" i="717"/>
  <c r="W70" i="717"/>
  <c r="O70" i="717"/>
  <c r="N70" i="717"/>
  <c r="N82" i="717" s="1"/>
  <c r="H70" i="717"/>
  <c r="AE69" i="717"/>
  <c r="AD69" i="717"/>
  <c r="AA69" i="717"/>
  <c r="Z69" i="717"/>
  <c r="W69" i="717"/>
  <c r="M69" i="717"/>
  <c r="W68" i="717"/>
  <c r="H68" i="717"/>
  <c r="AG67" i="717"/>
  <c r="AF67" i="717"/>
  <c r="W67" i="717"/>
  <c r="H67" i="717"/>
  <c r="AG66" i="717"/>
  <c r="AF66" i="717"/>
  <c r="W66" i="717"/>
  <c r="H66" i="717"/>
  <c r="AG65" i="717"/>
  <c r="AF65" i="717"/>
  <c r="W65" i="717"/>
  <c r="H65" i="717"/>
  <c r="AG64" i="717"/>
  <c r="AF64" i="717"/>
  <c r="W64" i="717"/>
  <c r="H64" i="717"/>
  <c r="AG63" i="717"/>
  <c r="AF63" i="717"/>
  <c r="W63" i="717"/>
  <c r="H63" i="717"/>
  <c r="AG62" i="717"/>
  <c r="AF62" i="717"/>
  <c r="W62" i="717"/>
  <c r="H62" i="717"/>
  <c r="AG61" i="717"/>
  <c r="AF61" i="717"/>
  <c r="W61" i="717"/>
  <c r="H61" i="717"/>
  <c r="W60" i="717"/>
  <c r="N60" i="717" s="1"/>
  <c r="P60" i="717"/>
  <c r="H60" i="717"/>
  <c r="W59" i="717"/>
  <c r="N59" i="717"/>
  <c r="O59" i="717" s="1"/>
  <c r="P59" i="717"/>
  <c r="H59" i="717"/>
  <c r="W58" i="717"/>
  <c r="N58" i="717" s="1"/>
  <c r="P58" i="717"/>
  <c r="H58" i="717"/>
  <c r="W57" i="717"/>
  <c r="N57" i="717" s="1"/>
  <c r="P57" i="717"/>
  <c r="H57" i="717"/>
  <c r="AE56" i="717"/>
  <c r="AD56" i="717"/>
  <c r="AA56" i="717"/>
  <c r="Z56" i="717"/>
  <c r="W56" i="717"/>
  <c r="M56" i="717"/>
  <c r="W55" i="717"/>
  <c r="H55" i="717"/>
  <c r="AG54" i="717"/>
  <c r="AF54" i="717"/>
  <c r="W54" i="717"/>
  <c r="H54" i="717"/>
  <c r="AG53" i="717"/>
  <c r="AF53" i="717"/>
  <c r="W53" i="717"/>
  <c r="H53" i="717"/>
  <c r="AG52" i="717"/>
  <c r="AF52" i="717"/>
  <c r="W52" i="717"/>
  <c r="H52" i="717"/>
  <c r="AG51" i="717"/>
  <c r="AF51" i="717"/>
  <c r="W51" i="717"/>
  <c r="H51" i="717"/>
  <c r="W50" i="717"/>
  <c r="N50" i="717" s="1"/>
  <c r="P50" i="717"/>
  <c r="H50" i="717"/>
  <c r="AG49" i="717"/>
  <c r="W49" i="717"/>
  <c r="P49" i="717"/>
  <c r="N49" i="717"/>
  <c r="O49" i="717" s="1"/>
  <c r="R49" i="717" s="1"/>
  <c r="AF49" i="717"/>
  <c r="H49" i="717"/>
  <c r="W48" i="717"/>
  <c r="N48" i="717" s="1"/>
  <c r="O48" i="717"/>
  <c r="P48" i="717"/>
  <c r="H48" i="717"/>
  <c r="AG47" i="717"/>
  <c r="W47" i="717"/>
  <c r="Q47" i="717"/>
  <c r="P47" i="717"/>
  <c r="N47" i="717"/>
  <c r="O47" i="717" s="1"/>
  <c r="AF47" i="717"/>
  <c r="H47" i="717"/>
  <c r="W46" i="717"/>
  <c r="N46" i="717" s="1"/>
  <c r="O46" i="717"/>
  <c r="P46" i="717"/>
  <c r="H46" i="717"/>
  <c r="AG45" i="717"/>
  <c r="W45" i="717"/>
  <c r="Q45" i="717"/>
  <c r="P45" i="717"/>
  <c r="N45" i="717"/>
  <c r="O45" i="717" s="1"/>
  <c r="R45" i="717" s="1"/>
  <c r="AF45" i="717"/>
  <c r="H45" i="717"/>
  <c r="AF44" i="717"/>
  <c r="W44" i="717"/>
  <c r="N44" i="717" s="1"/>
  <c r="P44" i="717"/>
  <c r="H44" i="717"/>
  <c r="AE43" i="717"/>
  <c r="AD43" i="717"/>
  <c r="AA43" i="717"/>
  <c r="Z43" i="717"/>
  <c r="M43" i="717"/>
  <c r="AJ42" i="717"/>
  <c r="AK42" i="717" s="1"/>
  <c r="W42" i="717"/>
  <c r="H42" i="717"/>
  <c r="AK41" i="717"/>
  <c r="AJ41" i="717"/>
  <c r="W41" i="717"/>
  <c r="H41" i="717"/>
  <c r="AJ40" i="717"/>
  <c r="AK40" i="717" s="1"/>
  <c r="AG40" i="717"/>
  <c r="AF40" i="717"/>
  <c r="W40" i="717"/>
  <c r="H40" i="717"/>
  <c r="AJ39" i="717"/>
  <c r="AK39" i="717" s="1"/>
  <c r="AG39" i="717"/>
  <c r="AF39" i="717"/>
  <c r="W39" i="717"/>
  <c r="H39" i="717"/>
  <c r="AJ38" i="717"/>
  <c r="AK38" i="717" s="1"/>
  <c r="W38" i="717"/>
  <c r="N38" i="717" s="1"/>
  <c r="P38" i="717"/>
  <c r="H38" i="717"/>
  <c r="AK37" i="717"/>
  <c r="AJ37" i="717"/>
  <c r="AG37" i="717"/>
  <c r="AF37" i="717"/>
  <c r="W37" i="717"/>
  <c r="N37" i="717" s="1"/>
  <c r="O37" i="717"/>
  <c r="P37" i="717"/>
  <c r="H37" i="717"/>
  <c r="AJ36" i="717"/>
  <c r="AK36" i="717" s="1"/>
  <c r="AG36" i="717"/>
  <c r="W36" i="717"/>
  <c r="N36" i="717"/>
  <c r="O36" i="717" s="1"/>
  <c r="P36" i="717"/>
  <c r="H36" i="717"/>
  <c r="AK35" i="717"/>
  <c r="AJ35" i="717"/>
  <c r="W35" i="717"/>
  <c r="N35" i="717" s="1"/>
  <c r="P35" i="717"/>
  <c r="H35" i="717"/>
  <c r="AK34" i="717"/>
  <c r="AJ34" i="717"/>
  <c r="W34" i="717"/>
  <c r="N34" i="717" s="1"/>
  <c r="P34" i="717"/>
  <c r="H34" i="717"/>
  <c r="AK33" i="717"/>
  <c r="AJ33" i="717"/>
  <c r="W33" i="717"/>
  <c r="N33" i="717" s="1"/>
  <c r="P33" i="717"/>
  <c r="H33" i="717"/>
  <c r="AK32" i="717"/>
  <c r="AJ32" i="717"/>
  <c r="W32" i="717"/>
  <c r="N32" i="717" s="1"/>
  <c r="P32" i="717"/>
  <c r="H32" i="717"/>
  <c r="AJ31" i="717"/>
  <c r="W31" i="717"/>
  <c r="N31" i="717"/>
  <c r="AF31" i="717" s="1"/>
  <c r="H31" i="717"/>
  <c r="AE30" i="717"/>
  <c r="AD30" i="717"/>
  <c r="AA30" i="717"/>
  <c r="Z30" i="717"/>
  <c r="M30" i="717"/>
  <c r="AJ29" i="717"/>
  <c r="AK29" i="717" s="1"/>
  <c r="AF29" i="717"/>
  <c r="W29" i="717"/>
  <c r="H29" i="717"/>
  <c r="AJ28" i="717"/>
  <c r="AK28" i="717" s="1"/>
  <c r="AG28" i="717"/>
  <c r="AF28" i="717"/>
  <c r="W28" i="717"/>
  <c r="H28" i="717"/>
  <c r="AJ27" i="717"/>
  <c r="AK27" i="717" s="1"/>
  <c r="AG27" i="717"/>
  <c r="AF27" i="717"/>
  <c r="W27" i="717"/>
  <c r="H27" i="717"/>
  <c r="AJ26" i="717"/>
  <c r="AK26" i="717" s="1"/>
  <c r="AG26" i="717"/>
  <c r="W26" i="717"/>
  <c r="N26" i="717"/>
  <c r="AF26" i="717" s="1"/>
  <c r="P26" i="717"/>
  <c r="H26" i="717"/>
  <c r="AJ25" i="717"/>
  <c r="AK25" i="717" s="1"/>
  <c r="AG25" i="717"/>
  <c r="W25" i="717"/>
  <c r="P25" i="717"/>
  <c r="N25" i="717"/>
  <c r="O25" i="717" s="1"/>
  <c r="AF25" i="717"/>
  <c r="H25" i="717"/>
  <c r="AJ24" i="717"/>
  <c r="AK24" i="717" s="1"/>
  <c r="AG24" i="717"/>
  <c r="W24" i="717"/>
  <c r="P24" i="717"/>
  <c r="N24" i="717"/>
  <c r="O24" i="717" s="1"/>
  <c r="AF24" i="717"/>
  <c r="H24" i="717"/>
  <c r="AJ23" i="717"/>
  <c r="AK23" i="717" s="1"/>
  <c r="AG23" i="717"/>
  <c r="W23" i="717"/>
  <c r="P23" i="717"/>
  <c r="N23" i="717"/>
  <c r="O23" i="717" s="1"/>
  <c r="AF23" i="717"/>
  <c r="H23" i="717"/>
  <c r="AJ22" i="717"/>
  <c r="AK22" i="717" s="1"/>
  <c r="AG22" i="717"/>
  <c r="W22" i="717"/>
  <c r="P22" i="717"/>
  <c r="N22" i="717"/>
  <c r="O22" i="717" s="1"/>
  <c r="AF22" i="717"/>
  <c r="H22" i="717"/>
  <c r="AJ21" i="717"/>
  <c r="AK21" i="717" s="1"/>
  <c r="AG21" i="717"/>
  <c r="W21" i="717"/>
  <c r="P21" i="717"/>
  <c r="N21" i="717"/>
  <c r="O21" i="717" s="1"/>
  <c r="AF21" i="717"/>
  <c r="H21" i="717"/>
  <c r="AJ20" i="717"/>
  <c r="AK20" i="717" s="1"/>
  <c r="AG20" i="717"/>
  <c r="W20" i="717"/>
  <c r="P20" i="717"/>
  <c r="N20" i="717"/>
  <c r="O20" i="717" s="1"/>
  <c r="AF20" i="717"/>
  <c r="H20" i="717"/>
  <c r="AJ19" i="717"/>
  <c r="AK19" i="717" s="1"/>
  <c r="AG19" i="717"/>
  <c r="W19" i="717"/>
  <c r="P19" i="717"/>
  <c r="N19" i="717"/>
  <c r="O19" i="717" s="1"/>
  <c r="AF19" i="717"/>
  <c r="H19" i="717"/>
  <c r="AJ18" i="717"/>
  <c r="W18" i="717"/>
  <c r="O18" i="717"/>
  <c r="N18" i="717"/>
  <c r="N30" i="717" s="1"/>
  <c r="P30" i="717"/>
  <c r="H18" i="717"/>
  <c r="AE17" i="717"/>
  <c r="AD17" i="717"/>
  <c r="AA17" i="717"/>
  <c r="AA2" i="717" s="1"/>
  <c r="Z17" i="717"/>
  <c r="Z2" i="717" s="1"/>
  <c r="W17" i="717"/>
  <c r="M17" i="717"/>
  <c r="AK16" i="717"/>
  <c r="AJ16" i="717"/>
  <c r="AG16" i="717"/>
  <c r="AF16" i="717"/>
  <c r="W16" i="717"/>
  <c r="H16" i="717"/>
  <c r="AK15" i="717"/>
  <c r="AJ15" i="717"/>
  <c r="AG15" i="717"/>
  <c r="AF15" i="717"/>
  <c r="W15" i="717"/>
  <c r="H15" i="717"/>
  <c r="AK14" i="717"/>
  <c r="AJ14" i="717"/>
  <c r="AG14" i="717"/>
  <c r="AF14" i="717"/>
  <c r="W14" i="717"/>
  <c r="H14" i="717"/>
  <c r="AK13" i="717"/>
  <c r="AJ13" i="717"/>
  <c r="AG13" i="717"/>
  <c r="AF13" i="717"/>
  <c r="W13" i="717"/>
  <c r="H13" i="717"/>
  <c r="AJ12" i="717"/>
  <c r="AK12" i="717" s="1"/>
  <c r="AK5" i="717" s="1"/>
  <c r="W12" i="717"/>
  <c r="N12" i="717" s="1"/>
  <c r="P12" i="717"/>
  <c r="H12" i="717"/>
  <c r="AK11" i="717"/>
  <c r="AJ11" i="717"/>
  <c r="W11" i="717"/>
  <c r="N11" i="717" s="1"/>
  <c r="P11" i="717"/>
  <c r="H11" i="717"/>
  <c r="AK10" i="717"/>
  <c r="AJ10" i="717"/>
  <c r="W10" i="717"/>
  <c r="N10" i="717" s="1"/>
  <c r="P10" i="717"/>
  <c r="H10" i="717"/>
  <c r="AK9" i="717"/>
  <c r="AJ9" i="717"/>
  <c r="W9" i="717"/>
  <c r="N9" i="717" s="1"/>
  <c r="P9" i="717"/>
  <c r="H9" i="717"/>
  <c r="AK8" i="717"/>
  <c r="AJ8" i="717"/>
  <c r="W8" i="717"/>
  <c r="N8" i="717" s="1"/>
  <c r="P8" i="717"/>
  <c r="H8" i="717"/>
  <c r="AK7" i="717"/>
  <c r="AJ7" i="717"/>
  <c r="W7" i="717"/>
  <c r="N7" i="717" s="1"/>
  <c r="P7" i="717"/>
  <c r="H7" i="717"/>
  <c r="AK6" i="717"/>
  <c r="AJ6" i="717"/>
  <c r="W6" i="717"/>
  <c r="N6" i="717" s="1"/>
  <c r="P6" i="717"/>
  <c r="H6" i="717"/>
  <c r="AJ5" i="717"/>
  <c r="W5" i="717"/>
  <c r="N5" i="717"/>
  <c r="AF5" i="717" s="1"/>
  <c r="P5" i="717"/>
  <c r="H5" i="717"/>
  <c r="AE2" i="717"/>
  <c r="AD2" i="717"/>
  <c r="I2" i="717"/>
  <c r="E1" i="717"/>
  <c r="AE173" i="716"/>
  <c r="AD173" i="716"/>
  <c r="AA173" i="716"/>
  <c r="Z173" i="716"/>
  <c r="M173" i="716"/>
  <c r="W172" i="716"/>
  <c r="H172" i="716"/>
  <c r="W171" i="716"/>
  <c r="H171" i="716"/>
  <c r="AG170" i="716"/>
  <c r="AF170" i="716"/>
  <c r="W170" i="716"/>
  <c r="H170" i="716"/>
  <c r="AG169" i="716"/>
  <c r="AF169" i="716"/>
  <c r="W169" i="716"/>
  <c r="H169" i="716"/>
  <c r="AG168" i="716"/>
  <c r="AF168" i="716"/>
  <c r="W168" i="716"/>
  <c r="H168" i="716"/>
  <c r="AG167" i="716"/>
  <c r="AF167" i="716"/>
  <c r="W167" i="716"/>
  <c r="H167" i="716"/>
  <c r="W166" i="716"/>
  <c r="N166" i="716" s="1"/>
  <c r="P166" i="716"/>
  <c r="H166" i="716"/>
  <c r="AG165" i="716"/>
  <c r="W165" i="716"/>
  <c r="P165" i="716"/>
  <c r="N165" i="716"/>
  <c r="O165" i="716" s="1"/>
  <c r="AF165" i="716"/>
  <c r="H165" i="716"/>
  <c r="W164" i="716"/>
  <c r="N164" i="716" s="1"/>
  <c r="P164" i="716"/>
  <c r="H164" i="716"/>
  <c r="AG163" i="716"/>
  <c r="W163" i="716"/>
  <c r="P163" i="716"/>
  <c r="N163" i="716"/>
  <c r="O163" i="716" s="1"/>
  <c r="AF163" i="716"/>
  <c r="H163" i="716"/>
  <c r="W162" i="716"/>
  <c r="N162" i="716" s="1"/>
  <c r="P162" i="716"/>
  <c r="H162" i="716"/>
  <c r="W161" i="716"/>
  <c r="O161" i="716"/>
  <c r="N161" i="716"/>
  <c r="AG161" i="716" s="1"/>
  <c r="P161" i="716"/>
  <c r="H161" i="716"/>
  <c r="AE160" i="716"/>
  <c r="AD160" i="716"/>
  <c r="AA160" i="716"/>
  <c r="Z160" i="716"/>
  <c r="M160" i="716"/>
  <c r="W159" i="716"/>
  <c r="H159" i="716"/>
  <c r="W158" i="716"/>
  <c r="H158" i="716"/>
  <c r="W157" i="716"/>
  <c r="H157" i="716"/>
  <c r="W156" i="716"/>
  <c r="H156" i="716"/>
  <c r="AG155" i="716"/>
  <c r="AF155" i="716"/>
  <c r="W155" i="716"/>
  <c r="H155" i="716"/>
  <c r="AG154" i="716"/>
  <c r="AF154" i="716"/>
  <c r="W154" i="716"/>
  <c r="H154" i="716"/>
  <c r="AG153" i="716"/>
  <c r="W153" i="716"/>
  <c r="P153" i="716"/>
  <c r="N153" i="716"/>
  <c r="O153" i="716" s="1"/>
  <c r="AF153" i="716"/>
  <c r="H153" i="716"/>
  <c r="W152" i="716"/>
  <c r="N152" i="716" s="1"/>
  <c r="P152" i="716"/>
  <c r="H152" i="716"/>
  <c r="AG151" i="716"/>
  <c r="W151" i="716"/>
  <c r="P151" i="716"/>
  <c r="N151" i="716"/>
  <c r="O151" i="716" s="1"/>
  <c r="AF151" i="716"/>
  <c r="H151" i="716"/>
  <c r="W150" i="716"/>
  <c r="N150" i="716" s="1"/>
  <c r="P150" i="716"/>
  <c r="H150" i="716"/>
  <c r="AG149" i="716"/>
  <c r="W149" i="716"/>
  <c r="P149" i="716"/>
  <c r="N149" i="716"/>
  <c r="O149" i="716" s="1"/>
  <c r="AF149" i="716"/>
  <c r="H149" i="716"/>
  <c r="AF148" i="716"/>
  <c r="W148" i="716"/>
  <c r="N148" i="716" s="1"/>
  <c r="P148" i="716"/>
  <c r="P160" i="716"/>
  <c r="H148" i="716"/>
  <c r="AE147" i="716"/>
  <c r="AD147" i="716"/>
  <c r="AA147" i="716"/>
  <c r="Z147" i="716"/>
  <c r="W147" i="716"/>
  <c r="M147" i="716"/>
  <c r="AJ146" i="716"/>
  <c r="AK146" i="716" s="1"/>
  <c r="W146" i="716"/>
  <c r="H146" i="716"/>
  <c r="AK145" i="716"/>
  <c r="AJ145" i="716"/>
  <c r="AG145" i="716"/>
  <c r="AF145" i="716"/>
  <c r="W145" i="716"/>
  <c r="H145" i="716"/>
  <c r="AK144" i="716"/>
  <c r="AJ144" i="716"/>
  <c r="AG144" i="716"/>
  <c r="AF144" i="716"/>
  <c r="W144" i="716"/>
  <c r="H144" i="716"/>
  <c r="AK143" i="716"/>
  <c r="AJ143" i="716"/>
  <c r="W143" i="716"/>
  <c r="N143" i="716" s="1"/>
  <c r="AF143" i="716" s="1"/>
  <c r="P143" i="716"/>
  <c r="H143" i="716"/>
  <c r="AK142" i="716"/>
  <c r="AJ142" i="716"/>
  <c r="AF142" i="716"/>
  <c r="W142" i="716"/>
  <c r="N142" i="716" s="1"/>
  <c r="P142" i="716"/>
  <c r="H142" i="716"/>
  <c r="AK141" i="716"/>
  <c r="AJ141" i="716"/>
  <c r="W141" i="716"/>
  <c r="N141" i="716" s="1"/>
  <c r="P141" i="716"/>
  <c r="H141" i="716"/>
  <c r="AK140" i="716"/>
  <c r="AJ140" i="716"/>
  <c r="W140" i="716"/>
  <c r="N140" i="716" s="1"/>
  <c r="P140" i="716"/>
  <c r="H140" i="716"/>
  <c r="AK139" i="716"/>
  <c r="AJ139" i="716"/>
  <c r="W139" i="716"/>
  <c r="N139" i="716" s="1"/>
  <c r="AF139" i="716" s="1"/>
  <c r="P139" i="716"/>
  <c r="H139" i="716"/>
  <c r="AK138" i="716"/>
  <c r="AJ138" i="716"/>
  <c r="AF138" i="716"/>
  <c r="W138" i="716"/>
  <c r="N138" i="716" s="1"/>
  <c r="P138" i="716"/>
  <c r="H138" i="716"/>
  <c r="AK137" i="716"/>
  <c r="AJ137" i="716"/>
  <c r="W137" i="716"/>
  <c r="N137" i="716" s="1"/>
  <c r="AG137" i="716" s="1"/>
  <c r="O137" i="716"/>
  <c r="P137" i="716"/>
  <c r="H137" i="716"/>
  <c r="AK136" i="716"/>
  <c r="AJ136" i="716"/>
  <c r="W136" i="716"/>
  <c r="N136" i="716" s="1"/>
  <c r="AG136" i="716" s="1"/>
  <c r="P136" i="716"/>
  <c r="H136" i="716"/>
  <c r="AK135" i="716"/>
  <c r="AJ135" i="716"/>
  <c r="W135" i="716"/>
  <c r="N135" i="716"/>
  <c r="H135" i="716"/>
  <c r="AE134" i="716"/>
  <c r="AD134" i="716"/>
  <c r="AA134" i="716"/>
  <c r="Z134" i="716"/>
  <c r="M134" i="716"/>
  <c r="AJ133" i="716"/>
  <c r="AK133" i="716" s="1"/>
  <c r="W133" i="716"/>
  <c r="H133" i="716"/>
  <c r="AK132" i="716"/>
  <c r="AJ132" i="716"/>
  <c r="W132" i="716"/>
  <c r="H132" i="716"/>
  <c r="AJ131" i="716"/>
  <c r="AK131" i="716" s="1"/>
  <c r="AG131" i="716"/>
  <c r="AF131" i="716"/>
  <c r="W131" i="716"/>
  <c r="H131" i="716"/>
  <c r="AJ130" i="716"/>
  <c r="AK130" i="716" s="1"/>
  <c r="AG130" i="716"/>
  <c r="AF130" i="716"/>
  <c r="W130" i="716"/>
  <c r="H130" i="716"/>
  <c r="AJ129" i="716"/>
  <c r="AK129" i="716" s="1"/>
  <c r="W129" i="716"/>
  <c r="N129" i="716"/>
  <c r="P129" i="716"/>
  <c r="H129" i="716"/>
  <c r="AJ128" i="716"/>
  <c r="AK128" i="716" s="1"/>
  <c r="W128" i="716"/>
  <c r="N128" i="716"/>
  <c r="AF128" i="716" s="1"/>
  <c r="P128" i="716"/>
  <c r="H128" i="716"/>
  <c r="AJ127" i="716"/>
  <c r="AK127" i="716" s="1"/>
  <c r="W127" i="716"/>
  <c r="N127" i="716"/>
  <c r="AF127" i="716" s="1"/>
  <c r="P127" i="716"/>
  <c r="H127" i="716"/>
  <c r="AJ126" i="716"/>
  <c r="AK126" i="716" s="1"/>
  <c r="W126" i="716"/>
  <c r="N126" i="716"/>
  <c r="AF126" i="716" s="1"/>
  <c r="P126" i="716"/>
  <c r="H126" i="716"/>
  <c r="AJ125" i="716"/>
  <c r="AK125" i="716" s="1"/>
  <c r="AG125" i="716"/>
  <c r="W125" i="716"/>
  <c r="Q125" i="716"/>
  <c r="O125" i="716"/>
  <c r="N125" i="716"/>
  <c r="AF125" i="716" s="1"/>
  <c r="R125" i="716"/>
  <c r="P125" i="716"/>
  <c r="H125" i="716"/>
  <c r="AK124" i="716"/>
  <c r="AJ124" i="716"/>
  <c r="AG124" i="716"/>
  <c r="W124" i="716"/>
  <c r="O124" i="716"/>
  <c r="N124" i="716"/>
  <c r="AF124" i="716" s="1"/>
  <c r="P124" i="716"/>
  <c r="H124" i="716"/>
  <c r="AK123" i="716"/>
  <c r="AJ123" i="716"/>
  <c r="AG123" i="716"/>
  <c r="W123" i="716"/>
  <c r="O123" i="716"/>
  <c r="N123" i="716"/>
  <c r="AF123" i="716" s="1"/>
  <c r="Q123" i="716"/>
  <c r="P123" i="716"/>
  <c r="H123" i="716"/>
  <c r="AJ122" i="716"/>
  <c r="W122" i="716"/>
  <c r="N122" i="716" s="1"/>
  <c r="O122" i="716"/>
  <c r="P122" i="716"/>
  <c r="H122" i="716"/>
  <c r="AE121" i="716"/>
  <c r="AD121" i="716"/>
  <c r="AA121" i="716"/>
  <c r="Z121" i="716"/>
  <c r="W121" i="716"/>
  <c r="M121" i="716"/>
  <c r="AJ120" i="716"/>
  <c r="AK120" i="716" s="1"/>
  <c r="AG120" i="716"/>
  <c r="AF120" i="716"/>
  <c r="W120" i="716"/>
  <c r="H120" i="716"/>
  <c r="AJ119" i="716"/>
  <c r="AK119" i="716" s="1"/>
  <c r="AG119" i="716"/>
  <c r="AF119" i="716"/>
  <c r="W119" i="716"/>
  <c r="H119" i="716"/>
  <c r="AJ118" i="716"/>
  <c r="AK118" i="716" s="1"/>
  <c r="AG118" i="716"/>
  <c r="AF118" i="716"/>
  <c r="W118" i="716"/>
  <c r="H118" i="716"/>
  <c r="AJ117" i="716"/>
  <c r="AK117" i="716" s="1"/>
  <c r="W117" i="716"/>
  <c r="P117" i="716"/>
  <c r="N117" i="716"/>
  <c r="O117" i="716" s="1"/>
  <c r="AF117" i="716"/>
  <c r="H117" i="716"/>
  <c r="AJ116" i="716"/>
  <c r="AK116" i="716" s="1"/>
  <c r="W116" i="716"/>
  <c r="P116" i="716"/>
  <c r="N116" i="716"/>
  <c r="O116" i="716" s="1"/>
  <c r="R116" i="716" s="1"/>
  <c r="H116" i="716"/>
  <c r="AJ115" i="716"/>
  <c r="AK115" i="716" s="1"/>
  <c r="W115" i="716"/>
  <c r="N115" i="716"/>
  <c r="O115" i="716" s="1"/>
  <c r="AF115" i="716"/>
  <c r="P115" i="716"/>
  <c r="H115" i="716"/>
  <c r="AK114" i="716"/>
  <c r="AJ114" i="716"/>
  <c r="W114" i="716"/>
  <c r="N114" i="716" s="1"/>
  <c r="P114" i="716"/>
  <c r="H114" i="716"/>
  <c r="AK113" i="716"/>
  <c r="AJ113" i="716"/>
  <c r="W113" i="716"/>
  <c r="N113" i="716" s="1"/>
  <c r="P113" i="716"/>
  <c r="H113" i="716"/>
  <c r="AK112" i="716"/>
  <c r="AJ112" i="716"/>
  <c r="W112" i="716"/>
  <c r="N112" i="716" s="1"/>
  <c r="P112" i="716"/>
  <c r="H112" i="716"/>
  <c r="AK111" i="716"/>
  <c r="AJ111" i="716"/>
  <c r="W111" i="716"/>
  <c r="N111" i="716" s="1"/>
  <c r="P111" i="716"/>
  <c r="H111" i="716"/>
  <c r="AK110" i="716"/>
  <c r="AJ110" i="716"/>
  <c r="W110" i="716"/>
  <c r="N110" i="716" s="1"/>
  <c r="P110" i="716"/>
  <c r="H110" i="716"/>
  <c r="AK109" i="716"/>
  <c r="AJ109" i="716"/>
  <c r="W109" i="716"/>
  <c r="N109" i="716"/>
  <c r="P109" i="716"/>
  <c r="H109" i="716"/>
  <c r="AE108" i="716"/>
  <c r="AD108" i="716"/>
  <c r="AA108" i="716"/>
  <c r="Z108" i="716"/>
  <c r="W108" i="716"/>
  <c r="M108" i="716"/>
  <c r="W107" i="716"/>
  <c r="H107" i="716"/>
  <c r="AG106" i="716"/>
  <c r="AF106" i="716"/>
  <c r="W106" i="716"/>
  <c r="H106" i="716"/>
  <c r="AG105" i="716"/>
  <c r="AF105" i="716"/>
  <c r="W105" i="716"/>
  <c r="H105" i="716"/>
  <c r="AG104" i="716"/>
  <c r="AF104" i="716"/>
  <c r="W104" i="716"/>
  <c r="H104" i="716"/>
  <c r="W103" i="716"/>
  <c r="N103" i="716" s="1"/>
  <c r="P103" i="716"/>
  <c r="H103" i="716"/>
  <c r="AG102" i="716"/>
  <c r="W102" i="716"/>
  <c r="P102" i="716"/>
  <c r="N102" i="716"/>
  <c r="O102" i="716" s="1"/>
  <c r="AF102" i="716"/>
  <c r="H102" i="716"/>
  <c r="W101" i="716"/>
  <c r="N101" i="716" s="1"/>
  <c r="P101" i="716"/>
  <c r="H101" i="716"/>
  <c r="AG100" i="716"/>
  <c r="W100" i="716"/>
  <c r="P100" i="716"/>
  <c r="N100" i="716"/>
  <c r="O100" i="716" s="1"/>
  <c r="AF100" i="716"/>
  <c r="H100" i="716"/>
  <c r="W99" i="716"/>
  <c r="N99" i="716" s="1"/>
  <c r="P99" i="716"/>
  <c r="H99" i="716"/>
  <c r="AG98" i="716"/>
  <c r="W98" i="716"/>
  <c r="P98" i="716"/>
  <c r="N98" i="716"/>
  <c r="O98" i="716" s="1"/>
  <c r="AF98" i="716"/>
  <c r="H98" i="716"/>
  <c r="W97" i="716"/>
  <c r="N97" i="716" s="1"/>
  <c r="P97" i="716"/>
  <c r="H97" i="716"/>
  <c r="W96" i="716"/>
  <c r="O96" i="716"/>
  <c r="N96" i="716"/>
  <c r="AG96" i="716" s="1"/>
  <c r="P108" i="716"/>
  <c r="H96" i="716"/>
  <c r="AE95" i="716"/>
  <c r="AD95" i="716"/>
  <c r="AA95" i="716"/>
  <c r="Z95" i="716"/>
  <c r="M95" i="716"/>
  <c r="AK94" i="716"/>
  <c r="AJ94" i="716"/>
  <c r="AG94" i="716"/>
  <c r="AF94" i="716"/>
  <c r="W94" i="716"/>
  <c r="H94" i="716"/>
  <c r="AK93" i="716"/>
  <c r="AJ93" i="716"/>
  <c r="AG93" i="716"/>
  <c r="AF93" i="716"/>
  <c r="W93" i="716"/>
  <c r="H93" i="716"/>
  <c r="AK92" i="716"/>
  <c r="AJ92" i="716"/>
  <c r="AG92" i="716"/>
  <c r="AF92" i="716"/>
  <c r="W92" i="716"/>
  <c r="H92" i="716"/>
  <c r="AK91" i="716"/>
  <c r="AJ91" i="716"/>
  <c r="AG91" i="716"/>
  <c r="AF91" i="716"/>
  <c r="W91" i="716"/>
  <c r="H91" i="716"/>
  <c r="AK90" i="716"/>
  <c r="AJ90" i="716"/>
  <c r="AG90" i="716"/>
  <c r="AF90" i="716"/>
  <c r="W90" i="716"/>
  <c r="H90" i="716"/>
  <c r="AK89" i="716"/>
  <c r="AJ89" i="716"/>
  <c r="AG89" i="716"/>
  <c r="AF89" i="716"/>
  <c r="W89" i="716"/>
  <c r="H89" i="716"/>
  <c r="AK88" i="716"/>
  <c r="AJ88" i="716"/>
  <c r="W88" i="716"/>
  <c r="N88" i="716" s="1"/>
  <c r="P88" i="716"/>
  <c r="H88" i="716"/>
  <c r="AK87" i="716"/>
  <c r="AJ87" i="716"/>
  <c r="W87" i="716"/>
  <c r="N87" i="716" s="1"/>
  <c r="P87" i="716"/>
  <c r="H87" i="716"/>
  <c r="AK86" i="716"/>
  <c r="AJ86" i="716"/>
  <c r="W86" i="716"/>
  <c r="N86" i="716" s="1"/>
  <c r="P86" i="716"/>
  <c r="H86" i="716"/>
  <c r="AK85" i="716"/>
  <c r="AJ85" i="716"/>
  <c r="W85" i="716"/>
  <c r="N85" i="716" s="1"/>
  <c r="P85" i="716"/>
  <c r="H85" i="716"/>
  <c r="AK84" i="716"/>
  <c r="AJ84" i="716"/>
  <c r="W84" i="716"/>
  <c r="N84" i="716" s="1"/>
  <c r="P84" i="716"/>
  <c r="H84" i="716"/>
  <c r="AK83" i="716"/>
  <c r="AJ83" i="716"/>
  <c r="W83" i="716"/>
  <c r="N83" i="716"/>
  <c r="AG83" i="716" s="1"/>
  <c r="P83" i="716"/>
  <c r="H83" i="716"/>
  <c r="AE82" i="716"/>
  <c r="AD82" i="716"/>
  <c r="AA82" i="716"/>
  <c r="Z82" i="716"/>
  <c r="M82" i="716"/>
  <c r="AJ81" i="716"/>
  <c r="AK81" i="716" s="1"/>
  <c r="W81" i="716"/>
  <c r="AK80" i="716"/>
  <c r="AJ80" i="716"/>
  <c r="AG80" i="716"/>
  <c r="AF80" i="716"/>
  <c r="W80" i="716"/>
  <c r="AJ79" i="716"/>
  <c r="AK79" i="716" s="1"/>
  <c r="AG79" i="716"/>
  <c r="AF79" i="716"/>
  <c r="W79" i="716"/>
  <c r="AJ78" i="716"/>
  <c r="AK78" i="716" s="1"/>
  <c r="AG78" i="716"/>
  <c r="AF78" i="716"/>
  <c r="W78" i="716"/>
  <c r="AK77" i="716"/>
  <c r="AJ77" i="716"/>
  <c r="AG77" i="716"/>
  <c r="AF77" i="716"/>
  <c r="W77" i="716"/>
  <c r="AK76" i="716"/>
  <c r="AJ76" i="716"/>
  <c r="AG76" i="716"/>
  <c r="AF76" i="716"/>
  <c r="W76" i="716"/>
  <c r="H76" i="716"/>
  <c r="AK75" i="716"/>
  <c r="AJ75" i="716"/>
  <c r="W75" i="716"/>
  <c r="N75" i="716" s="1"/>
  <c r="O75" i="716" s="1"/>
  <c r="P75" i="716"/>
  <c r="H75" i="716"/>
  <c r="AK74" i="716"/>
  <c r="AJ74" i="716"/>
  <c r="W74" i="716"/>
  <c r="N74" i="716" s="1"/>
  <c r="O74" i="716" s="1"/>
  <c r="P74" i="716"/>
  <c r="H74" i="716"/>
  <c r="AK73" i="716"/>
  <c r="AJ73" i="716"/>
  <c r="W73" i="716"/>
  <c r="N73" i="716" s="1"/>
  <c r="O73" i="716"/>
  <c r="P73" i="716"/>
  <c r="H73" i="716"/>
  <c r="AK72" i="716"/>
  <c r="AJ72" i="716"/>
  <c r="W72" i="716"/>
  <c r="N72" i="716" s="1"/>
  <c r="O72" i="716" s="1"/>
  <c r="P72" i="716"/>
  <c r="H72" i="716"/>
  <c r="AK71" i="716"/>
  <c r="AJ71" i="716"/>
  <c r="W71" i="716"/>
  <c r="N71" i="716" s="1"/>
  <c r="AG71" i="716" s="1"/>
  <c r="P71" i="716"/>
  <c r="H71" i="716"/>
  <c r="AK70" i="716"/>
  <c r="AJ70" i="716"/>
  <c r="AG70" i="716"/>
  <c r="W70" i="716"/>
  <c r="N70" i="716"/>
  <c r="H70" i="716"/>
  <c r="AE69" i="716"/>
  <c r="AD69" i="716"/>
  <c r="AA69" i="716"/>
  <c r="Z69" i="716"/>
  <c r="W69" i="716"/>
  <c r="M69" i="716"/>
  <c r="W68" i="716"/>
  <c r="H68" i="716"/>
  <c r="AG67" i="716"/>
  <c r="AF67" i="716"/>
  <c r="W67" i="716"/>
  <c r="H67" i="716"/>
  <c r="AG66" i="716"/>
  <c r="AF66" i="716"/>
  <c r="W66" i="716"/>
  <c r="H66" i="716"/>
  <c r="AG65" i="716"/>
  <c r="AF65" i="716"/>
  <c r="W65" i="716"/>
  <c r="H65" i="716"/>
  <c r="AG64" i="716"/>
  <c r="AF64" i="716"/>
  <c r="W64" i="716"/>
  <c r="H64" i="716"/>
  <c r="AG63" i="716"/>
  <c r="AF63" i="716"/>
  <c r="W63" i="716"/>
  <c r="H63" i="716"/>
  <c r="AG62" i="716"/>
  <c r="AF62" i="716"/>
  <c r="W62" i="716"/>
  <c r="H62" i="716"/>
  <c r="AG61" i="716"/>
  <c r="AF61" i="716"/>
  <c r="W61" i="716"/>
  <c r="H61" i="716"/>
  <c r="W60" i="716"/>
  <c r="N60" i="716" s="1"/>
  <c r="P60" i="716"/>
  <c r="H60" i="716"/>
  <c r="AG59" i="716"/>
  <c r="W59" i="716"/>
  <c r="P59" i="716"/>
  <c r="N59" i="716"/>
  <c r="O59" i="716" s="1"/>
  <c r="AF59" i="716"/>
  <c r="H59" i="716"/>
  <c r="W58" i="716"/>
  <c r="N58" i="716" s="1"/>
  <c r="P58" i="716"/>
  <c r="H58" i="716"/>
  <c r="W57" i="716"/>
  <c r="O57" i="716"/>
  <c r="N57" i="716"/>
  <c r="AG57" i="716" s="1"/>
  <c r="P69" i="716"/>
  <c r="H57" i="716"/>
  <c r="AE56" i="716"/>
  <c r="AD56" i="716"/>
  <c r="AA56" i="716"/>
  <c r="Z56" i="716"/>
  <c r="W56" i="716"/>
  <c r="M56" i="716"/>
  <c r="P56" i="716" s="1"/>
  <c r="W55" i="716"/>
  <c r="H55" i="716"/>
  <c r="AG54" i="716"/>
  <c r="AF54" i="716"/>
  <c r="W54" i="716"/>
  <c r="H54" i="716"/>
  <c r="AG53" i="716"/>
  <c r="AF53" i="716"/>
  <c r="W53" i="716"/>
  <c r="H53" i="716"/>
  <c r="AG52" i="716"/>
  <c r="AF52" i="716"/>
  <c r="W52" i="716"/>
  <c r="H52" i="716"/>
  <c r="AG51" i="716"/>
  <c r="AF51" i="716"/>
  <c r="W51" i="716"/>
  <c r="H51" i="716"/>
  <c r="W50" i="716"/>
  <c r="N50" i="716"/>
  <c r="AG50" i="716" s="1"/>
  <c r="P50" i="716"/>
  <c r="H50" i="716"/>
  <c r="W49" i="716"/>
  <c r="P49" i="716"/>
  <c r="N49" i="716"/>
  <c r="O49" i="716" s="1"/>
  <c r="AF49" i="716"/>
  <c r="H49" i="716"/>
  <c r="W48" i="716"/>
  <c r="N48" i="716"/>
  <c r="AG48" i="716" s="1"/>
  <c r="P48" i="716"/>
  <c r="H48" i="716"/>
  <c r="W47" i="716"/>
  <c r="P47" i="716"/>
  <c r="N47" i="716"/>
  <c r="O47" i="716" s="1"/>
  <c r="AF47" i="716"/>
  <c r="H47" i="716"/>
  <c r="W46" i="716"/>
  <c r="N46" i="716"/>
  <c r="AG46" i="716" s="1"/>
  <c r="P46" i="716"/>
  <c r="H46" i="716"/>
  <c r="W45" i="716"/>
  <c r="P45" i="716"/>
  <c r="N45" i="716"/>
  <c r="O45" i="716" s="1"/>
  <c r="AF45" i="716"/>
  <c r="H45" i="716"/>
  <c r="W44" i="716"/>
  <c r="N44" i="716" s="1"/>
  <c r="P44" i="716"/>
  <c r="H44" i="716"/>
  <c r="AE43" i="716"/>
  <c r="AD43" i="716"/>
  <c r="AA43" i="716"/>
  <c r="Z43" i="716"/>
  <c r="M43" i="716"/>
  <c r="AK42" i="716"/>
  <c r="AJ42" i="716"/>
  <c r="W42" i="716"/>
  <c r="H42" i="716"/>
  <c r="AJ41" i="716"/>
  <c r="AK41" i="716" s="1"/>
  <c r="AK31" i="716" s="1"/>
  <c r="W41" i="716"/>
  <c r="H41" i="716"/>
  <c r="AK40" i="716"/>
  <c r="AJ40" i="716"/>
  <c r="AG40" i="716"/>
  <c r="AF40" i="716"/>
  <c r="W40" i="716"/>
  <c r="H40" i="716"/>
  <c r="AK39" i="716"/>
  <c r="AJ39" i="716"/>
  <c r="AG39" i="716"/>
  <c r="AF39" i="716"/>
  <c r="W39" i="716"/>
  <c r="H39" i="716"/>
  <c r="AK38" i="716"/>
  <c r="AJ38" i="716"/>
  <c r="AG38" i="716"/>
  <c r="AF38" i="716"/>
  <c r="W38" i="716"/>
  <c r="H38" i="716"/>
  <c r="AK37" i="716"/>
  <c r="AJ37" i="716"/>
  <c r="AG37" i="716"/>
  <c r="AF37" i="716"/>
  <c r="W37" i="716"/>
  <c r="H37" i="716"/>
  <c r="AK36" i="716"/>
  <c r="AJ36" i="716"/>
  <c r="W36" i="716"/>
  <c r="N36" i="716" s="1"/>
  <c r="P36" i="716"/>
  <c r="H36" i="716"/>
  <c r="AK35" i="716"/>
  <c r="AJ35" i="716"/>
  <c r="W35" i="716"/>
  <c r="N35" i="716" s="1"/>
  <c r="P35" i="716"/>
  <c r="H35" i="716"/>
  <c r="AK34" i="716"/>
  <c r="AJ34" i="716"/>
  <c r="W34" i="716"/>
  <c r="N34" i="716" s="1"/>
  <c r="P34" i="716"/>
  <c r="H34" i="716"/>
  <c r="AK33" i="716"/>
  <c r="AJ33" i="716"/>
  <c r="W33" i="716"/>
  <c r="N33" i="716" s="1"/>
  <c r="P33" i="716"/>
  <c r="H33" i="716"/>
  <c r="AK32" i="716"/>
  <c r="AJ32" i="716"/>
  <c r="W32" i="716"/>
  <c r="N32" i="716" s="1"/>
  <c r="P32" i="716"/>
  <c r="H32" i="716"/>
  <c r="AJ31" i="716"/>
  <c r="W31" i="716"/>
  <c r="N31" i="716"/>
  <c r="AG31" i="716" s="1"/>
  <c r="H31" i="716"/>
  <c r="AE30" i="716"/>
  <c r="AD30" i="716"/>
  <c r="AA30" i="716"/>
  <c r="Z30" i="716"/>
  <c r="M30" i="716"/>
  <c r="AJ29" i="716"/>
  <c r="AK29" i="716" s="1"/>
  <c r="AK18" i="716" s="1"/>
  <c r="AF29" i="716"/>
  <c r="W29" i="716"/>
  <c r="H29" i="716"/>
  <c r="AK28" i="716"/>
  <c r="AJ28" i="716"/>
  <c r="AG28" i="716"/>
  <c r="AF28" i="716"/>
  <c r="W28" i="716"/>
  <c r="H28" i="716"/>
  <c r="AK27" i="716"/>
  <c r="AJ27" i="716"/>
  <c r="AG27" i="716"/>
  <c r="AF27" i="716"/>
  <c r="W27" i="716"/>
  <c r="H27" i="716"/>
  <c r="AK26" i="716"/>
  <c r="AJ26" i="716"/>
  <c r="AG26" i="716"/>
  <c r="AF26" i="716"/>
  <c r="W26" i="716"/>
  <c r="H26" i="716"/>
  <c r="AK25" i="716"/>
  <c r="AJ25" i="716"/>
  <c r="AG25" i="716"/>
  <c r="AF25" i="716"/>
  <c r="W25" i="716"/>
  <c r="H25" i="716"/>
  <c r="AK24" i="716"/>
  <c r="AJ24" i="716"/>
  <c r="AG24" i="716"/>
  <c r="AF24" i="716"/>
  <c r="W24" i="716"/>
  <c r="H24" i="716"/>
  <c r="AK23" i="716"/>
  <c r="AJ23" i="716"/>
  <c r="W23" i="716"/>
  <c r="N23" i="716" s="1"/>
  <c r="P23" i="716"/>
  <c r="H23" i="716"/>
  <c r="AK22" i="716"/>
  <c r="AJ22" i="716"/>
  <c r="W22" i="716"/>
  <c r="N22" i="716" s="1"/>
  <c r="P22" i="716"/>
  <c r="H22" i="716"/>
  <c r="AK21" i="716"/>
  <c r="AJ21" i="716"/>
  <c r="W21" i="716"/>
  <c r="N21" i="716" s="1"/>
  <c r="P21" i="716"/>
  <c r="H21" i="716"/>
  <c r="AK20" i="716"/>
  <c r="AJ20" i="716"/>
  <c r="W20" i="716"/>
  <c r="N20" i="716" s="1"/>
  <c r="P20" i="716"/>
  <c r="H20" i="716"/>
  <c r="AK19" i="716"/>
  <c r="AJ19" i="716"/>
  <c r="W19" i="716"/>
  <c r="N19" i="716" s="1"/>
  <c r="P19" i="716"/>
  <c r="H19" i="716"/>
  <c r="AJ18" i="716"/>
  <c r="W18" i="716"/>
  <c r="O18" i="716"/>
  <c r="N18" i="716"/>
  <c r="P30" i="716"/>
  <c r="H18" i="716"/>
  <c r="AE17" i="716"/>
  <c r="AD17" i="716"/>
  <c r="AA17" i="716"/>
  <c r="AA2" i="716" s="1"/>
  <c r="Z17" i="716"/>
  <c r="W17" i="716"/>
  <c r="M17" i="716"/>
  <c r="AK16" i="716"/>
  <c r="AJ16" i="716"/>
  <c r="AG16" i="716"/>
  <c r="AF16" i="716"/>
  <c r="W16" i="716"/>
  <c r="H16" i="716"/>
  <c r="AK15" i="716"/>
  <c r="AJ15" i="716"/>
  <c r="AG15" i="716"/>
  <c r="AF15" i="716"/>
  <c r="W15" i="716"/>
  <c r="H15" i="716"/>
  <c r="AK14" i="716"/>
  <c r="AJ14" i="716"/>
  <c r="AG14" i="716"/>
  <c r="AF14" i="716"/>
  <c r="W14" i="716"/>
  <c r="H14" i="716"/>
  <c r="AK13" i="716"/>
  <c r="AJ13" i="716"/>
  <c r="AG13" i="716"/>
  <c r="AF13" i="716"/>
  <c r="W13" i="716"/>
  <c r="H13" i="716"/>
  <c r="AK12" i="716"/>
  <c r="AJ12" i="716"/>
  <c r="AG12" i="716"/>
  <c r="AF12" i="716"/>
  <c r="W12" i="716"/>
  <c r="H12" i="716"/>
  <c r="AK11" i="716"/>
  <c r="AJ11" i="716"/>
  <c r="W11" i="716"/>
  <c r="N11" i="716" s="1"/>
  <c r="P11" i="716"/>
  <c r="H11" i="716"/>
  <c r="AK10" i="716"/>
  <c r="AJ10" i="716"/>
  <c r="W10" i="716"/>
  <c r="N10" i="716" s="1"/>
  <c r="P10" i="716"/>
  <c r="H10" i="716"/>
  <c r="AK9" i="716"/>
  <c r="AJ9" i="716"/>
  <c r="W9" i="716"/>
  <c r="N9" i="716" s="1"/>
  <c r="P9" i="716"/>
  <c r="H9" i="716"/>
  <c r="AK8" i="716"/>
  <c r="AJ8" i="716"/>
  <c r="W8" i="716"/>
  <c r="N8" i="716" s="1"/>
  <c r="P8" i="716"/>
  <c r="H8" i="716"/>
  <c r="AK7" i="716"/>
  <c r="AJ7" i="716"/>
  <c r="W7" i="716"/>
  <c r="N7" i="716" s="1"/>
  <c r="P7" i="716"/>
  <c r="H7" i="716"/>
  <c r="AK6" i="716"/>
  <c r="AJ6" i="716"/>
  <c r="W6" i="716"/>
  <c r="N6" i="716" s="1"/>
  <c r="P6" i="716"/>
  <c r="H6" i="716"/>
  <c r="AK5" i="716"/>
  <c r="AJ5" i="716"/>
  <c r="W5" i="716"/>
  <c r="N5" i="716"/>
  <c r="AG5" i="716" s="1"/>
  <c r="P5" i="716"/>
  <c r="H5" i="716"/>
  <c r="AE2" i="716"/>
  <c r="AD2" i="716"/>
  <c r="Z2" i="716"/>
  <c r="I2" i="716"/>
  <c r="G1" i="716"/>
  <c r="G2" i="716" s="1"/>
  <c r="E1" i="716"/>
  <c r="AE173" i="715"/>
  <c r="AD173" i="715"/>
  <c r="AA173" i="715"/>
  <c r="Z173" i="715"/>
  <c r="M173" i="715"/>
  <c r="W172" i="715"/>
  <c r="H172" i="715"/>
  <c r="W171" i="715"/>
  <c r="H171" i="715"/>
  <c r="AG170" i="715"/>
  <c r="AF170" i="715"/>
  <c r="W170" i="715"/>
  <c r="H170" i="715"/>
  <c r="AG169" i="715"/>
  <c r="AF169" i="715"/>
  <c r="W169" i="715"/>
  <c r="H169" i="715"/>
  <c r="AG168" i="715"/>
  <c r="AF168" i="715"/>
  <c r="W168" i="715"/>
  <c r="H168" i="715"/>
  <c r="AG167" i="715"/>
  <c r="AF167" i="715"/>
  <c r="W167" i="715"/>
  <c r="H167" i="715"/>
  <c r="W166" i="715"/>
  <c r="N166" i="715" s="1"/>
  <c r="O166" i="715"/>
  <c r="P166" i="715"/>
  <c r="H166" i="715"/>
  <c r="AG165" i="715"/>
  <c r="W165" i="715"/>
  <c r="P165" i="715"/>
  <c r="N165" i="715"/>
  <c r="O165" i="715" s="1"/>
  <c r="R165" i="715" s="1"/>
  <c r="AF165" i="715"/>
  <c r="H165" i="715"/>
  <c r="W164" i="715"/>
  <c r="N164" i="715" s="1"/>
  <c r="O164" i="715" s="1"/>
  <c r="P164" i="715"/>
  <c r="H164" i="715"/>
  <c r="AG163" i="715"/>
  <c r="W163" i="715"/>
  <c r="P163" i="715"/>
  <c r="N163" i="715"/>
  <c r="O163" i="715" s="1"/>
  <c r="R163" i="715" s="1"/>
  <c r="AF163" i="715"/>
  <c r="H163" i="715"/>
  <c r="W162" i="715"/>
  <c r="N162" i="715" s="1"/>
  <c r="O162" i="715"/>
  <c r="P162" i="715"/>
  <c r="H162" i="715"/>
  <c r="W161" i="715"/>
  <c r="O161" i="715"/>
  <c r="N161" i="715"/>
  <c r="AG161" i="715" s="1"/>
  <c r="P161" i="715"/>
  <c r="H161" i="715"/>
  <c r="AE160" i="715"/>
  <c r="AD160" i="715"/>
  <c r="AA160" i="715"/>
  <c r="Z160" i="715"/>
  <c r="M160" i="715"/>
  <c r="W159" i="715"/>
  <c r="H159" i="715"/>
  <c r="W158" i="715"/>
  <c r="H158" i="715"/>
  <c r="W157" i="715"/>
  <c r="H157" i="715"/>
  <c r="W156" i="715"/>
  <c r="H156" i="715"/>
  <c r="AG155" i="715"/>
  <c r="AF155" i="715"/>
  <c r="W155" i="715"/>
  <c r="H155" i="715"/>
  <c r="AG154" i="715"/>
  <c r="AF154" i="715"/>
  <c r="W154" i="715"/>
  <c r="H154" i="715"/>
  <c r="AG153" i="715"/>
  <c r="W153" i="715"/>
  <c r="P153" i="715"/>
  <c r="N153" i="715"/>
  <c r="O153" i="715" s="1"/>
  <c r="R153" i="715" s="1"/>
  <c r="AF153" i="715"/>
  <c r="H153" i="715"/>
  <c r="W152" i="715"/>
  <c r="N152" i="715" s="1"/>
  <c r="O152" i="715" s="1"/>
  <c r="P152" i="715"/>
  <c r="H152" i="715"/>
  <c r="AG151" i="715"/>
  <c r="W151" i="715"/>
  <c r="P151" i="715"/>
  <c r="N151" i="715"/>
  <c r="O151" i="715" s="1"/>
  <c r="R151" i="715" s="1"/>
  <c r="AF151" i="715"/>
  <c r="H151" i="715"/>
  <c r="W150" i="715"/>
  <c r="N150" i="715" s="1"/>
  <c r="O150" i="715"/>
  <c r="P150" i="715"/>
  <c r="H150" i="715"/>
  <c r="AG149" i="715"/>
  <c r="W149" i="715"/>
  <c r="Q149" i="715"/>
  <c r="P149" i="715"/>
  <c r="N149" i="715"/>
  <c r="O149" i="715" s="1"/>
  <c r="R149" i="715" s="1"/>
  <c r="AF149" i="715"/>
  <c r="H149" i="715"/>
  <c r="AF148" i="715"/>
  <c r="W148" i="715"/>
  <c r="N148" i="715" s="1"/>
  <c r="P148" i="715"/>
  <c r="P160" i="715"/>
  <c r="H148" i="715"/>
  <c r="AE147" i="715"/>
  <c r="AD147" i="715"/>
  <c r="AA147" i="715"/>
  <c r="Z147" i="715"/>
  <c r="W147" i="715"/>
  <c r="M147" i="715"/>
  <c r="AJ146" i="715"/>
  <c r="AK146" i="715" s="1"/>
  <c r="W146" i="715"/>
  <c r="H146" i="715"/>
  <c r="AK145" i="715"/>
  <c r="AJ145" i="715"/>
  <c r="AG145" i="715"/>
  <c r="AF145" i="715"/>
  <c r="W145" i="715"/>
  <c r="H145" i="715"/>
  <c r="AK144" i="715"/>
  <c r="AJ144" i="715"/>
  <c r="AG144" i="715"/>
  <c r="AF144" i="715"/>
  <c r="W144" i="715"/>
  <c r="H144" i="715"/>
  <c r="AK143" i="715"/>
  <c r="AJ143" i="715"/>
  <c r="W143" i="715"/>
  <c r="N143" i="715" s="1"/>
  <c r="P143" i="715"/>
  <c r="O143" i="715"/>
  <c r="H143" i="715"/>
  <c r="AK142" i="715"/>
  <c r="AJ142" i="715"/>
  <c r="W142" i="715"/>
  <c r="N142" i="715" s="1"/>
  <c r="O142" i="715" s="1"/>
  <c r="P142" i="715"/>
  <c r="H142" i="715"/>
  <c r="AK141" i="715"/>
  <c r="AJ141" i="715"/>
  <c r="W141" i="715"/>
  <c r="N141" i="715" s="1"/>
  <c r="P141" i="715"/>
  <c r="O141" i="715"/>
  <c r="H141" i="715"/>
  <c r="AK140" i="715"/>
  <c r="AJ140" i="715"/>
  <c r="W140" i="715"/>
  <c r="N140" i="715" s="1"/>
  <c r="AG140" i="715" s="1"/>
  <c r="P140" i="715"/>
  <c r="H140" i="715"/>
  <c r="AK139" i="715"/>
  <c r="AJ139" i="715"/>
  <c r="W139" i="715"/>
  <c r="N139" i="715" s="1"/>
  <c r="P139" i="715"/>
  <c r="O139" i="715"/>
  <c r="H139" i="715"/>
  <c r="AK138" i="715"/>
  <c r="AJ138" i="715"/>
  <c r="W138" i="715"/>
  <c r="N138" i="715" s="1"/>
  <c r="AG138" i="715" s="1"/>
  <c r="P138" i="715"/>
  <c r="H138" i="715"/>
  <c r="AK137" i="715"/>
  <c r="AK135" i="715" s="1"/>
  <c r="AJ137" i="715"/>
  <c r="AF137" i="715"/>
  <c r="W137" i="715"/>
  <c r="N137" i="715" s="1"/>
  <c r="AG137" i="715" s="1"/>
  <c r="O137" i="715"/>
  <c r="R137" i="715" s="1"/>
  <c r="P137" i="715"/>
  <c r="H137" i="715"/>
  <c r="AK136" i="715"/>
  <c r="AJ136" i="715"/>
  <c r="AG136" i="715"/>
  <c r="AF136" i="715"/>
  <c r="W136" i="715"/>
  <c r="N136" i="715" s="1"/>
  <c r="O136" i="715"/>
  <c r="P136" i="715"/>
  <c r="H136" i="715"/>
  <c r="AJ135" i="715"/>
  <c r="W135" i="715"/>
  <c r="O135" i="715"/>
  <c r="N135" i="715"/>
  <c r="N147" i="715" s="1"/>
  <c r="H135" i="715"/>
  <c r="AE134" i="715"/>
  <c r="AD134" i="715"/>
  <c r="AA134" i="715"/>
  <c r="Z134" i="715"/>
  <c r="M134" i="715"/>
  <c r="AJ133" i="715"/>
  <c r="AK133" i="715" s="1"/>
  <c r="W133" i="715"/>
  <c r="H133" i="715"/>
  <c r="AK132" i="715"/>
  <c r="AJ132" i="715"/>
  <c r="W132" i="715"/>
  <c r="H132" i="715"/>
  <c r="AK131" i="715"/>
  <c r="AJ131" i="715"/>
  <c r="AG131" i="715"/>
  <c r="AF131" i="715"/>
  <c r="W131" i="715"/>
  <c r="H131" i="715"/>
  <c r="AK130" i="715"/>
  <c r="AJ130" i="715"/>
  <c r="AG130" i="715"/>
  <c r="AF130" i="715"/>
  <c r="W130" i="715"/>
  <c r="H130" i="715"/>
  <c r="AK129" i="715"/>
  <c r="AJ129" i="715"/>
  <c r="AG129" i="715"/>
  <c r="AF129" i="715"/>
  <c r="W129" i="715"/>
  <c r="H129" i="715"/>
  <c r="AK128" i="715"/>
  <c r="AJ128" i="715"/>
  <c r="AG128" i="715"/>
  <c r="W128" i="715"/>
  <c r="O128" i="715"/>
  <c r="N128" i="715"/>
  <c r="AF128" i="715" s="1"/>
  <c r="P128" i="715"/>
  <c r="H128" i="715"/>
  <c r="AK127" i="715"/>
  <c r="AJ127" i="715"/>
  <c r="AG127" i="715"/>
  <c r="W127" i="715"/>
  <c r="O127" i="715"/>
  <c r="N127" i="715"/>
  <c r="AF127" i="715" s="1"/>
  <c r="R127" i="715"/>
  <c r="P127" i="715"/>
  <c r="H127" i="715"/>
  <c r="AK126" i="715"/>
  <c r="AJ126" i="715"/>
  <c r="AG126" i="715"/>
  <c r="W126" i="715"/>
  <c r="O126" i="715"/>
  <c r="N126" i="715"/>
  <c r="AF126" i="715" s="1"/>
  <c r="P126" i="715"/>
  <c r="H126" i="715"/>
  <c r="AK125" i="715"/>
  <c r="AJ125" i="715"/>
  <c r="AG125" i="715"/>
  <c r="W125" i="715"/>
  <c r="O125" i="715"/>
  <c r="Q125" i="715" s="1"/>
  <c r="N125" i="715"/>
  <c r="AF125" i="715" s="1"/>
  <c r="R125" i="715"/>
  <c r="P125" i="715"/>
  <c r="H125" i="715"/>
  <c r="AK124" i="715"/>
  <c r="AJ124" i="715"/>
  <c r="W124" i="715"/>
  <c r="N124" i="715" s="1"/>
  <c r="P124" i="715"/>
  <c r="H124" i="715"/>
  <c r="AK123" i="715"/>
  <c r="AJ123" i="715"/>
  <c r="W123" i="715"/>
  <c r="N123" i="715" s="1"/>
  <c r="P123" i="715"/>
  <c r="H123" i="715"/>
  <c r="AJ122" i="715"/>
  <c r="W122" i="715"/>
  <c r="O122" i="715"/>
  <c r="N122" i="715"/>
  <c r="N134" i="715" s="1"/>
  <c r="P122" i="715"/>
  <c r="H122" i="715"/>
  <c r="AE121" i="715"/>
  <c r="AD121" i="715"/>
  <c r="AA121" i="715"/>
  <c r="Z121" i="715"/>
  <c r="W121" i="715"/>
  <c r="M121" i="715"/>
  <c r="AK120" i="715"/>
  <c r="AJ120" i="715"/>
  <c r="AG120" i="715"/>
  <c r="AF120" i="715"/>
  <c r="W120" i="715"/>
  <c r="H120" i="715"/>
  <c r="AK119" i="715"/>
  <c r="AJ119" i="715"/>
  <c r="AG119" i="715"/>
  <c r="AF119" i="715"/>
  <c r="W119" i="715"/>
  <c r="H119" i="715"/>
  <c r="AK118" i="715"/>
  <c r="AJ118" i="715"/>
  <c r="AG118" i="715"/>
  <c r="AF118" i="715"/>
  <c r="W118" i="715"/>
  <c r="H118" i="715"/>
  <c r="AK117" i="715"/>
  <c r="AJ117" i="715"/>
  <c r="W117" i="715"/>
  <c r="N117" i="715" s="1"/>
  <c r="P117" i="715"/>
  <c r="H117" i="715"/>
  <c r="AK116" i="715"/>
  <c r="AJ116" i="715"/>
  <c r="W116" i="715"/>
  <c r="N116" i="715" s="1"/>
  <c r="P116" i="715"/>
  <c r="H116" i="715"/>
  <c r="AK115" i="715"/>
  <c r="AJ115" i="715"/>
  <c r="W115" i="715"/>
  <c r="N115" i="715" s="1"/>
  <c r="P115" i="715"/>
  <c r="H115" i="715"/>
  <c r="AK114" i="715"/>
  <c r="AJ114" i="715"/>
  <c r="W114" i="715"/>
  <c r="N114" i="715" s="1"/>
  <c r="P114" i="715"/>
  <c r="H114" i="715"/>
  <c r="AK113" i="715"/>
  <c r="AJ113" i="715"/>
  <c r="W113" i="715"/>
  <c r="N113" i="715" s="1"/>
  <c r="P113" i="715"/>
  <c r="H113" i="715"/>
  <c r="AK112" i="715"/>
  <c r="AJ112" i="715"/>
  <c r="W112" i="715"/>
  <c r="N112" i="715" s="1"/>
  <c r="P112" i="715"/>
  <c r="H112" i="715"/>
  <c r="AK111" i="715"/>
  <c r="AJ111" i="715"/>
  <c r="W111" i="715"/>
  <c r="N111" i="715" s="1"/>
  <c r="P111" i="715"/>
  <c r="H111" i="715"/>
  <c r="AK110" i="715"/>
  <c r="AJ110" i="715"/>
  <c r="W110" i="715"/>
  <c r="N110" i="715" s="1"/>
  <c r="P110" i="715"/>
  <c r="H110" i="715"/>
  <c r="AK109" i="715"/>
  <c r="AJ109" i="715"/>
  <c r="W109" i="715"/>
  <c r="N109" i="715"/>
  <c r="H109" i="715"/>
  <c r="AE108" i="715"/>
  <c r="AD108" i="715"/>
  <c r="AA108" i="715"/>
  <c r="Z108" i="715"/>
  <c r="W108" i="715"/>
  <c r="M108" i="715"/>
  <c r="W107" i="715"/>
  <c r="H107" i="715"/>
  <c r="AG106" i="715"/>
  <c r="AF106" i="715"/>
  <c r="W106" i="715"/>
  <c r="H106" i="715"/>
  <c r="AG105" i="715"/>
  <c r="AF105" i="715"/>
  <c r="W105" i="715"/>
  <c r="H105" i="715"/>
  <c r="AG104" i="715"/>
  <c r="AF104" i="715"/>
  <c r="W104" i="715"/>
  <c r="H104" i="715"/>
  <c r="W103" i="715"/>
  <c r="N103" i="715" s="1"/>
  <c r="P103" i="715"/>
  <c r="H103" i="715"/>
  <c r="AG102" i="715"/>
  <c r="W102" i="715"/>
  <c r="P102" i="715"/>
  <c r="N102" i="715"/>
  <c r="O102" i="715" s="1"/>
  <c r="AF102" i="715"/>
  <c r="H102" i="715"/>
  <c r="W101" i="715"/>
  <c r="N101" i="715" s="1"/>
  <c r="P101" i="715"/>
  <c r="H101" i="715"/>
  <c r="AG100" i="715"/>
  <c r="W100" i="715"/>
  <c r="P100" i="715"/>
  <c r="N100" i="715"/>
  <c r="AF100" i="715" s="1"/>
  <c r="H100" i="715"/>
  <c r="W99" i="715"/>
  <c r="N99" i="715" s="1"/>
  <c r="P99" i="715"/>
  <c r="H99" i="715"/>
  <c r="AG98" i="715"/>
  <c r="W98" i="715"/>
  <c r="P98" i="715"/>
  <c r="N98" i="715"/>
  <c r="O98" i="715" s="1"/>
  <c r="AF98" i="715"/>
  <c r="H98" i="715"/>
  <c r="W97" i="715"/>
  <c r="N97" i="715" s="1"/>
  <c r="P97" i="715"/>
  <c r="H97" i="715"/>
  <c r="W96" i="715"/>
  <c r="N96" i="715" s="1"/>
  <c r="P96" i="715"/>
  <c r="H96" i="715"/>
  <c r="AE95" i="715"/>
  <c r="AD95" i="715"/>
  <c r="AA95" i="715"/>
  <c r="Z95" i="715"/>
  <c r="M95" i="715"/>
  <c r="AK94" i="715"/>
  <c r="AJ94" i="715"/>
  <c r="AG94" i="715"/>
  <c r="AF94" i="715"/>
  <c r="W94" i="715"/>
  <c r="H94" i="715"/>
  <c r="AK93" i="715"/>
  <c r="AJ93" i="715"/>
  <c r="AG93" i="715"/>
  <c r="AF93" i="715"/>
  <c r="W93" i="715"/>
  <c r="H93" i="715"/>
  <c r="AK92" i="715"/>
  <c r="AJ92" i="715"/>
  <c r="AG92" i="715"/>
  <c r="AF92" i="715"/>
  <c r="W92" i="715"/>
  <c r="H92" i="715"/>
  <c r="AK91" i="715"/>
  <c r="AJ91" i="715"/>
  <c r="AG91" i="715"/>
  <c r="AF91" i="715"/>
  <c r="W91" i="715"/>
  <c r="H91" i="715"/>
  <c r="AK90" i="715"/>
  <c r="AJ90" i="715"/>
  <c r="AG90" i="715"/>
  <c r="AF90" i="715"/>
  <c r="W90" i="715"/>
  <c r="H90" i="715"/>
  <c r="AK89" i="715"/>
  <c r="AJ89" i="715"/>
  <c r="W89" i="715"/>
  <c r="N89" i="715" s="1"/>
  <c r="P89" i="715"/>
  <c r="H89" i="715"/>
  <c r="AK88" i="715"/>
  <c r="AJ88" i="715"/>
  <c r="W88" i="715"/>
  <c r="N88" i="715" s="1"/>
  <c r="P88" i="715"/>
  <c r="H88" i="715"/>
  <c r="AK87" i="715"/>
  <c r="AJ87" i="715"/>
  <c r="W87" i="715"/>
  <c r="N87" i="715" s="1"/>
  <c r="P87" i="715"/>
  <c r="H87" i="715"/>
  <c r="AK86" i="715"/>
  <c r="AJ86" i="715"/>
  <c r="W86" i="715"/>
  <c r="N86" i="715" s="1"/>
  <c r="P86" i="715"/>
  <c r="H86" i="715"/>
  <c r="AK85" i="715"/>
  <c r="AJ85" i="715"/>
  <c r="W85" i="715"/>
  <c r="N85" i="715" s="1"/>
  <c r="P85" i="715"/>
  <c r="H85" i="715"/>
  <c r="AK84" i="715"/>
  <c r="AJ84" i="715"/>
  <c r="W84" i="715"/>
  <c r="N84" i="715" s="1"/>
  <c r="P84" i="715"/>
  <c r="H84" i="715"/>
  <c r="AK83" i="715"/>
  <c r="AJ83" i="715"/>
  <c r="W83" i="715"/>
  <c r="N83" i="715"/>
  <c r="AG83" i="715" s="1"/>
  <c r="P83" i="715"/>
  <c r="H83" i="715"/>
  <c r="AE82" i="715"/>
  <c r="AD82" i="715"/>
  <c r="AA82" i="715"/>
  <c r="Z82" i="715"/>
  <c r="M82" i="715"/>
  <c r="AJ81" i="715"/>
  <c r="AK81" i="715" s="1"/>
  <c r="W81" i="715"/>
  <c r="AK80" i="715"/>
  <c r="AJ80" i="715"/>
  <c r="AG80" i="715"/>
  <c r="AF80" i="715"/>
  <c r="W80" i="715"/>
  <c r="AJ79" i="715"/>
  <c r="AK79" i="715" s="1"/>
  <c r="AG79" i="715"/>
  <c r="AF79" i="715"/>
  <c r="W79" i="715"/>
  <c r="AJ78" i="715"/>
  <c r="AK78" i="715" s="1"/>
  <c r="AG78" i="715"/>
  <c r="AF78" i="715"/>
  <c r="W78" i="715"/>
  <c r="AK77" i="715"/>
  <c r="AJ77" i="715"/>
  <c r="AG77" i="715"/>
  <c r="AF77" i="715"/>
  <c r="W77" i="715"/>
  <c r="AK76" i="715"/>
  <c r="AJ76" i="715"/>
  <c r="AG76" i="715"/>
  <c r="AF76" i="715"/>
  <c r="W76" i="715"/>
  <c r="H76" i="715"/>
  <c r="AK75" i="715"/>
  <c r="AJ75" i="715"/>
  <c r="W75" i="715"/>
  <c r="N75" i="715" s="1"/>
  <c r="P75" i="715"/>
  <c r="H75" i="715"/>
  <c r="AK74" i="715"/>
  <c r="AJ74" i="715"/>
  <c r="W74" i="715"/>
  <c r="N74" i="715" s="1"/>
  <c r="P74" i="715"/>
  <c r="H74" i="715"/>
  <c r="AK73" i="715"/>
  <c r="AJ73" i="715"/>
  <c r="W73" i="715"/>
  <c r="N73" i="715" s="1"/>
  <c r="P73" i="715"/>
  <c r="H73" i="715"/>
  <c r="AK72" i="715"/>
  <c r="AJ72" i="715"/>
  <c r="W72" i="715"/>
  <c r="N72" i="715" s="1"/>
  <c r="P72" i="715"/>
  <c r="H72" i="715"/>
  <c r="AK71" i="715"/>
  <c r="AJ71" i="715"/>
  <c r="W71" i="715"/>
  <c r="N71" i="715" s="1"/>
  <c r="P82" i="715"/>
  <c r="H71" i="715"/>
  <c r="AJ70" i="715"/>
  <c r="W70" i="715"/>
  <c r="N70" i="715" s="1"/>
  <c r="P70" i="715"/>
  <c r="H70" i="715"/>
  <c r="AE69" i="715"/>
  <c r="AD69" i="715"/>
  <c r="AA69" i="715"/>
  <c r="Z69" i="715"/>
  <c r="W69" i="715"/>
  <c r="M69" i="715"/>
  <c r="W68" i="715"/>
  <c r="H68" i="715"/>
  <c r="AG67" i="715"/>
  <c r="AF67" i="715"/>
  <c r="W67" i="715"/>
  <c r="H67" i="715"/>
  <c r="AG66" i="715"/>
  <c r="AF66" i="715"/>
  <c r="W66" i="715"/>
  <c r="H66" i="715"/>
  <c r="AG65" i="715"/>
  <c r="AF65" i="715"/>
  <c r="W65" i="715"/>
  <c r="H65" i="715"/>
  <c r="AG64" i="715"/>
  <c r="AF64" i="715"/>
  <c r="W64" i="715"/>
  <c r="H64" i="715"/>
  <c r="AG63" i="715"/>
  <c r="AF63" i="715"/>
  <c r="W63" i="715"/>
  <c r="H63" i="715"/>
  <c r="AG62" i="715"/>
  <c r="AF62" i="715"/>
  <c r="W62" i="715"/>
  <c r="H62" i="715"/>
  <c r="AG61" i="715"/>
  <c r="AF61" i="715"/>
  <c r="W61" i="715"/>
  <c r="H61" i="715"/>
  <c r="W60" i="715"/>
  <c r="N60" i="715"/>
  <c r="AG60" i="715" s="1"/>
  <c r="P60" i="715"/>
  <c r="H60" i="715"/>
  <c r="W59" i="715"/>
  <c r="N59" i="715" s="1"/>
  <c r="P59" i="715"/>
  <c r="H59" i="715"/>
  <c r="W58" i="715"/>
  <c r="N58" i="715"/>
  <c r="AG58" i="715" s="1"/>
  <c r="P58" i="715"/>
  <c r="H58" i="715"/>
  <c r="W57" i="715"/>
  <c r="N57" i="715"/>
  <c r="AG57" i="715" s="1"/>
  <c r="P69" i="715"/>
  <c r="H57" i="715"/>
  <c r="AE56" i="715"/>
  <c r="AD56" i="715"/>
  <c r="AA56" i="715"/>
  <c r="Z56" i="715"/>
  <c r="W56" i="715"/>
  <c r="M56" i="715"/>
  <c r="W55" i="715"/>
  <c r="H55" i="715"/>
  <c r="AG54" i="715"/>
  <c r="AF54" i="715"/>
  <c r="W54" i="715"/>
  <c r="H54" i="715"/>
  <c r="AG53" i="715"/>
  <c r="AF53" i="715"/>
  <c r="W53" i="715"/>
  <c r="H53" i="715"/>
  <c r="AG52" i="715"/>
  <c r="AF52" i="715"/>
  <c r="W52" i="715"/>
  <c r="H52" i="715"/>
  <c r="AG51" i="715"/>
  <c r="AF51" i="715"/>
  <c r="W51" i="715"/>
  <c r="H51" i="715"/>
  <c r="W50" i="715"/>
  <c r="P50" i="715"/>
  <c r="N50" i="715"/>
  <c r="O50" i="715" s="1"/>
  <c r="AG50" i="715"/>
  <c r="H50" i="715"/>
  <c r="W49" i="715"/>
  <c r="N49" i="715"/>
  <c r="O49" i="715" s="1"/>
  <c r="P49" i="715"/>
  <c r="H49" i="715"/>
  <c r="AG48" i="715"/>
  <c r="W48" i="715"/>
  <c r="P48" i="715"/>
  <c r="N48" i="715"/>
  <c r="O48" i="715" s="1"/>
  <c r="AF48" i="715"/>
  <c r="H48" i="715"/>
  <c r="W47" i="715"/>
  <c r="N47" i="715" s="1"/>
  <c r="P47" i="715"/>
  <c r="H47" i="715"/>
  <c r="AG46" i="715"/>
  <c r="W46" i="715"/>
  <c r="P46" i="715"/>
  <c r="N46" i="715"/>
  <c r="O46" i="715" s="1"/>
  <c r="AF46" i="715"/>
  <c r="H46" i="715"/>
  <c r="W45" i="715"/>
  <c r="N45" i="715" s="1"/>
  <c r="P45" i="715"/>
  <c r="H45" i="715"/>
  <c r="W44" i="715"/>
  <c r="O44" i="715"/>
  <c r="N44" i="715"/>
  <c r="AG44" i="715" s="1"/>
  <c r="P56" i="715"/>
  <c r="H44" i="715"/>
  <c r="AE43" i="715"/>
  <c r="AD43" i="715"/>
  <c r="AA43" i="715"/>
  <c r="Z43" i="715"/>
  <c r="M43" i="715"/>
  <c r="AK42" i="715"/>
  <c r="AJ42" i="715"/>
  <c r="W42" i="715"/>
  <c r="H42" i="715"/>
  <c r="AJ41" i="715"/>
  <c r="AK41" i="715" s="1"/>
  <c r="W41" i="715"/>
  <c r="H41" i="715"/>
  <c r="AK40" i="715"/>
  <c r="AJ40" i="715"/>
  <c r="AG40" i="715"/>
  <c r="AF40" i="715"/>
  <c r="W40" i="715"/>
  <c r="H40" i="715"/>
  <c r="AK39" i="715"/>
  <c r="AJ39" i="715"/>
  <c r="AG39" i="715"/>
  <c r="AF39" i="715"/>
  <c r="W39" i="715"/>
  <c r="H39" i="715"/>
  <c r="AK38" i="715"/>
  <c r="AJ38" i="715"/>
  <c r="AG38" i="715"/>
  <c r="AF38" i="715"/>
  <c r="W38" i="715"/>
  <c r="H38" i="715"/>
  <c r="AK37" i="715"/>
  <c r="AJ37" i="715"/>
  <c r="AG37" i="715"/>
  <c r="AF37" i="715"/>
  <c r="W37" i="715"/>
  <c r="H37" i="715"/>
  <c r="AK36" i="715"/>
  <c r="AJ36" i="715"/>
  <c r="W36" i="715"/>
  <c r="N36" i="715" s="1"/>
  <c r="O36" i="715"/>
  <c r="P36" i="715"/>
  <c r="H36" i="715"/>
  <c r="AK35" i="715"/>
  <c r="AJ35" i="715"/>
  <c r="W35" i="715"/>
  <c r="N35" i="715" s="1"/>
  <c r="P35" i="715"/>
  <c r="O35" i="715"/>
  <c r="H35" i="715"/>
  <c r="AK34" i="715"/>
  <c r="AJ34" i="715"/>
  <c r="W34" i="715"/>
  <c r="N34" i="715" s="1"/>
  <c r="AG34" i="715" s="1"/>
  <c r="P34" i="715"/>
  <c r="H34" i="715"/>
  <c r="AK33" i="715"/>
  <c r="AJ33" i="715"/>
  <c r="W33" i="715"/>
  <c r="N33" i="715" s="1"/>
  <c r="AG33" i="715" s="1"/>
  <c r="P33" i="715"/>
  <c r="H33" i="715"/>
  <c r="AK32" i="715"/>
  <c r="AK31" i="715" s="1"/>
  <c r="AJ32" i="715"/>
  <c r="W32" i="715"/>
  <c r="N32" i="715" s="1"/>
  <c r="AG32" i="715" s="1"/>
  <c r="P32" i="715"/>
  <c r="O32" i="715"/>
  <c r="H32" i="715"/>
  <c r="AJ31" i="715"/>
  <c r="AG31" i="715"/>
  <c r="W31" i="715"/>
  <c r="P31" i="715"/>
  <c r="N31" i="715"/>
  <c r="H31" i="715"/>
  <c r="AE30" i="715"/>
  <c r="AD30" i="715"/>
  <c r="AA30" i="715"/>
  <c r="Z30" i="715"/>
  <c r="M30" i="715"/>
  <c r="AJ29" i="715"/>
  <c r="AK29" i="715" s="1"/>
  <c r="AF29" i="715"/>
  <c r="W29" i="715"/>
  <c r="H29" i="715"/>
  <c r="AK28" i="715"/>
  <c r="AJ28" i="715"/>
  <c r="AG28" i="715"/>
  <c r="AF28" i="715"/>
  <c r="W28" i="715"/>
  <c r="H28" i="715"/>
  <c r="AK27" i="715"/>
  <c r="AJ27" i="715"/>
  <c r="AG27" i="715"/>
  <c r="AF27" i="715"/>
  <c r="W27" i="715"/>
  <c r="H27" i="715"/>
  <c r="AK26" i="715"/>
  <c r="AJ26" i="715"/>
  <c r="AG26" i="715"/>
  <c r="AF26" i="715"/>
  <c r="W26" i="715"/>
  <c r="H26" i="715"/>
  <c r="AK25" i="715"/>
  <c r="AJ25" i="715"/>
  <c r="AG25" i="715"/>
  <c r="AF25" i="715"/>
  <c r="W25" i="715"/>
  <c r="H25" i="715"/>
  <c r="AK24" i="715"/>
  <c r="AJ24" i="715"/>
  <c r="AG24" i="715"/>
  <c r="AF24" i="715"/>
  <c r="W24" i="715"/>
  <c r="H24" i="715"/>
  <c r="AK23" i="715"/>
  <c r="AJ23" i="715"/>
  <c r="AG23" i="715"/>
  <c r="W23" i="715"/>
  <c r="N23" i="715" s="1"/>
  <c r="O23" i="715"/>
  <c r="AF23" i="715"/>
  <c r="P23" i="715"/>
  <c r="H23" i="715"/>
  <c r="AJ22" i="715"/>
  <c r="AK22" i="715" s="1"/>
  <c r="W22" i="715"/>
  <c r="N22" i="715"/>
  <c r="O22" i="715" s="1"/>
  <c r="H22" i="715"/>
  <c r="AJ21" i="715"/>
  <c r="AK21" i="715" s="1"/>
  <c r="W21" i="715"/>
  <c r="N21" i="715"/>
  <c r="O21" i="715" s="1"/>
  <c r="H21" i="715"/>
  <c r="AJ20" i="715"/>
  <c r="AK20" i="715" s="1"/>
  <c r="AG20" i="715"/>
  <c r="W20" i="715"/>
  <c r="P20" i="715"/>
  <c r="N20" i="715"/>
  <c r="O20" i="715" s="1"/>
  <c r="AF20" i="715"/>
  <c r="H20" i="715"/>
  <c r="AJ19" i="715"/>
  <c r="AK19" i="715" s="1"/>
  <c r="W19" i="715"/>
  <c r="P19" i="715"/>
  <c r="N19" i="715"/>
  <c r="O19" i="715" s="1"/>
  <c r="AG19" i="715"/>
  <c r="H19" i="715"/>
  <c r="AJ18" i="715"/>
  <c r="W18" i="715"/>
  <c r="N18" i="715"/>
  <c r="AF18" i="715" s="1"/>
  <c r="H18" i="715"/>
  <c r="AE17" i="715"/>
  <c r="AD17" i="715"/>
  <c r="AA17" i="715"/>
  <c r="Z17" i="715"/>
  <c r="W17" i="715"/>
  <c r="M17" i="715"/>
  <c r="AK16" i="715"/>
  <c r="AJ16" i="715"/>
  <c r="AG16" i="715"/>
  <c r="AF16" i="715"/>
  <c r="W16" i="715"/>
  <c r="H16" i="715"/>
  <c r="AK15" i="715"/>
  <c r="AJ15" i="715"/>
  <c r="AG15" i="715"/>
  <c r="AF15" i="715"/>
  <c r="W15" i="715"/>
  <c r="H15" i="715"/>
  <c r="AK14" i="715"/>
  <c r="AJ14" i="715"/>
  <c r="AG14" i="715"/>
  <c r="AF14" i="715"/>
  <c r="W14" i="715"/>
  <c r="H14" i="715"/>
  <c r="AK13" i="715"/>
  <c r="AJ13" i="715"/>
  <c r="AG13" i="715"/>
  <c r="AF13" i="715"/>
  <c r="W13" i="715"/>
  <c r="H13" i="715"/>
  <c r="AK12" i="715"/>
  <c r="AJ12" i="715"/>
  <c r="AG12" i="715"/>
  <c r="AF12" i="715"/>
  <c r="W12" i="715"/>
  <c r="H12" i="715"/>
  <c r="AK11" i="715"/>
  <c r="AJ11" i="715"/>
  <c r="W11" i="715"/>
  <c r="N11" i="715" s="1"/>
  <c r="P11" i="715"/>
  <c r="H11" i="715"/>
  <c r="AK10" i="715"/>
  <c r="AJ10" i="715"/>
  <c r="W10" i="715"/>
  <c r="N10" i="715" s="1"/>
  <c r="P10" i="715"/>
  <c r="H10" i="715"/>
  <c r="AK9" i="715"/>
  <c r="AJ9" i="715"/>
  <c r="W9" i="715"/>
  <c r="N9" i="715" s="1"/>
  <c r="P9" i="715"/>
  <c r="H9" i="715"/>
  <c r="AK8" i="715"/>
  <c r="AJ8" i="715"/>
  <c r="W8" i="715"/>
  <c r="N8" i="715" s="1"/>
  <c r="P8" i="715"/>
  <c r="H8" i="715"/>
  <c r="AK7" i="715"/>
  <c r="AJ7" i="715"/>
  <c r="W7" i="715"/>
  <c r="N7" i="715" s="1"/>
  <c r="P7" i="715"/>
  <c r="H7" i="715"/>
  <c r="AK6" i="715"/>
  <c r="AJ6" i="715"/>
  <c r="W6" i="715"/>
  <c r="N6" i="715" s="1"/>
  <c r="P6" i="715"/>
  <c r="H6" i="715"/>
  <c r="AK5" i="715"/>
  <c r="AJ5" i="715"/>
  <c r="W5" i="715"/>
  <c r="N5" i="715"/>
  <c r="N17" i="715" s="1"/>
  <c r="P5" i="715"/>
  <c r="H5" i="715"/>
  <c r="AE2" i="715"/>
  <c r="AD2" i="715"/>
  <c r="AA2" i="715"/>
  <c r="Z2" i="715"/>
  <c r="I2" i="715"/>
  <c r="I1" i="715"/>
  <c r="E1" i="715"/>
  <c r="AE173" i="714"/>
  <c r="AD173" i="714"/>
  <c r="AA173" i="714"/>
  <c r="Z173" i="714"/>
  <c r="M173" i="714"/>
  <c r="W172" i="714"/>
  <c r="H172" i="714"/>
  <c r="W171" i="714"/>
  <c r="H171" i="714"/>
  <c r="AG170" i="714"/>
  <c r="AF170" i="714"/>
  <c r="W170" i="714"/>
  <c r="H170" i="714"/>
  <c r="AG169" i="714"/>
  <c r="AF169" i="714"/>
  <c r="W169" i="714"/>
  <c r="H169" i="714"/>
  <c r="AG168" i="714"/>
  <c r="AF168" i="714"/>
  <c r="W168" i="714"/>
  <c r="H168" i="714"/>
  <c r="AG167" i="714"/>
  <c r="AF167" i="714"/>
  <c r="W167" i="714"/>
  <c r="H167" i="714"/>
  <c r="W166" i="714"/>
  <c r="N166" i="714" s="1"/>
  <c r="P166" i="714"/>
  <c r="H166" i="714"/>
  <c r="AG165" i="714"/>
  <c r="W165" i="714"/>
  <c r="P165" i="714"/>
  <c r="N165" i="714"/>
  <c r="O165" i="714" s="1"/>
  <c r="H165" i="714"/>
  <c r="W164" i="714"/>
  <c r="N164" i="714" s="1"/>
  <c r="P164" i="714"/>
  <c r="H164" i="714"/>
  <c r="AG163" i="714"/>
  <c r="W163" i="714"/>
  <c r="P163" i="714"/>
  <c r="N163" i="714"/>
  <c r="O163" i="714" s="1"/>
  <c r="H163" i="714"/>
  <c r="W162" i="714"/>
  <c r="N162" i="714" s="1"/>
  <c r="P162" i="714"/>
  <c r="H162" i="714"/>
  <c r="W161" i="714"/>
  <c r="N161" i="714" s="1"/>
  <c r="P161" i="714"/>
  <c r="H161" i="714"/>
  <c r="AE160" i="714"/>
  <c r="AD160" i="714"/>
  <c r="AA160" i="714"/>
  <c r="Z160" i="714"/>
  <c r="M160" i="714"/>
  <c r="W159" i="714"/>
  <c r="H159" i="714"/>
  <c r="W158" i="714"/>
  <c r="H158" i="714"/>
  <c r="W157" i="714"/>
  <c r="H157" i="714"/>
  <c r="W156" i="714"/>
  <c r="H156" i="714"/>
  <c r="AG155" i="714"/>
  <c r="AF155" i="714"/>
  <c r="W155" i="714"/>
  <c r="H155" i="714"/>
  <c r="W154" i="714"/>
  <c r="N154" i="714" s="1"/>
  <c r="P154" i="714"/>
  <c r="H154" i="714"/>
  <c r="AG153" i="714"/>
  <c r="W153" i="714"/>
  <c r="P153" i="714"/>
  <c r="N153" i="714"/>
  <c r="O153" i="714" s="1"/>
  <c r="H153" i="714"/>
  <c r="W152" i="714"/>
  <c r="N152" i="714" s="1"/>
  <c r="P152" i="714"/>
  <c r="H152" i="714"/>
  <c r="W151" i="714"/>
  <c r="P151" i="714"/>
  <c r="N151" i="714"/>
  <c r="O151" i="714" s="1"/>
  <c r="H151" i="714"/>
  <c r="W150" i="714"/>
  <c r="N150" i="714" s="1"/>
  <c r="P150" i="714"/>
  <c r="H150" i="714"/>
  <c r="W149" i="714"/>
  <c r="N149" i="714"/>
  <c r="O149" i="714" s="1"/>
  <c r="P149" i="714"/>
  <c r="H149" i="714"/>
  <c r="AF148" i="714"/>
  <c r="W148" i="714"/>
  <c r="P148" i="714"/>
  <c r="N148" i="714"/>
  <c r="N160" i="714" s="1"/>
  <c r="P160" i="714"/>
  <c r="H148" i="714"/>
  <c r="AE147" i="714"/>
  <c r="AD147" i="714"/>
  <c r="AA147" i="714"/>
  <c r="Z147" i="714"/>
  <c r="W147" i="714"/>
  <c r="M147" i="714"/>
  <c r="AJ146" i="714"/>
  <c r="AK146" i="714" s="1"/>
  <c r="AK135" i="714" s="1"/>
  <c r="W146" i="714"/>
  <c r="H146" i="714"/>
  <c r="AK145" i="714"/>
  <c r="AJ145" i="714"/>
  <c r="AG145" i="714"/>
  <c r="AF145" i="714"/>
  <c r="W145" i="714"/>
  <c r="H145" i="714"/>
  <c r="AK144" i="714"/>
  <c r="AJ144" i="714"/>
  <c r="AG144" i="714"/>
  <c r="AF144" i="714"/>
  <c r="W144" i="714"/>
  <c r="H144" i="714"/>
  <c r="AK143" i="714"/>
  <c r="AJ143" i="714"/>
  <c r="W143" i="714"/>
  <c r="N143" i="714" s="1"/>
  <c r="P143" i="714"/>
  <c r="H143" i="714"/>
  <c r="AK142" i="714"/>
  <c r="AJ142" i="714"/>
  <c r="W142" i="714"/>
  <c r="N142" i="714" s="1"/>
  <c r="P142" i="714"/>
  <c r="H142" i="714"/>
  <c r="AK141" i="714"/>
  <c r="AJ141" i="714"/>
  <c r="W141" i="714"/>
  <c r="N141" i="714" s="1"/>
  <c r="P141" i="714"/>
  <c r="H141" i="714"/>
  <c r="AK140" i="714"/>
  <c r="AJ140" i="714"/>
  <c r="W140" i="714"/>
  <c r="N140" i="714" s="1"/>
  <c r="P140" i="714"/>
  <c r="H140" i="714"/>
  <c r="AK139" i="714"/>
  <c r="AJ139" i="714"/>
  <c r="W139" i="714"/>
  <c r="N139" i="714" s="1"/>
  <c r="P139" i="714"/>
  <c r="H139" i="714"/>
  <c r="AK138" i="714"/>
  <c r="AJ138" i="714"/>
  <c r="W138" i="714"/>
  <c r="N138" i="714" s="1"/>
  <c r="P138" i="714"/>
  <c r="H138" i="714"/>
  <c r="AK137" i="714"/>
  <c r="AJ137" i="714"/>
  <c r="W137" i="714"/>
  <c r="N137" i="714" s="1"/>
  <c r="P137" i="714"/>
  <c r="H137" i="714"/>
  <c r="AK136" i="714"/>
  <c r="AJ136" i="714"/>
  <c r="W136" i="714"/>
  <c r="N136" i="714" s="1"/>
  <c r="P136" i="714"/>
  <c r="H136" i="714"/>
  <c r="AJ135" i="714"/>
  <c r="W135" i="714"/>
  <c r="N135" i="714"/>
  <c r="O135" i="714" s="1"/>
  <c r="P135" i="714"/>
  <c r="H135" i="714"/>
  <c r="AE134" i="714"/>
  <c r="AD134" i="714"/>
  <c r="AA134" i="714"/>
  <c r="Z134" i="714"/>
  <c r="M134" i="714"/>
  <c r="AJ133" i="714"/>
  <c r="AK133" i="714" s="1"/>
  <c r="W133" i="714"/>
  <c r="H133" i="714"/>
  <c r="AK132" i="714"/>
  <c r="AJ132" i="714"/>
  <c r="W132" i="714"/>
  <c r="H132" i="714"/>
  <c r="AJ131" i="714"/>
  <c r="AK131" i="714" s="1"/>
  <c r="AG131" i="714"/>
  <c r="AF131" i="714"/>
  <c r="W131" i="714"/>
  <c r="H131" i="714"/>
  <c r="AJ130" i="714"/>
  <c r="AK130" i="714" s="1"/>
  <c r="AG130" i="714"/>
  <c r="AF130" i="714"/>
  <c r="W130" i="714"/>
  <c r="H130" i="714"/>
  <c r="AJ129" i="714"/>
  <c r="AK129" i="714" s="1"/>
  <c r="W129" i="714"/>
  <c r="N129" i="714"/>
  <c r="AF129" i="714" s="1"/>
  <c r="P129" i="714"/>
  <c r="H129" i="714"/>
  <c r="AJ128" i="714"/>
  <c r="AK128" i="714" s="1"/>
  <c r="W128" i="714"/>
  <c r="N128" i="714"/>
  <c r="AF128" i="714" s="1"/>
  <c r="P128" i="714"/>
  <c r="H128" i="714"/>
  <c r="AJ127" i="714"/>
  <c r="AK127" i="714" s="1"/>
  <c r="W127" i="714"/>
  <c r="N127" i="714"/>
  <c r="AF127" i="714" s="1"/>
  <c r="P127" i="714"/>
  <c r="H127" i="714"/>
  <c r="AJ126" i="714"/>
  <c r="AK126" i="714" s="1"/>
  <c r="W126" i="714"/>
  <c r="N126" i="714"/>
  <c r="AF126" i="714" s="1"/>
  <c r="P126" i="714"/>
  <c r="H126" i="714"/>
  <c r="AJ125" i="714"/>
  <c r="AK125" i="714" s="1"/>
  <c r="W125" i="714"/>
  <c r="N125" i="714"/>
  <c r="AF125" i="714" s="1"/>
  <c r="P125" i="714"/>
  <c r="H125" i="714"/>
  <c r="AJ124" i="714"/>
  <c r="AK124" i="714" s="1"/>
  <c r="W124" i="714"/>
  <c r="N124" i="714"/>
  <c r="AF124" i="714" s="1"/>
  <c r="P124" i="714"/>
  <c r="H124" i="714"/>
  <c r="AJ123" i="714"/>
  <c r="AK123" i="714" s="1"/>
  <c r="W123" i="714"/>
  <c r="N123" i="714"/>
  <c r="AF123" i="714" s="1"/>
  <c r="P123" i="714"/>
  <c r="H123" i="714"/>
  <c r="AJ122" i="714"/>
  <c r="W122" i="714"/>
  <c r="N122" i="714" s="1"/>
  <c r="P122" i="714"/>
  <c r="P134" i="714"/>
  <c r="H122" i="714"/>
  <c r="AE121" i="714"/>
  <c r="AD121" i="714"/>
  <c r="AA121" i="714"/>
  <c r="Z121" i="714"/>
  <c r="W121" i="714"/>
  <c r="M121" i="714"/>
  <c r="AJ120" i="714"/>
  <c r="AK120" i="714" s="1"/>
  <c r="AG120" i="714"/>
  <c r="AF120" i="714"/>
  <c r="W120" i="714"/>
  <c r="H120" i="714"/>
  <c r="AJ119" i="714"/>
  <c r="AK119" i="714" s="1"/>
  <c r="AG119" i="714"/>
  <c r="AF119" i="714"/>
  <c r="W119" i="714"/>
  <c r="H119" i="714"/>
  <c r="AJ118" i="714"/>
  <c r="AK118" i="714" s="1"/>
  <c r="AG118" i="714"/>
  <c r="AF118" i="714"/>
  <c r="W118" i="714"/>
  <c r="H118" i="714"/>
  <c r="AJ117" i="714"/>
  <c r="AK117" i="714" s="1"/>
  <c r="AG117" i="714"/>
  <c r="W117" i="714"/>
  <c r="P117" i="714"/>
  <c r="N117" i="714"/>
  <c r="O117" i="714" s="1"/>
  <c r="H117" i="714"/>
  <c r="AJ116" i="714"/>
  <c r="AK116" i="714" s="1"/>
  <c r="AG116" i="714"/>
  <c r="W116" i="714"/>
  <c r="P116" i="714"/>
  <c r="N116" i="714"/>
  <c r="O116" i="714" s="1"/>
  <c r="H116" i="714"/>
  <c r="AJ115" i="714"/>
  <c r="AK115" i="714" s="1"/>
  <c r="AG115" i="714"/>
  <c r="W115" i="714"/>
  <c r="P115" i="714"/>
  <c r="N115" i="714"/>
  <c r="O115" i="714" s="1"/>
  <c r="Q115" i="714"/>
  <c r="H115" i="714"/>
  <c r="AJ114" i="714"/>
  <c r="AK114" i="714" s="1"/>
  <c r="AG114" i="714"/>
  <c r="W114" i="714"/>
  <c r="Q114" i="714"/>
  <c r="P114" i="714"/>
  <c r="N114" i="714"/>
  <c r="O114" i="714" s="1"/>
  <c r="R114" i="714" s="1"/>
  <c r="H114" i="714"/>
  <c r="AJ113" i="714"/>
  <c r="AK113" i="714" s="1"/>
  <c r="AG113" i="714"/>
  <c r="W113" i="714"/>
  <c r="P113" i="714"/>
  <c r="N113" i="714"/>
  <c r="O113" i="714" s="1"/>
  <c r="Q113" i="714" s="1"/>
  <c r="AF113" i="714"/>
  <c r="H113" i="714"/>
  <c r="AJ112" i="714"/>
  <c r="AK112" i="714" s="1"/>
  <c r="AG112" i="714"/>
  <c r="AF112" i="714"/>
  <c r="W112" i="714"/>
  <c r="P112" i="714"/>
  <c r="N112" i="714"/>
  <c r="O112" i="714" s="1"/>
  <c r="Q112" i="714" s="1"/>
  <c r="H112" i="714"/>
  <c r="AJ111" i="714"/>
  <c r="AK111" i="714" s="1"/>
  <c r="AG111" i="714"/>
  <c r="AF111" i="714"/>
  <c r="W111" i="714"/>
  <c r="P111" i="714"/>
  <c r="N111" i="714"/>
  <c r="O111" i="714" s="1"/>
  <c r="Q111" i="714" s="1"/>
  <c r="H111" i="714"/>
  <c r="AJ110" i="714"/>
  <c r="AK110" i="714" s="1"/>
  <c r="AF110" i="714"/>
  <c r="W110" i="714"/>
  <c r="P110" i="714"/>
  <c r="N110" i="714"/>
  <c r="O110" i="714" s="1"/>
  <c r="Q110" i="714" s="1"/>
  <c r="AG110" i="714"/>
  <c r="H110" i="714"/>
  <c r="AJ109" i="714"/>
  <c r="W109" i="714"/>
  <c r="N109" i="714"/>
  <c r="H109" i="714"/>
  <c r="AE108" i="714"/>
  <c r="AD108" i="714"/>
  <c r="AA108" i="714"/>
  <c r="Z108" i="714"/>
  <c r="W108" i="714"/>
  <c r="M108" i="714"/>
  <c r="P108" i="714" s="1"/>
  <c r="W107" i="714"/>
  <c r="H107" i="714"/>
  <c r="AG106" i="714"/>
  <c r="AF106" i="714"/>
  <c r="W106" i="714"/>
  <c r="H106" i="714"/>
  <c r="AG105" i="714"/>
  <c r="AF105" i="714"/>
  <c r="W105" i="714"/>
  <c r="H105" i="714"/>
  <c r="AG104" i="714"/>
  <c r="AF104" i="714"/>
  <c r="W104" i="714"/>
  <c r="H104" i="714"/>
  <c r="W103" i="714"/>
  <c r="N103" i="714" s="1"/>
  <c r="P103" i="714"/>
  <c r="H103" i="714"/>
  <c r="W102" i="714"/>
  <c r="N102" i="714" s="1"/>
  <c r="P102" i="714"/>
  <c r="H102" i="714"/>
  <c r="W101" i="714"/>
  <c r="N101" i="714"/>
  <c r="AF101" i="714" s="1"/>
  <c r="P101" i="714"/>
  <c r="H101" i="714"/>
  <c r="W100" i="714"/>
  <c r="N100" i="714" s="1"/>
  <c r="H100" i="714"/>
  <c r="W99" i="714"/>
  <c r="N99" i="714" s="1"/>
  <c r="P99" i="714"/>
  <c r="H99" i="714"/>
  <c r="W98" i="714"/>
  <c r="N98" i="714" s="1"/>
  <c r="P98" i="714"/>
  <c r="H98" i="714"/>
  <c r="W97" i="714"/>
  <c r="N97" i="714"/>
  <c r="AF97" i="714" s="1"/>
  <c r="P97" i="714"/>
  <c r="H97" i="714"/>
  <c r="AF96" i="714"/>
  <c r="W96" i="714"/>
  <c r="O96" i="714"/>
  <c r="N96" i="714"/>
  <c r="H96" i="714"/>
  <c r="AE95" i="714"/>
  <c r="AD95" i="714"/>
  <c r="AA95" i="714"/>
  <c r="Z95" i="714"/>
  <c r="M95" i="714"/>
  <c r="AK94" i="714"/>
  <c r="AJ94" i="714"/>
  <c r="AG94" i="714"/>
  <c r="AF94" i="714"/>
  <c r="W94" i="714"/>
  <c r="H94" i="714"/>
  <c r="AK93" i="714"/>
  <c r="AJ93" i="714"/>
  <c r="AG93" i="714"/>
  <c r="AF93" i="714"/>
  <c r="W93" i="714"/>
  <c r="H93" i="714"/>
  <c r="AK92" i="714"/>
  <c r="AJ92" i="714"/>
  <c r="AG92" i="714"/>
  <c r="AF92" i="714"/>
  <c r="W92" i="714"/>
  <c r="H92" i="714"/>
  <c r="AK91" i="714"/>
  <c r="AJ91" i="714"/>
  <c r="W91" i="714"/>
  <c r="N91" i="714" s="1"/>
  <c r="P91" i="714"/>
  <c r="H91" i="714"/>
  <c r="AK90" i="714"/>
  <c r="AJ90" i="714"/>
  <c r="W90" i="714"/>
  <c r="N90" i="714" s="1"/>
  <c r="P90" i="714"/>
  <c r="H90" i="714"/>
  <c r="AK89" i="714"/>
  <c r="AJ89" i="714"/>
  <c r="W89" i="714"/>
  <c r="N89" i="714" s="1"/>
  <c r="P89" i="714"/>
  <c r="H89" i="714"/>
  <c r="AK88" i="714"/>
  <c r="AJ88" i="714"/>
  <c r="W88" i="714"/>
  <c r="N88" i="714" s="1"/>
  <c r="P88" i="714"/>
  <c r="H88" i="714"/>
  <c r="AK87" i="714"/>
  <c r="AJ87" i="714"/>
  <c r="W87" i="714"/>
  <c r="N87" i="714" s="1"/>
  <c r="P87" i="714"/>
  <c r="H87" i="714"/>
  <c r="AK86" i="714"/>
  <c r="AJ86" i="714"/>
  <c r="W86" i="714"/>
  <c r="N86" i="714" s="1"/>
  <c r="P86" i="714"/>
  <c r="H86" i="714"/>
  <c r="AK85" i="714"/>
  <c r="AJ85" i="714"/>
  <c r="W85" i="714"/>
  <c r="N85" i="714" s="1"/>
  <c r="P85" i="714"/>
  <c r="H85" i="714"/>
  <c r="AK84" i="714"/>
  <c r="AJ84" i="714"/>
  <c r="W84" i="714"/>
  <c r="N84" i="714" s="1"/>
  <c r="P84" i="714"/>
  <c r="H84" i="714"/>
  <c r="AK83" i="714"/>
  <c r="AJ83" i="714"/>
  <c r="W83" i="714"/>
  <c r="N83" i="714"/>
  <c r="AG83" i="714" s="1"/>
  <c r="H83" i="714"/>
  <c r="AE82" i="714"/>
  <c r="AD82" i="714"/>
  <c r="AA82" i="714"/>
  <c r="Z82" i="714"/>
  <c r="M82" i="714"/>
  <c r="AJ81" i="714"/>
  <c r="AK81" i="714" s="1"/>
  <c r="W81" i="714"/>
  <c r="AK80" i="714"/>
  <c r="AJ80" i="714"/>
  <c r="AG80" i="714"/>
  <c r="AF80" i="714"/>
  <c r="W80" i="714"/>
  <c r="AJ79" i="714"/>
  <c r="AK79" i="714" s="1"/>
  <c r="AG79" i="714"/>
  <c r="AF79" i="714"/>
  <c r="W79" i="714"/>
  <c r="AJ78" i="714"/>
  <c r="AK78" i="714" s="1"/>
  <c r="AK70" i="714" s="1"/>
  <c r="AG78" i="714"/>
  <c r="AF78" i="714"/>
  <c r="W78" i="714"/>
  <c r="AK77" i="714"/>
  <c r="AJ77" i="714"/>
  <c r="AG77" i="714"/>
  <c r="AF77" i="714"/>
  <c r="W77" i="714"/>
  <c r="AK76" i="714"/>
  <c r="AJ76" i="714"/>
  <c r="AG76" i="714"/>
  <c r="AF76" i="714"/>
  <c r="W76" i="714"/>
  <c r="H76" i="714"/>
  <c r="AK75" i="714"/>
  <c r="AJ75" i="714"/>
  <c r="W75" i="714"/>
  <c r="N75" i="714" s="1"/>
  <c r="P75" i="714"/>
  <c r="H75" i="714"/>
  <c r="AK74" i="714"/>
  <c r="AJ74" i="714"/>
  <c r="W74" i="714"/>
  <c r="N74" i="714" s="1"/>
  <c r="P74" i="714"/>
  <c r="H74" i="714"/>
  <c r="AK73" i="714"/>
  <c r="AJ73" i="714"/>
  <c r="W73" i="714"/>
  <c r="N73" i="714" s="1"/>
  <c r="P73" i="714"/>
  <c r="H73" i="714"/>
  <c r="AK72" i="714"/>
  <c r="AJ72" i="714"/>
  <c r="W72" i="714"/>
  <c r="N72" i="714" s="1"/>
  <c r="P72" i="714"/>
  <c r="H72" i="714"/>
  <c r="AK71" i="714"/>
  <c r="AJ71" i="714"/>
  <c r="W71" i="714"/>
  <c r="N71" i="714" s="1"/>
  <c r="P71" i="714"/>
  <c r="H71" i="714"/>
  <c r="AJ70" i="714"/>
  <c r="AF70" i="714"/>
  <c r="W70" i="714"/>
  <c r="N70" i="714"/>
  <c r="N82" i="714" s="1"/>
  <c r="P82" i="714"/>
  <c r="H70" i="714"/>
  <c r="AE69" i="714"/>
  <c r="AD69" i="714"/>
  <c r="AA69" i="714"/>
  <c r="Z69" i="714"/>
  <c r="W69" i="714"/>
  <c r="M69" i="714"/>
  <c r="W68" i="714"/>
  <c r="H68" i="714"/>
  <c r="AG67" i="714"/>
  <c r="AF67" i="714"/>
  <c r="W67" i="714"/>
  <c r="H67" i="714"/>
  <c r="AG66" i="714"/>
  <c r="AF66" i="714"/>
  <c r="W66" i="714"/>
  <c r="H66" i="714"/>
  <c r="AG65" i="714"/>
  <c r="AF65" i="714"/>
  <c r="W65" i="714"/>
  <c r="H65" i="714"/>
  <c r="AG64" i="714"/>
  <c r="AF64" i="714"/>
  <c r="W64" i="714"/>
  <c r="H64" i="714"/>
  <c r="AG63" i="714"/>
  <c r="AF63" i="714"/>
  <c r="W63" i="714"/>
  <c r="H63" i="714"/>
  <c r="AG62" i="714"/>
  <c r="AF62" i="714"/>
  <c r="W62" i="714"/>
  <c r="H62" i="714"/>
  <c r="AG61" i="714"/>
  <c r="AF61" i="714"/>
  <c r="W61" i="714"/>
  <c r="H61" i="714"/>
  <c r="W60" i="714"/>
  <c r="N60" i="714"/>
  <c r="AG60" i="714" s="1"/>
  <c r="P60" i="714"/>
  <c r="H60" i="714"/>
  <c r="W59" i="714"/>
  <c r="P59" i="714"/>
  <c r="N59" i="714"/>
  <c r="O59" i="714" s="1"/>
  <c r="H59" i="714"/>
  <c r="W58" i="714"/>
  <c r="N58" i="714"/>
  <c r="AG58" i="714" s="1"/>
  <c r="P58" i="714"/>
  <c r="H58" i="714"/>
  <c r="W57" i="714"/>
  <c r="N57" i="714"/>
  <c r="AG57" i="714" s="1"/>
  <c r="P69" i="714"/>
  <c r="H57" i="714"/>
  <c r="AE56" i="714"/>
  <c r="AD56" i="714"/>
  <c r="AA56" i="714"/>
  <c r="Z56" i="714"/>
  <c r="W56" i="714"/>
  <c r="M56" i="714"/>
  <c r="W55" i="714"/>
  <c r="H55" i="714"/>
  <c r="AG54" i="714"/>
  <c r="AF54" i="714"/>
  <c r="W54" i="714"/>
  <c r="H54" i="714"/>
  <c r="AG53" i="714"/>
  <c r="AF53" i="714"/>
  <c r="W53" i="714"/>
  <c r="H53" i="714"/>
  <c r="AG52" i="714"/>
  <c r="AF52" i="714"/>
  <c r="W52" i="714"/>
  <c r="H52" i="714"/>
  <c r="AG51" i="714"/>
  <c r="AF51" i="714"/>
  <c r="W51" i="714"/>
  <c r="H51" i="714"/>
  <c r="AG50" i="714"/>
  <c r="W50" i="714"/>
  <c r="N50" i="714"/>
  <c r="AF50" i="714" s="1"/>
  <c r="P50" i="714"/>
  <c r="H50" i="714"/>
  <c r="W49" i="714"/>
  <c r="N49" i="714" s="1"/>
  <c r="P49" i="714"/>
  <c r="H49" i="714"/>
  <c r="AG48" i="714"/>
  <c r="W48" i="714"/>
  <c r="N48" i="714"/>
  <c r="AF48" i="714" s="1"/>
  <c r="P48" i="714"/>
  <c r="H48" i="714"/>
  <c r="W47" i="714"/>
  <c r="N47" i="714" s="1"/>
  <c r="P47" i="714"/>
  <c r="H47" i="714"/>
  <c r="AG46" i="714"/>
  <c r="W46" i="714"/>
  <c r="N46" i="714"/>
  <c r="AF46" i="714" s="1"/>
  <c r="P46" i="714"/>
  <c r="H46" i="714"/>
  <c r="W45" i="714"/>
  <c r="N45" i="714" s="1"/>
  <c r="P45" i="714"/>
  <c r="H45" i="714"/>
  <c r="W44" i="714"/>
  <c r="N44" i="714" s="1"/>
  <c r="P56" i="714"/>
  <c r="H44" i="714"/>
  <c r="AE43" i="714"/>
  <c r="AD43" i="714"/>
  <c r="AA43" i="714"/>
  <c r="Z43" i="714"/>
  <c r="M43" i="714"/>
  <c r="AK42" i="714"/>
  <c r="AJ42" i="714"/>
  <c r="W42" i="714"/>
  <c r="H42" i="714"/>
  <c r="AJ41" i="714"/>
  <c r="AK41" i="714" s="1"/>
  <c r="AK31" i="714" s="1"/>
  <c r="W41" i="714"/>
  <c r="H41" i="714"/>
  <c r="AK40" i="714"/>
  <c r="AJ40" i="714"/>
  <c r="AG40" i="714"/>
  <c r="AF40" i="714"/>
  <c r="W40" i="714"/>
  <c r="H40" i="714"/>
  <c r="AK39" i="714"/>
  <c r="AJ39" i="714"/>
  <c r="AG39" i="714"/>
  <c r="AF39" i="714"/>
  <c r="W39" i="714"/>
  <c r="H39" i="714"/>
  <c r="AK38" i="714"/>
  <c r="AJ38" i="714"/>
  <c r="AG38" i="714"/>
  <c r="AF38" i="714"/>
  <c r="W38" i="714"/>
  <c r="H38" i="714"/>
  <c r="AK37" i="714"/>
  <c r="AJ37" i="714"/>
  <c r="W37" i="714"/>
  <c r="N37" i="714" s="1"/>
  <c r="P37" i="714"/>
  <c r="H37" i="714"/>
  <c r="AK36" i="714"/>
  <c r="AJ36" i="714"/>
  <c r="W36" i="714"/>
  <c r="N36" i="714" s="1"/>
  <c r="P36" i="714"/>
  <c r="H36" i="714"/>
  <c r="AK35" i="714"/>
  <c r="AJ35" i="714"/>
  <c r="W35" i="714"/>
  <c r="N35" i="714" s="1"/>
  <c r="P35" i="714"/>
  <c r="H35" i="714"/>
  <c r="AK34" i="714"/>
  <c r="AJ34" i="714"/>
  <c r="W34" i="714"/>
  <c r="N34" i="714" s="1"/>
  <c r="P34" i="714"/>
  <c r="H34" i="714"/>
  <c r="AK33" i="714"/>
  <c r="AJ33" i="714"/>
  <c r="W33" i="714"/>
  <c r="N33" i="714" s="1"/>
  <c r="P33" i="714"/>
  <c r="H33" i="714"/>
  <c r="AK32" i="714"/>
  <c r="AJ32" i="714"/>
  <c r="W32" i="714"/>
  <c r="N32" i="714" s="1"/>
  <c r="P32" i="714"/>
  <c r="H32" i="714"/>
  <c r="AJ31" i="714"/>
  <c r="W31" i="714"/>
  <c r="N31" i="714"/>
  <c r="AF31" i="714" s="1"/>
  <c r="P31" i="714"/>
  <c r="H31" i="714"/>
  <c r="AE30" i="714"/>
  <c r="AD30" i="714"/>
  <c r="AA30" i="714"/>
  <c r="Z30" i="714"/>
  <c r="M30" i="714"/>
  <c r="AJ29" i="714"/>
  <c r="AK29" i="714" s="1"/>
  <c r="AF29" i="714"/>
  <c r="W29" i="714"/>
  <c r="H29" i="714"/>
  <c r="AJ28" i="714"/>
  <c r="AK28" i="714" s="1"/>
  <c r="AG28" i="714"/>
  <c r="AF28" i="714"/>
  <c r="W28" i="714"/>
  <c r="H28" i="714"/>
  <c r="AJ27" i="714"/>
  <c r="AK27" i="714" s="1"/>
  <c r="AG27" i="714"/>
  <c r="AF27" i="714"/>
  <c r="W27" i="714"/>
  <c r="H27" i="714"/>
  <c r="AJ26" i="714"/>
  <c r="AK26" i="714" s="1"/>
  <c r="AG26" i="714"/>
  <c r="AF26" i="714"/>
  <c r="W26" i="714"/>
  <c r="H26" i="714"/>
  <c r="AJ25" i="714"/>
  <c r="AK25" i="714" s="1"/>
  <c r="AG25" i="714"/>
  <c r="AF25" i="714"/>
  <c r="W25" i="714"/>
  <c r="H25" i="714"/>
  <c r="AJ24" i="714"/>
  <c r="AK24" i="714" s="1"/>
  <c r="AG24" i="714"/>
  <c r="W24" i="714"/>
  <c r="P24" i="714"/>
  <c r="N24" i="714"/>
  <c r="O24" i="714" s="1"/>
  <c r="AF24" i="714"/>
  <c r="H24" i="714"/>
  <c r="AJ23" i="714"/>
  <c r="AK23" i="714" s="1"/>
  <c r="AG23" i="714"/>
  <c r="W23" i="714"/>
  <c r="P23" i="714"/>
  <c r="N23" i="714"/>
  <c r="O23" i="714" s="1"/>
  <c r="AF23" i="714"/>
  <c r="H23" i="714"/>
  <c r="AJ22" i="714"/>
  <c r="AK22" i="714" s="1"/>
  <c r="AG22" i="714"/>
  <c r="W22" i="714"/>
  <c r="P22" i="714"/>
  <c r="N22" i="714"/>
  <c r="O22" i="714" s="1"/>
  <c r="AF22" i="714"/>
  <c r="H22" i="714"/>
  <c r="AJ21" i="714"/>
  <c r="AK21" i="714" s="1"/>
  <c r="AG21" i="714"/>
  <c r="W21" i="714"/>
  <c r="P21" i="714"/>
  <c r="N21" i="714"/>
  <c r="O21" i="714" s="1"/>
  <c r="AF21" i="714"/>
  <c r="H21" i="714"/>
  <c r="AJ20" i="714"/>
  <c r="AK20" i="714" s="1"/>
  <c r="AG20" i="714"/>
  <c r="W20" i="714"/>
  <c r="P20" i="714"/>
  <c r="N20" i="714"/>
  <c r="O20" i="714" s="1"/>
  <c r="AF20" i="714"/>
  <c r="H20" i="714"/>
  <c r="AJ19" i="714"/>
  <c r="AK19" i="714" s="1"/>
  <c r="AK18" i="714" s="1"/>
  <c r="AG19" i="714"/>
  <c r="W19" i="714"/>
  <c r="P19" i="714"/>
  <c r="N19" i="714"/>
  <c r="O19" i="714" s="1"/>
  <c r="AF19" i="714"/>
  <c r="H19" i="714"/>
  <c r="AJ18" i="714"/>
  <c r="W18" i="714"/>
  <c r="O18" i="714"/>
  <c r="R18" i="714" s="1"/>
  <c r="N18" i="714"/>
  <c r="N30" i="714" s="1"/>
  <c r="P30" i="714"/>
  <c r="H18" i="714"/>
  <c r="AE17" i="714"/>
  <c r="AD17" i="714"/>
  <c r="AA17" i="714"/>
  <c r="AA2" i="714" s="1"/>
  <c r="Z17" i="714"/>
  <c r="Z2" i="714" s="1"/>
  <c r="W17" i="714"/>
  <c r="M17" i="714"/>
  <c r="AK16" i="714"/>
  <c r="AJ16" i="714"/>
  <c r="AG16" i="714"/>
  <c r="AF16" i="714"/>
  <c r="W16" i="714"/>
  <c r="H16" i="714"/>
  <c r="AK15" i="714"/>
  <c r="AJ15" i="714"/>
  <c r="AG15" i="714"/>
  <c r="AF15" i="714"/>
  <c r="W15" i="714"/>
  <c r="H15" i="714"/>
  <c r="AK14" i="714"/>
  <c r="AJ14" i="714"/>
  <c r="AG14" i="714"/>
  <c r="AF14" i="714"/>
  <c r="W14" i="714"/>
  <c r="H14" i="714"/>
  <c r="AK13" i="714"/>
  <c r="AJ13" i="714"/>
  <c r="AG13" i="714"/>
  <c r="AF13" i="714"/>
  <c r="W13" i="714"/>
  <c r="H13" i="714"/>
  <c r="AK12" i="714"/>
  <c r="AJ12" i="714"/>
  <c r="W12" i="714"/>
  <c r="N12" i="714" s="1"/>
  <c r="P12" i="714"/>
  <c r="H12" i="714"/>
  <c r="AK11" i="714"/>
  <c r="AJ11" i="714"/>
  <c r="W11" i="714"/>
  <c r="N11" i="714" s="1"/>
  <c r="P11" i="714"/>
  <c r="H11" i="714"/>
  <c r="AK10" i="714"/>
  <c r="AJ10" i="714"/>
  <c r="W10" i="714"/>
  <c r="N10" i="714" s="1"/>
  <c r="P10" i="714"/>
  <c r="H10" i="714"/>
  <c r="AK9" i="714"/>
  <c r="AJ9" i="714"/>
  <c r="W9" i="714"/>
  <c r="N9" i="714" s="1"/>
  <c r="P9" i="714"/>
  <c r="H9" i="714"/>
  <c r="AK8" i="714"/>
  <c r="AJ8" i="714"/>
  <c r="W8" i="714"/>
  <c r="N8" i="714" s="1"/>
  <c r="P8" i="714"/>
  <c r="H8" i="714"/>
  <c r="AK7" i="714"/>
  <c r="AJ7" i="714"/>
  <c r="W7" i="714"/>
  <c r="N7" i="714" s="1"/>
  <c r="P7" i="714"/>
  <c r="H7" i="714"/>
  <c r="AK6" i="714"/>
  <c r="AJ6" i="714"/>
  <c r="W6" i="714"/>
  <c r="N6" i="714" s="1"/>
  <c r="P6" i="714"/>
  <c r="H6" i="714"/>
  <c r="G1" i="714" s="1"/>
  <c r="G2" i="714" s="1"/>
  <c r="AK5" i="714"/>
  <c r="AJ5" i="714"/>
  <c r="W5" i="714"/>
  <c r="N5" i="714"/>
  <c r="AF5" i="714" s="1"/>
  <c r="P5" i="714"/>
  <c r="H5" i="714"/>
  <c r="AE2" i="714"/>
  <c r="AD2" i="714"/>
  <c r="I2" i="714"/>
  <c r="E1" i="714"/>
  <c r="AE173" i="713"/>
  <c r="AD173" i="713"/>
  <c r="AA173" i="713"/>
  <c r="Z173" i="713"/>
  <c r="M173" i="713"/>
  <c r="W172" i="713"/>
  <c r="H172" i="713"/>
  <c r="W171" i="713"/>
  <c r="H171" i="713"/>
  <c r="AG170" i="713"/>
  <c r="AF170" i="713"/>
  <c r="W170" i="713"/>
  <c r="H170" i="713"/>
  <c r="AG169" i="713"/>
  <c r="AF169" i="713"/>
  <c r="W169" i="713"/>
  <c r="H169" i="713"/>
  <c r="AG168" i="713"/>
  <c r="AF168" i="713"/>
  <c r="W168" i="713"/>
  <c r="H168" i="713"/>
  <c r="AG167" i="713"/>
  <c r="AF167" i="713"/>
  <c r="W167" i="713"/>
  <c r="H167" i="713"/>
  <c r="W166" i="713"/>
  <c r="N166" i="713" s="1"/>
  <c r="P166" i="713"/>
  <c r="H166" i="713"/>
  <c r="AG165" i="713"/>
  <c r="W165" i="713"/>
  <c r="P165" i="713"/>
  <c r="N165" i="713"/>
  <c r="O165" i="713" s="1"/>
  <c r="AF165" i="713"/>
  <c r="H165" i="713"/>
  <c r="W164" i="713"/>
  <c r="N164" i="713" s="1"/>
  <c r="P164" i="713"/>
  <c r="H164" i="713"/>
  <c r="AG163" i="713"/>
  <c r="W163" i="713"/>
  <c r="P163" i="713"/>
  <c r="N163" i="713"/>
  <c r="O163" i="713" s="1"/>
  <c r="AF163" i="713"/>
  <c r="H163" i="713"/>
  <c r="W162" i="713"/>
  <c r="N162" i="713" s="1"/>
  <c r="P162" i="713"/>
  <c r="H162" i="713"/>
  <c r="W161" i="713"/>
  <c r="O161" i="713"/>
  <c r="N161" i="713"/>
  <c r="AG161" i="713" s="1"/>
  <c r="P161" i="713"/>
  <c r="H161" i="713"/>
  <c r="AE160" i="713"/>
  <c r="AD160" i="713"/>
  <c r="AA160" i="713"/>
  <c r="Z160" i="713"/>
  <c r="M160" i="713"/>
  <c r="W159" i="713"/>
  <c r="H159" i="713"/>
  <c r="W158" i="713"/>
  <c r="H158" i="713"/>
  <c r="W157" i="713"/>
  <c r="H157" i="713"/>
  <c r="W156" i="713"/>
  <c r="H156" i="713"/>
  <c r="AG155" i="713"/>
  <c r="W155" i="713"/>
  <c r="P155" i="713"/>
  <c r="N155" i="713"/>
  <c r="O155" i="713" s="1"/>
  <c r="AF155" i="713"/>
  <c r="H155" i="713"/>
  <c r="W154" i="713"/>
  <c r="N154" i="713" s="1"/>
  <c r="P154" i="713"/>
  <c r="H154" i="713"/>
  <c r="AG153" i="713"/>
  <c r="W153" i="713"/>
  <c r="P153" i="713"/>
  <c r="N153" i="713"/>
  <c r="O153" i="713" s="1"/>
  <c r="AF153" i="713"/>
  <c r="H153" i="713"/>
  <c r="W152" i="713"/>
  <c r="N152" i="713" s="1"/>
  <c r="P152" i="713"/>
  <c r="H152" i="713"/>
  <c r="AG151" i="713"/>
  <c r="W151" i="713"/>
  <c r="P151" i="713"/>
  <c r="N151" i="713"/>
  <c r="O151" i="713" s="1"/>
  <c r="AF151" i="713"/>
  <c r="H151" i="713"/>
  <c r="W150" i="713"/>
  <c r="N150" i="713" s="1"/>
  <c r="P150" i="713"/>
  <c r="H150" i="713"/>
  <c r="AG149" i="713"/>
  <c r="W149" i="713"/>
  <c r="P149" i="713"/>
  <c r="N149" i="713"/>
  <c r="O149" i="713" s="1"/>
  <c r="AF149" i="713"/>
  <c r="H149" i="713"/>
  <c r="W148" i="713"/>
  <c r="N148" i="713" s="1"/>
  <c r="P148" i="713"/>
  <c r="P160" i="713"/>
  <c r="H148" i="713"/>
  <c r="AE147" i="713"/>
  <c r="AD147" i="713"/>
  <c r="AA147" i="713"/>
  <c r="Z147" i="713"/>
  <c r="W147" i="713"/>
  <c r="M147" i="713"/>
  <c r="AJ146" i="713"/>
  <c r="AK146" i="713" s="1"/>
  <c r="AK135" i="713" s="1"/>
  <c r="W146" i="713"/>
  <c r="H146" i="713"/>
  <c r="AK145" i="713"/>
  <c r="AJ145" i="713"/>
  <c r="AG145" i="713"/>
  <c r="AF145" i="713"/>
  <c r="W145" i="713"/>
  <c r="H145" i="713"/>
  <c r="AK144" i="713"/>
  <c r="AJ144" i="713"/>
  <c r="AG144" i="713"/>
  <c r="AF144" i="713"/>
  <c r="W144" i="713"/>
  <c r="H144" i="713"/>
  <c r="AK143" i="713"/>
  <c r="AJ143" i="713"/>
  <c r="W143" i="713"/>
  <c r="N143" i="713" s="1"/>
  <c r="P143" i="713"/>
  <c r="H143" i="713"/>
  <c r="AK142" i="713"/>
  <c r="AJ142" i="713"/>
  <c r="W142" i="713"/>
  <c r="N142" i="713" s="1"/>
  <c r="P142" i="713"/>
  <c r="H142" i="713"/>
  <c r="AK141" i="713"/>
  <c r="AJ141" i="713"/>
  <c r="W141" i="713"/>
  <c r="N141" i="713" s="1"/>
  <c r="P141" i="713"/>
  <c r="H141" i="713"/>
  <c r="AK140" i="713"/>
  <c r="AJ140" i="713"/>
  <c r="W140" i="713"/>
  <c r="N140" i="713" s="1"/>
  <c r="P140" i="713"/>
  <c r="H140" i="713"/>
  <c r="AK139" i="713"/>
  <c r="AJ139" i="713"/>
  <c r="W139" i="713"/>
  <c r="N139" i="713" s="1"/>
  <c r="P139" i="713"/>
  <c r="H139" i="713"/>
  <c r="AK138" i="713"/>
  <c r="AJ138" i="713"/>
  <c r="W138" i="713"/>
  <c r="N138" i="713" s="1"/>
  <c r="P138" i="713"/>
  <c r="H138" i="713"/>
  <c r="AK137" i="713"/>
  <c r="AJ137" i="713"/>
  <c r="W137" i="713"/>
  <c r="N137" i="713" s="1"/>
  <c r="P137" i="713"/>
  <c r="H137" i="713"/>
  <c r="AK136" i="713"/>
  <c r="AJ136" i="713"/>
  <c r="W136" i="713"/>
  <c r="N136" i="713" s="1"/>
  <c r="AF136" i="713" s="1"/>
  <c r="P136" i="713"/>
  <c r="P147" i="713"/>
  <c r="H136" i="713"/>
  <c r="AJ135" i="713"/>
  <c r="AG135" i="713"/>
  <c r="W135" i="713"/>
  <c r="N135" i="713"/>
  <c r="P135" i="713"/>
  <c r="H135" i="713"/>
  <c r="AE134" i="713"/>
  <c r="AD134" i="713"/>
  <c r="AA134" i="713"/>
  <c r="Z134" i="713"/>
  <c r="M134" i="713"/>
  <c r="AJ133" i="713"/>
  <c r="AK133" i="713" s="1"/>
  <c r="W133" i="713"/>
  <c r="H133" i="713"/>
  <c r="AK132" i="713"/>
  <c r="AJ132" i="713"/>
  <c r="W132" i="713"/>
  <c r="H132" i="713"/>
  <c r="AJ131" i="713"/>
  <c r="AK131" i="713" s="1"/>
  <c r="AG131" i="713"/>
  <c r="AF131" i="713"/>
  <c r="W131" i="713"/>
  <c r="H131" i="713"/>
  <c r="AJ130" i="713"/>
  <c r="AK130" i="713" s="1"/>
  <c r="AG130" i="713"/>
  <c r="AF130" i="713"/>
  <c r="W130" i="713"/>
  <c r="H130" i="713"/>
  <c r="AJ129" i="713"/>
  <c r="AK129" i="713" s="1"/>
  <c r="W129" i="713"/>
  <c r="N129" i="713"/>
  <c r="P129" i="713"/>
  <c r="H129" i="713"/>
  <c r="AJ128" i="713"/>
  <c r="AK128" i="713" s="1"/>
  <c r="W128" i="713"/>
  <c r="N128" i="713"/>
  <c r="P128" i="713"/>
  <c r="H128" i="713"/>
  <c r="AJ127" i="713"/>
  <c r="AK127" i="713" s="1"/>
  <c r="W127" i="713"/>
  <c r="N127" i="713"/>
  <c r="P127" i="713"/>
  <c r="H127" i="713"/>
  <c r="AJ126" i="713"/>
  <c r="AK126" i="713" s="1"/>
  <c r="W126" i="713"/>
  <c r="N126" i="713"/>
  <c r="P126" i="713"/>
  <c r="H126" i="713"/>
  <c r="AJ125" i="713"/>
  <c r="AK125" i="713" s="1"/>
  <c r="W125" i="713"/>
  <c r="N125" i="713"/>
  <c r="P125" i="713"/>
  <c r="H125" i="713"/>
  <c r="AJ124" i="713"/>
  <c r="AK124" i="713" s="1"/>
  <c r="W124" i="713"/>
  <c r="N124" i="713"/>
  <c r="P124" i="713"/>
  <c r="H124" i="713"/>
  <c r="AJ123" i="713"/>
  <c r="AK123" i="713" s="1"/>
  <c r="W123" i="713"/>
  <c r="N123" i="713"/>
  <c r="P123" i="713"/>
  <c r="H123" i="713"/>
  <c r="AJ122" i="713"/>
  <c r="W122" i="713"/>
  <c r="N122" i="713" s="1"/>
  <c r="P122" i="713"/>
  <c r="P134" i="713"/>
  <c r="H122" i="713"/>
  <c r="AE121" i="713"/>
  <c r="AD121" i="713"/>
  <c r="AA121" i="713"/>
  <c r="Z121" i="713"/>
  <c r="W121" i="713"/>
  <c r="M121" i="713"/>
  <c r="AJ120" i="713"/>
  <c r="AK120" i="713" s="1"/>
  <c r="AG120" i="713"/>
  <c r="AF120" i="713"/>
  <c r="W120" i="713"/>
  <c r="H120" i="713"/>
  <c r="AJ119" i="713"/>
  <c r="AK119" i="713" s="1"/>
  <c r="AG119" i="713"/>
  <c r="AF119" i="713"/>
  <c r="W119" i="713"/>
  <c r="H119" i="713"/>
  <c r="AJ118" i="713"/>
  <c r="AK118" i="713" s="1"/>
  <c r="AG118" i="713"/>
  <c r="AF118" i="713"/>
  <c r="W118" i="713"/>
  <c r="H118" i="713"/>
  <c r="AJ117" i="713"/>
  <c r="AK117" i="713" s="1"/>
  <c r="AG117" i="713"/>
  <c r="W117" i="713"/>
  <c r="Q117" i="713"/>
  <c r="P117" i="713"/>
  <c r="N117" i="713"/>
  <c r="O117" i="713" s="1"/>
  <c r="AF117" i="713"/>
  <c r="H117" i="713"/>
  <c r="AJ116" i="713"/>
  <c r="AK116" i="713" s="1"/>
  <c r="AG116" i="713"/>
  <c r="W116" i="713"/>
  <c r="P116" i="713"/>
  <c r="N116" i="713"/>
  <c r="O116" i="713" s="1"/>
  <c r="R116" i="713" s="1"/>
  <c r="AF116" i="713"/>
  <c r="H116" i="713"/>
  <c r="AJ115" i="713"/>
  <c r="AK115" i="713" s="1"/>
  <c r="AF115" i="713"/>
  <c r="W115" i="713"/>
  <c r="P115" i="713"/>
  <c r="N115" i="713"/>
  <c r="O115" i="713" s="1"/>
  <c r="R115" i="713" s="1"/>
  <c r="AG115" i="713"/>
  <c r="H115" i="713"/>
  <c r="AJ114" i="713"/>
  <c r="AK114" i="713" s="1"/>
  <c r="AF114" i="713"/>
  <c r="W114" i="713"/>
  <c r="P114" i="713"/>
  <c r="N114" i="713"/>
  <c r="O114" i="713" s="1"/>
  <c r="H114" i="713"/>
  <c r="AJ113" i="713"/>
  <c r="AK113" i="713" s="1"/>
  <c r="AF113" i="713"/>
  <c r="W113" i="713"/>
  <c r="P113" i="713"/>
  <c r="N113" i="713"/>
  <c r="O113" i="713" s="1"/>
  <c r="R113" i="713" s="1"/>
  <c r="AG113" i="713"/>
  <c r="H113" i="713"/>
  <c r="AJ112" i="713"/>
  <c r="AK112" i="713" s="1"/>
  <c r="AF112" i="713"/>
  <c r="W112" i="713"/>
  <c r="P112" i="713"/>
  <c r="N112" i="713"/>
  <c r="O112" i="713" s="1"/>
  <c r="R112" i="713" s="1"/>
  <c r="AG112" i="713"/>
  <c r="H112" i="713"/>
  <c r="AJ111" i="713"/>
  <c r="AK111" i="713" s="1"/>
  <c r="AF111" i="713"/>
  <c r="W111" i="713"/>
  <c r="P111" i="713"/>
  <c r="N111" i="713"/>
  <c r="O111" i="713" s="1"/>
  <c r="R111" i="713" s="1"/>
  <c r="AG111" i="713"/>
  <c r="H111" i="713"/>
  <c r="AJ110" i="713"/>
  <c r="AK110" i="713" s="1"/>
  <c r="AK109" i="713" s="1"/>
  <c r="AF110" i="713"/>
  <c r="W110" i="713"/>
  <c r="P110" i="713"/>
  <c r="N110" i="713"/>
  <c r="O110" i="713" s="1"/>
  <c r="H110" i="713"/>
  <c r="AJ109" i="713"/>
  <c r="AG109" i="713"/>
  <c r="W109" i="713"/>
  <c r="O109" i="713"/>
  <c r="N109" i="713"/>
  <c r="AF109" i="713" s="1"/>
  <c r="P109" i="713"/>
  <c r="H109" i="713"/>
  <c r="AE108" i="713"/>
  <c r="AD108" i="713"/>
  <c r="AA108" i="713"/>
  <c r="Z108" i="713"/>
  <c r="W108" i="713"/>
  <c r="M108" i="713"/>
  <c r="P108" i="713" s="1"/>
  <c r="W107" i="713"/>
  <c r="H107" i="713"/>
  <c r="AG106" i="713"/>
  <c r="AF106" i="713"/>
  <c r="W106" i="713"/>
  <c r="H106" i="713"/>
  <c r="AG105" i="713"/>
  <c r="AF105" i="713"/>
  <c r="W105" i="713"/>
  <c r="H105" i="713"/>
  <c r="AG104" i="713"/>
  <c r="AF104" i="713"/>
  <c r="W104" i="713"/>
  <c r="H104" i="713"/>
  <c r="W103" i="713"/>
  <c r="N103" i="713" s="1"/>
  <c r="AG103" i="713" s="1"/>
  <c r="O103" i="713"/>
  <c r="P103" i="713"/>
  <c r="H103" i="713"/>
  <c r="W102" i="713"/>
  <c r="N102" i="713"/>
  <c r="P102" i="713"/>
  <c r="H102" i="713"/>
  <c r="W101" i="713"/>
  <c r="N101" i="713" s="1"/>
  <c r="P101" i="713"/>
  <c r="O101" i="713"/>
  <c r="H101" i="713"/>
  <c r="W100" i="713"/>
  <c r="N100" i="713"/>
  <c r="P100" i="713"/>
  <c r="H100" i="713"/>
  <c r="W99" i="713"/>
  <c r="N99" i="713" s="1"/>
  <c r="AG99" i="713" s="1"/>
  <c r="O99" i="713"/>
  <c r="P99" i="713"/>
  <c r="H99" i="713"/>
  <c r="W98" i="713"/>
  <c r="N98" i="713"/>
  <c r="P98" i="713"/>
  <c r="H98" i="713"/>
  <c r="W97" i="713"/>
  <c r="N97" i="713" s="1"/>
  <c r="O97" i="713" s="1"/>
  <c r="P97" i="713"/>
  <c r="H97" i="713"/>
  <c r="W96" i="713"/>
  <c r="N96" i="713" s="1"/>
  <c r="O96" i="713"/>
  <c r="H96" i="713"/>
  <c r="AE95" i="713"/>
  <c r="AD95" i="713"/>
  <c r="AA95" i="713"/>
  <c r="Z95" i="713"/>
  <c r="M95" i="713"/>
  <c r="AK94" i="713"/>
  <c r="AJ94" i="713"/>
  <c r="AG94" i="713"/>
  <c r="AF94" i="713"/>
  <c r="W94" i="713"/>
  <c r="H94" i="713"/>
  <c r="AK93" i="713"/>
  <c r="AJ93" i="713"/>
  <c r="AG93" i="713"/>
  <c r="AF93" i="713"/>
  <c r="W93" i="713"/>
  <c r="H93" i="713"/>
  <c r="AK92" i="713"/>
  <c r="AJ92" i="713"/>
  <c r="AG92" i="713"/>
  <c r="AF92" i="713"/>
  <c r="W92" i="713"/>
  <c r="H92" i="713"/>
  <c r="AK91" i="713"/>
  <c r="AJ91" i="713"/>
  <c r="W91" i="713"/>
  <c r="N91" i="713" s="1"/>
  <c r="P91" i="713"/>
  <c r="O91" i="713"/>
  <c r="H91" i="713"/>
  <c r="AK90" i="713"/>
  <c r="AJ90" i="713"/>
  <c r="W90" i="713"/>
  <c r="N90" i="713" s="1"/>
  <c r="O90" i="713" s="1"/>
  <c r="P90" i="713"/>
  <c r="H90" i="713"/>
  <c r="AK89" i="713"/>
  <c r="AJ89" i="713"/>
  <c r="AG89" i="713"/>
  <c r="W89" i="713"/>
  <c r="N89" i="713" s="1"/>
  <c r="AF89" i="713" s="1"/>
  <c r="P89" i="713"/>
  <c r="H89" i="713"/>
  <c r="AK88" i="713"/>
  <c r="AJ88" i="713"/>
  <c r="W88" i="713"/>
  <c r="N88" i="713" s="1"/>
  <c r="AG88" i="713" s="1"/>
  <c r="O88" i="713"/>
  <c r="Q88" i="713"/>
  <c r="P88" i="713"/>
  <c r="H88" i="713"/>
  <c r="AK87" i="713"/>
  <c r="AJ87" i="713"/>
  <c r="W87" i="713"/>
  <c r="N87" i="713" s="1"/>
  <c r="AF87" i="713" s="1"/>
  <c r="P87" i="713"/>
  <c r="H87" i="713"/>
  <c r="AK86" i="713"/>
  <c r="AJ86" i="713"/>
  <c r="W86" i="713"/>
  <c r="N86" i="713" s="1"/>
  <c r="O86" i="713"/>
  <c r="AG86" i="713"/>
  <c r="P86" i="713"/>
  <c r="H86" i="713"/>
  <c r="AK85" i="713"/>
  <c r="AJ85" i="713"/>
  <c r="AG85" i="713"/>
  <c r="W85" i="713"/>
  <c r="N85" i="713" s="1"/>
  <c r="AF85" i="713" s="1"/>
  <c r="P85" i="713"/>
  <c r="H85" i="713"/>
  <c r="AK84" i="713"/>
  <c r="AJ84" i="713"/>
  <c r="W84" i="713"/>
  <c r="N84" i="713" s="1"/>
  <c r="AG84" i="713" s="1"/>
  <c r="O84" i="713"/>
  <c r="Q84" i="713"/>
  <c r="P84" i="713"/>
  <c r="H84" i="713"/>
  <c r="AK83" i="713"/>
  <c r="AJ83" i="713"/>
  <c r="W83" i="713"/>
  <c r="N83" i="713"/>
  <c r="N95" i="713" s="1"/>
  <c r="AF95" i="713" s="1"/>
  <c r="H83" i="713"/>
  <c r="AE82" i="713"/>
  <c r="AD82" i="713"/>
  <c r="AA82" i="713"/>
  <c r="Z82" i="713"/>
  <c r="M82" i="713"/>
  <c r="AK81" i="713"/>
  <c r="AJ81" i="713"/>
  <c r="W81" i="713"/>
  <c r="AJ80" i="713"/>
  <c r="AK80" i="713" s="1"/>
  <c r="AK70" i="713" s="1"/>
  <c r="AG80" i="713"/>
  <c r="AF80" i="713"/>
  <c r="W80" i="713"/>
  <c r="AK79" i="713"/>
  <c r="AJ79" i="713"/>
  <c r="AG79" i="713"/>
  <c r="AF79" i="713"/>
  <c r="W79" i="713"/>
  <c r="AJ78" i="713"/>
  <c r="AK78" i="713" s="1"/>
  <c r="AG78" i="713"/>
  <c r="AF78" i="713"/>
  <c r="W78" i="713"/>
  <c r="AK77" i="713"/>
  <c r="AJ77" i="713"/>
  <c r="AG77" i="713"/>
  <c r="AF77" i="713"/>
  <c r="W77" i="713"/>
  <c r="AK76" i="713"/>
  <c r="AJ76" i="713"/>
  <c r="AG76" i="713"/>
  <c r="AF76" i="713"/>
  <c r="W76" i="713"/>
  <c r="H76" i="713"/>
  <c r="AK75" i="713"/>
  <c r="AJ75" i="713"/>
  <c r="W75" i="713"/>
  <c r="N75" i="713" s="1"/>
  <c r="P75" i="713"/>
  <c r="H75" i="713"/>
  <c r="AK74" i="713"/>
  <c r="AJ74" i="713"/>
  <c r="W74" i="713"/>
  <c r="N74" i="713" s="1"/>
  <c r="P74" i="713"/>
  <c r="H74" i="713"/>
  <c r="AK73" i="713"/>
  <c r="AJ73" i="713"/>
  <c r="W73" i="713"/>
  <c r="N73" i="713" s="1"/>
  <c r="P73" i="713"/>
  <c r="H73" i="713"/>
  <c r="AK72" i="713"/>
  <c r="AJ72" i="713"/>
  <c r="W72" i="713"/>
  <c r="N72" i="713" s="1"/>
  <c r="P72" i="713"/>
  <c r="H72" i="713"/>
  <c r="AK71" i="713"/>
  <c r="AJ71" i="713"/>
  <c r="W71" i="713"/>
  <c r="N71" i="713" s="1"/>
  <c r="P71" i="713"/>
  <c r="P82" i="713"/>
  <c r="H71" i="713"/>
  <c r="AJ70" i="713"/>
  <c r="W70" i="713"/>
  <c r="P70" i="713"/>
  <c r="N70" i="713"/>
  <c r="AF70" i="713" s="1"/>
  <c r="H70" i="713"/>
  <c r="AE69" i="713"/>
  <c r="AD69" i="713"/>
  <c r="AA69" i="713"/>
  <c r="Z69" i="713"/>
  <c r="W69" i="713"/>
  <c r="M69" i="713"/>
  <c r="W68" i="713"/>
  <c r="H68" i="713"/>
  <c r="AG67" i="713"/>
  <c r="AF67" i="713"/>
  <c r="W67" i="713"/>
  <c r="H67" i="713"/>
  <c r="AG66" i="713"/>
  <c r="AF66" i="713"/>
  <c r="W66" i="713"/>
  <c r="H66" i="713"/>
  <c r="AG65" i="713"/>
  <c r="AF65" i="713"/>
  <c r="W65" i="713"/>
  <c r="H65" i="713"/>
  <c r="AG64" i="713"/>
  <c r="AF64" i="713"/>
  <c r="W64" i="713"/>
  <c r="H64" i="713"/>
  <c r="AG63" i="713"/>
  <c r="AF63" i="713"/>
  <c r="W63" i="713"/>
  <c r="H63" i="713"/>
  <c r="AG62" i="713"/>
  <c r="AF62" i="713"/>
  <c r="W62" i="713"/>
  <c r="H62" i="713"/>
  <c r="AG61" i="713"/>
  <c r="AF61" i="713"/>
  <c r="W61" i="713"/>
  <c r="H61" i="713"/>
  <c r="W60" i="713"/>
  <c r="N60" i="713" s="1"/>
  <c r="P60" i="713"/>
  <c r="H60" i="713"/>
  <c r="AG59" i="713"/>
  <c r="W59" i="713"/>
  <c r="N59" i="713"/>
  <c r="O59" i="713" s="1"/>
  <c r="AF59" i="713"/>
  <c r="P59" i="713"/>
  <c r="H59" i="713"/>
  <c r="W58" i="713"/>
  <c r="N58" i="713" s="1"/>
  <c r="H58" i="713"/>
  <c r="AF57" i="713"/>
  <c r="W57" i="713"/>
  <c r="O57" i="713"/>
  <c r="N57" i="713"/>
  <c r="AG57" i="713" s="1"/>
  <c r="P69" i="713"/>
  <c r="H57" i="713"/>
  <c r="AE56" i="713"/>
  <c r="AD56" i="713"/>
  <c r="AA56" i="713"/>
  <c r="Z56" i="713"/>
  <c r="W56" i="713"/>
  <c r="M56" i="713"/>
  <c r="P56" i="713" s="1"/>
  <c r="W55" i="713"/>
  <c r="H55" i="713"/>
  <c r="AG54" i="713"/>
  <c r="AF54" i="713"/>
  <c r="W54" i="713"/>
  <c r="H54" i="713"/>
  <c r="AG53" i="713"/>
  <c r="AF53" i="713"/>
  <c r="W53" i="713"/>
  <c r="H53" i="713"/>
  <c r="AG52" i="713"/>
  <c r="AF52" i="713"/>
  <c r="W52" i="713"/>
  <c r="H52" i="713"/>
  <c r="AG51" i="713"/>
  <c r="AF51" i="713"/>
  <c r="W51" i="713"/>
  <c r="H51" i="713"/>
  <c r="W50" i="713"/>
  <c r="P50" i="713"/>
  <c r="N50" i="713"/>
  <c r="AG50" i="713" s="1"/>
  <c r="H50" i="713"/>
  <c r="W49" i="713"/>
  <c r="P49" i="713"/>
  <c r="N49" i="713"/>
  <c r="O49" i="713" s="1"/>
  <c r="H49" i="713"/>
  <c r="W48" i="713"/>
  <c r="P48" i="713"/>
  <c r="N48" i="713"/>
  <c r="AG48" i="713" s="1"/>
  <c r="H48" i="713"/>
  <c r="W47" i="713"/>
  <c r="P47" i="713"/>
  <c r="N47" i="713"/>
  <c r="O47" i="713" s="1"/>
  <c r="H47" i="713"/>
  <c r="W46" i="713"/>
  <c r="P46" i="713"/>
  <c r="N46" i="713"/>
  <c r="AG46" i="713" s="1"/>
  <c r="H46" i="713"/>
  <c r="W45" i="713"/>
  <c r="P45" i="713"/>
  <c r="N45" i="713"/>
  <c r="O45" i="713" s="1"/>
  <c r="H45" i="713"/>
  <c r="W44" i="713"/>
  <c r="P44" i="713"/>
  <c r="N44" i="713"/>
  <c r="O44" i="713" s="1"/>
  <c r="H44" i="713"/>
  <c r="AE43" i="713"/>
  <c r="AD43" i="713"/>
  <c r="AA43" i="713"/>
  <c r="Z43" i="713"/>
  <c r="M43" i="713"/>
  <c r="AJ42" i="713"/>
  <c r="AK42" i="713" s="1"/>
  <c r="W42" i="713"/>
  <c r="H42" i="713"/>
  <c r="AJ41" i="713"/>
  <c r="AK41" i="713" s="1"/>
  <c r="W41" i="713"/>
  <c r="H41" i="713"/>
  <c r="AJ40" i="713"/>
  <c r="AK40" i="713" s="1"/>
  <c r="AG40" i="713"/>
  <c r="AF40" i="713"/>
  <c r="W40" i="713"/>
  <c r="H40" i="713"/>
  <c r="AJ39" i="713"/>
  <c r="AK39" i="713" s="1"/>
  <c r="AG39" i="713"/>
  <c r="AF39" i="713"/>
  <c r="W39" i="713"/>
  <c r="H39" i="713"/>
  <c r="AJ38" i="713"/>
  <c r="AK38" i="713" s="1"/>
  <c r="AG38" i="713"/>
  <c r="AF38" i="713"/>
  <c r="W38" i="713"/>
  <c r="H38" i="713"/>
  <c r="AJ37" i="713"/>
  <c r="AK37" i="713" s="1"/>
  <c r="W37" i="713"/>
  <c r="P37" i="713"/>
  <c r="N37" i="713"/>
  <c r="O37" i="713" s="1"/>
  <c r="H37" i="713"/>
  <c r="AJ36" i="713"/>
  <c r="AK36" i="713" s="1"/>
  <c r="W36" i="713"/>
  <c r="P36" i="713"/>
  <c r="N36" i="713"/>
  <c r="O36" i="713" s="1"/>
  <c r="H36" i="713"/>
  <c r="AJ35" i="713"/>
  <c r="AK35" i="713" s="1"/>
  <c r="W35" i="713"/>
  <c r="P35" i="713"/>
  <c r="N35" i="713"/>
  <c r="O35" i="713" s="1"/>
  <c r="H35" i="713"/>
  <c r="AJ34" i="713"/>
  <c r="AK34" i="713" s="1"/>
  <c r="W34" i="713"/>
  <c r="P34" i="713"/>
  <c r="N34" i="713"/>
  <c r="O34" i="713" s="1"/>
  <c r="H34" i="713"/>
  <c r="AK33" i="713"/>
  <c r="AJ33" i="713"/>
  <c r="W33" i="713"/>
  <c r="N33" i="713" s="1"/>
  <c r="P33" i="713"/>
  <c r="H33" i="713"/>
  <c r="AK32" i="713"/>
  <c r="AJ32" i="713"/>
  <c r="W32" i="713"/>
  <c r="N32" i="713" s="1"/>
  <c r="P32" i="713"/>
  <c r="H32" i="713"/>
  <c r="AJ31" i="713"/>
  <c r="W31" i="713"/>
  <c r="N31" i="713"/>
  <c r="AF31" i="713" s="1"/>
  <c r="P31" i="713"/>
  <c r="H31" i="713"/>
  <c r="AE30" i="713"/>
  <c r="AD30" i="713"/>
  <c r="AA30" i="713"/>
  <c r="Z30" i="713"/>
  <c r="M30" i="713"/>
  <c r="AJ29" i="713"/>
  <c r="AK29" i="713" s="1"/>
  <c r="AK18" i="713" s="1"/>
  <c r="AF29" i="713"/>
  <c r="W29" i="713"/>
  <c r="H29" i="713"/>
  <c r="AK28" i="713"/>
  <c r="AJ28" i="713"/>
  <c r="AG28" i="713"/>
  <c r="AF28" i="713"/>
  <c r="W28" i="713"/>
  <c r="H28" i="713"/>
  <c r="AK27" i="713"/>
  <c r="AJ27" i="713"/>
  <c r="AG27" i="713"/>
  <c r="AF27" i="713"/>
  <c r="W27" i="713"/>
  <c r="H27" i="713"/>
  <c r="AK26" i="713"/>
  <c r="AJ26" i="713"/>
  <c r="AG26" i="713"/>
  <c r="AF26" i="713"/>
  <c r="W26" i="713"/>
  <c r="H26" i="713"/>
  <c r="AK25" i="713"/>
  <c r="AJ25" i="713"/>
  <c r="AG25" i="713"/>
  <c r="AF25" i="713"/>
  <c r="W25" i="713"/>
  <c r="H25" i="713"/>
  <c r="AK24" i="713"/>
  <c r="AJ24" i="713"/>
  <c r="W24" i="713"/>
  <c r="N24" i="713" s="1"/>
  <c r="P24" i="713"/>
  <c r="H24" i="713"/>
  <c r="AK23" i="713"/>
  <c r="AJ23" i="713"/>
  <c r="W23" i="713"/>
  <c r="N23" i="713" s="1"/>
  <c r="P23" i="713"/>
  <c r="H23" i="713"/>
  <c r="AK22" i="713"/>
  <c r="AJ22" i="713"/>
  <c r="W22" i="713"/>
  <c r="N22" i="713" s="1"/>
  <c r="P22" i="713"/>
  <c r="H22" i="713"/>
  <c r="AK21" i="713"/>
  <c r="AJ21" i="713"/>
  <c r="W21" i="713"/>
  <c r="N21" i="713" s="1"/>
  <c r="P21" i="713"/>
  <c r="H21" i="713"/>
  <c r="AK20" i="713"/>
  <c r="AJ20" i="713"/>
  <c r="W20" i="713"/>
  <c r="N20" i="713" s="1"/>
  <c r="P20" i="713"/>
  <c r="H20" i="713"/>
  <c r="AK19" i="713"/>
  <c r="AJ19" i="713"/>
  <c r="W19" i="713"/>
  <c r="N19" i="713" s="1"/>
  <c r="P19" i="713"/>
  <c r="H19" i="713"/>
  <c r="AJ18" i="713"/>
  <c r="W18" i="713"/>
  <c r="O18" i="713"/>
  <c r="N18" i="713"/>
  <c r="N30" i="713" s="1"/>
  <c r="H18" i="713"/>
  <c r="AE17" i="713"/>
  <c r="AD17" i="713"/>
  <c r="AA17" i="713"/>
  <c r="AA2" i="713" s="1"/>
  <c r="Z17" i="713"/>
  <c r="Z2" i="713" s="1"/>
  <c r="W17" i="713"/>
  <c r="M17" i="713"/>
  <c r="AK16" i="713"/>
  <c r="AJ16" i="713"/>
  <c r="AG16" i="713"/>
  <c r="AF16" i="713"/>
  <c r="W16" i="713"/>
  <c r="H16" i="713"/>
  <c r="AK15" i="713"/>
  <c r="AJ15" i="713"/>
  <c r="AG15" i="713"/>
  <c r="AF15" i="713"/>
  <c r="W15" i="713"/>
  <c r="H15" i="713"/>
  <c r="AK14" i="713"/>
  <c r="AJ14" i="713"/>
  <c r="AG14" i="713"/>
  <c r="AF14" i="713"/>
  <c r="W14" i="713"/>
  <c r="H14" i="713"/>
  <c r="AK13" i="713"/>
  <c r="AJ13" i="713"/>
  <c r="AG13" i="713"/>
  <c r="AF13" i="713"/>
  <c r="W13" i="713"/>
  <c r="H13" i="713"/>
  <c r="AK12" i="713"/>
  <c r="AJ12" i="713"/>
  <c r="W12" i="713"/>
  <c r="N12" i="713" s="1"/>
  <c r="P12" i="713"/>
  <c r="H12" i="713"/>
  <c r="AK11" i="713"/>
  <c r="AJ11" i="713"/>
  <c r="W11" i="713"/>
  <c r="N11" i="713" s="1"/>
  <c r="P11" i="713"/>
  <c r="H11" i="713"/>
  <c r="AK10" i="713"/>
  <c r="AJ10" i="713"/>
  <c r="W10" i="713"/>
  <c r="N10" i="713" s="1"/>
  <c r="P10" i="713"/>
  <c r="H10" i="713"/>
  <c r="AK9" i="713"/>
  <c r="AJ9" i="713"/>
  <c r="W9" i="713"/>
  <c r="N9" i="713" s="1"/>
  <c r="P9" i="713"/>
  <c r="H9" i="713"/>
  <c r="AK8" i="713"/>
  <c r="AJ8" i="713"/>
  <c r="W8" i="713"/>
  <c r="N8" i="713" s="1"/>
  <c r="P8" i="713"/>
  <c r="H8" i="713"/>
  <c r="AK7" i="713"/>
  <c r="AJ7" i="713"/>
  <c r="W7" i="713"/>
  <c r="N7" i="713" s="1"/>
  <c r="P7" i="713"/>
  <c r="H7" i="713"/>
  <c r="AK6" i="713"/>
  <c r="AJ6" i="713"/>
  <c r="W6" i="713"/>
  <c r="N6" i="713" s="1"/>
  <c r="P6" i="713"/>
  <c r="H6" i="713"/>
  <c r="G1" i="713" s="1"/>
  <c r="G2" i="713" s="1"/>
  <c r="AK5" i="713"/>
  <c r="AJ5" i="713"/>
  <c r="W5" i="713"/>
  <c r="N5" i="713"/>
  <c r="AF5" i="713" s="1"/>
  <c r="P5" i="713"/>
  <c r="H5" i="713"/>
  <c r="AE2" i="713"/>
  <c r="AD2" i="713"/>
  <c r="I2" i="713"/>
  <c r="E1" i="713"/>
  <c r="J124" i="712"/>
  <c r="H123" i="712"/>
  <c r="H122" i="712"/>
  <c r="H121" i="712"/>
  <c r="H120" i="712"/>
  <c r="H119" i="712"/>
  <c r="H118" i="712"/>
  <c r="P117" i="712"/>
  <c r="K117" i="712" s="1"/>
  <c r="L117" i="712" s="1"/>
  <c r="H117" i="712"/>
  <c r="P116" i="712"/>
  <c r="L116" i="712"/>
  <c r="K116" i="712"/>
  <c r="H116" i="712"/>
  <c r="P115" i="712"/>
  <c r="K115" i="712" s="1"/>
  <c r="L115" i="712" s="1"/>
  <c r="H115" i="712"/>
  <c r="P114" i="712"/>
  <c r="L114" i="712"/>
  <c r="K114" i="712"/>
  <c r="H114" i="712"/>
  <c r="P113" i="712"/>
  <c r="L113" i="712"/>
  <c r="K113" i="712"/>
  <c r="H113" i="712"/>
  <c r="P112" i="712"/>
  <c r="L112" i="712"/>
  <c r="L124" i="712" s="1"/>
  <c r="K112" i="712"/>
  <c r="K124" i="712" s="1"/>
  <c r="H112" i="712"/>
  <c r="J111" i="712"/>
  <c r="H110" i="712"/>
  <c r="H109" i="712"/>
  <c r="H108" i="712"/>
  <c r="H107" i="712"/>
  <c r="H106" i="712"/>
  <c r="P105" i="712"/>
  <c r="K105" i="712" s="1"/>
  <c r="L105" i="712" s="1"/>
  <c r="H105" i="712"/>
  <c r="P104" i="712"/>
  <c r="K104" i="712"/>
  <c r="L104" i="712" s="1"/>
  <c r="H104" i="712"/>
  <c r="P103" i="712"/>
  <c r="K103" i="712" s="1"/>
  <c r="L103" i="712" s="1"/>
  <c r="H103" i="712"/>
  <c r="P102" i="712"/>
  <c r="K102" i="712"/>
  <c r="L102" i="712" s="1"/>
  <c r="H102" i="712"/>
  <c r="P101" i="712"/>
  <c r="K101" i="712" s="1"/>
  <c r="H101" i="712"/>
  <c r="J100" i="712"/>
  <c r="H99" i="712"/>
  <c r="H98" i="712"/>
  <c r="H97" i="712"/>
  <c r="H96" i="712"/>
  <c r="H95" i="712"/>
  <c r="H94" i="712"/>
  <c r="P93" i="712"/>
  <c r="K93" i="712" s="1"/>
  <c r="L93" i="712" s="1"/>
  <c r="H93" i="712"/>
  <c r="P92" i="712"/>
  <c r="K92" i="712"/>
  <c r="K100" i="712" s="1"/>
  <c r="H92" i="712"/>
  <c r="J91" i="712"/>
  <c r="H90" i="712"/>
  <c r="H89" i="712"/>
  <c r="H88" i="712"/>
  <c r="H87" i="712"/>
  <c r="H86" i="712"/>
  <c r="H85" i="712"/>
  <c r="H84" i="712"/>
  <c r="P83" i="712"/>
  <c r="K83" i="712"/>
  <c r="L83" i="712" s="1"/>
  <c r="H83" i="712"/>
  <c r="P82" i="712"/>
  <c r="K82" i="712" s="1"/>
  <c r="H82" i="712"/>
  <c r="L81" i="712"/>
  <c r="K81" i="712"/>
  <c r="J81" i="712"/>
  <c r="H80" i="712"/>
  <c r="H79" i="712"/>
  <c r="H78" i="712"/>
  <c r="H77" i="712"/>
  <c r="H76" i="712"/>
  <c r="J75" i="712"/>
  <c r="H74" i="712"/>
  <c r="H73" i="712"/>
  <c r="H72" i="712"/>
  <c r="P71" i="712"/>
  <c r="K71" i="712"/>
  <c r="L71" i="712" s="1"/>
  <c r="H71" i="712"/>
  <c r="P70" i="712"/>
  <c r="K70" i="712" s="1"/>
  <c r="L70" i="712" s="1"/>
  <c r="H70" i="712"/>
  <c r="P69" i="712"/>
  <c r="K69" i="712"/>
  <c r="L69" i="712" s="1"/>
  <c r="H69" i="712"/>
  <c r="P68" i="712"/>
  <c r="K68" i="712" s="1"/>
  <c r="L68" i="712" s="1"/>
  <c r="H68" i="712"/>
  <c r="P67" i="712"/>
  <c r="K67" i="712"/>
  <c r="L67" i="712" s="1"/>
  <c r="H67" i="712"/>
  <c r="P66" i="712"/>
  <c r="K66" i="712" s="1"/>
  <c r="L66" i="712" s="1"/>
  <c r="H66" i="712"/>
  <c r="P65" i="712"/>
  <c r="K65" i="712"/>
  <c r="K75" i="712" s="1"/>
  <c r="H65" i="712"/>
  <c r="J64" i="712"/>
  <c r="H63" i="712"/>
  <c r="H62" i="712"/>
  <c r="H61" i="712"/>
  <c r="H60" i="712"/>
  <c r="H59" i="712"/>
  <c r="H58" i="712"/>
  <c r="P57" i="712"/>
  <c r="L57" i="712"/>
  <c r="K57" i="712"/>
  <c r="H57" i="712"/>
  <c r="P56" i="712"/>
  <c r="K56" i="712" s="1"/>
  <c r="L56" i="712" s="1"/>
  <c r="H56" i="712"/>
  <c r="P55" i="712"/>
  <c r="L55" i="712"/>
  <c r="K55" i="712"/>
  <c r="H55" i="712"/>
  <c r="P54" i="712"/>
  <c r="K54" i="712" s="1"/>
  <c r="L54" i="712" s="1"/>
  <c r="H54" i="712"/>
  <c r="P53" i="712"/>
  <c r="L53" i="712"/>
  <c r="K53" i="712"/>
  <c r="H53" i="712"/>
  <c r="P52" i="712"/>
  <c r="K52" i="712" s="1"/>
  <c r="H52" i="712"/>
  <c r="H50" i="712"/>
  <c r="H49" i="712"/>
  <c r="H47" i="712"/>
  <c r="H46" i="712"/>
  <c r="H45" i="712"/>
  <c r="H44" i="712"/>
  <c r="H43" i="712"/>
  <c r="H42" i="712"/>
  <c r="H41" i="712"/>
  <c r="P40" i="712"/>
  <c r="K40" i="712"/>
  <c r="L40" i="712" s="1"/>
  <c r="H40" i="712"/>
  <c r="P39" i="712"/>
  <c r="K39" i="712" s="1"/>
  <c r="L39" i="712" s="1"/>
  <c r="H39" i="712"/>
  <c r="J38" i="712"/>
  <c r="J51" i="712" s="1"/>
  <c r="I1" i="712" s="1"/>
  <c r="H37" i="712"/>
  <c r="H36" i="712"/>
  <c r="H35" i="712"/>
  <c r="H34" i="712"/>
  <c r="H33" i="712"/>
  <c r="H32" i="712"/>
  <c r="H31" i="712"/>
  <c r="P30" i="712"/>
  <c r="K30" i="712"/>
  <c r="L30" i="712" s="1"/>
  <c r="H30" i="712"/>
  <c r="P29" i="712"/>
  <c r="K29" i="712" s="1"/>
  <c r="L29" i="712" s="1"/>
  <c r="H29" i="712"/>
  <c r="P28" i="712"/>
  <c r="K28" i="712"/>
  <c r="L28" i="712" s="1"/>
  <c r="H28" i="712"/>
  <c r="P27" i="712"/>
  <c r="K27" i="712" s="1"/>
  <c r="L27" i="712" s="1"/>
  <c r="H27" i="712"/>
  <c r="P26" i="712"/>
  <c r="K26" i="712"/>
  <c r="L26" i="712" s="1"/>
  <c r="H26" i="712"/>
  <c r="P25" i="712"/>
  <c r="K25" i="712" s="1"/>
  <c r="H25" i="712"/>
  <c r="J24" i="712"/>
  <c r="H23" i="712"/>
  <c r="H22" i="712"/>
  <c r="P20" i="712"/>
  <c r="K20" i="712"/>
  <c r="L20" i="712" s="1"/>
  <c r="H20" i="712"/>
  <c r="P19" i="712"/>
  <c r="K19" i="712" s="1"/>
  <c r="L19" i="712" s="1"/>
  <c r="H19" i="712"/>
  <c r="P18" i="712"/>
  <c r="K18" i="712"/>
  <c r="L18" i="712" s="1"/>
  <c r="H18" i="712"/>
  <c r="P17" i="712"/>
  <c r="K17" i="712" s="1"/>
  <c r="H17" i="712"/>
  <c r="J16" i="712"/>
  <c r="H15" i="712"/>
  <c r="H14" i="712"/>
  <c r="H13" i="712"/>
  <c r="H12" i="712"/>
  <c r="H11" i="712"/>
  <c r="H10" i="712"/>
  <c r="P8" i="712"/>
  <c r="K8" i="712"/>
  <c r="L8" i="712" s="1"/>
  <c r="H8" i="712"/>
  <c r="P7" i="712"/>
  <c r="K7" i="712" s="1"/>
  <c r="L7" i="712" s="1"/>
  <c r="H7" i="712"/>
  <c r="P6" i="712"/>
  <c r="K6" i="712"/>
  <c r="L6" i="712" s="1"/>
  <c r="H6" i="712"/>
  <c r="P5" i="712"/>
  <c r="K5" i="712" s="1"/>
  <c r="H5" i="712"/>
  <c r="I2" i="712"/>
  <c r="E1" i="712"/>
  <c r="J124" i="711"/>
  <c r="H123" i="711"/>
  <c r="H122" i="711"/>
  <c r="H121" i="711"/>
  <c r="H120" i="711"/>
  <c r="H119" i="711"/>
  <c r="H118" i="711"/>
  <c r="P117" i="711"/>
  <c r="L117" i="711"/>
  <c r="K117" i="711"/>
  <c r="H117" i="711"/>
  <c r="P116" i="711"/>
  <c r="K116" i="711" s="1"/>
  <c r="L116" i="711" s="1"/>
  <c r="H116" i="711"/>
  <c r="P115" i="711"/>
  <c r="L115" i="711"/>
  <c r="K115" i="711"/>
  <c r="H115" i="711"/>
  <c r="P114" i="711"/>
  <c r="K114" i="711"/>
  <c r="L114" i="711" s="1"/>
  <c r="H114" i="711"/>
  <c r="P113" i="711"/>
  <c r="L113" i="711"/>
  <c r="K113" i="711"/>
  <c r="H113" i="711"/>
  <c r="P112" i="711"/>
  <c r="K112" i="711"/>
  <c r="K124" i="711" s="1"/>
  <c r="H112" i="711"/>
  <c r="J111" i="711"/>
  <c r="H110" i="711"/>
  <c r="H109" i="711"/>
  <c r="H108" i="711"/>
  <c r="H107" i="711"/>
  <c r="H106" i="711"/>
  <c r="P105" i="711"/>
  <c r="K105" i="711" s="1"/>
  <c r="L105" i="711" s="1"/>
  <c r="H105" i="711"/>
  <c r="P104" i="711"/>
  <c r="K104" i="711"/>
  <c r="L104" i="711" s="1"/>
  <c r="H104" i="711"/>
  <c r="P103" i="711"/>
  <c r="K103" i="711" s="1"/>
  <c r="L103" i="711" s="1"/>
  <c r="H103" i="711"/>
  <c r="P102" i="711"/>
  <c r="K102" i="711"/>
  <c r="L102" i="711" s="1"/>
  <c r="H102" i="711"/>
  <c r="P101" i="711"/>
  <c r="K101" i="711" s="1"/>
  <c r="H101" i="711"/>
  <c r="J100" i="711"/>
  <c r="H99" i="711"/>
  <c r="H98" i="711"/>
  <c r="H97" i="711"/>
  <c r="H96" i="711"/>
  <c r="H95" i="711"/>
  <c r="H94" i="711"/>
  <c r="P93" i="711"/>
  <c r="K93" i="711" s="1"/>
  <c r="L93" i="711" s="1"/>
  <c r="H93" i="711"/>
  <c r="P92" i="711"/>
  <c r="K92" i="711"/>
  <c r="K100" i="711" s="1"/>
  <c r="H92" i="711"/>
  <c r="J91" i="711"/>
  <c r="H90" i="711"/>
  <c r="H89" i="711"/>
  <c r="H88" i="711"/>
  <c r="H87" i="711"/>
  <c r="H86" i="711"/>
  <c r="H85" i="711"/>
  <c r="H84" i="711"/>
  <c r="P83" i="711"/>
  <c r="K83" i="711"/>
  <c r="L83" i="711" s="1"/>
  <c r="H83" i="711"/>
  <c r="P82" i="711"/>
  <c r="K82" i="711"/>
  <c r="K91" i="711" s="1"/>
  <c r="H82" i="711"/>
  <c r="L81" i="711"/>
  <c r="K81" i="711"/>
  <c r="J81" i="711"/>
  <c r="H80" i="711"/>
  <c r="H79" i="711"/>
  <c r="H78" i="711"/>
  <c r="H77" i="711"/>
  <c r="H76" i="711"/>
  <c r="J75" i="711"/>
  <c r="H74" i="711"/>
  <c r="H73" i="711"/>
  <c r="H72" i="711"/>
  <c r="P71" i="711"/>
  <c r="K71" i="711"/>
  <c r="L71" i="711" s="1"/>
  <c r="H71" i="711"/>
  <c r="P70" i="711"/>
  <c r="K70" i="711" s="1"/>
  <c r="L70" i="711" s="1"/>
  <c r="H70" i="711"/>
  <c r="P69" i="711"/>
  <c r="K69" i="711"/>
  <c r="L69" i="711" s="1"/>
  <c r="H69" i="711"/>
  <c r="P68" i="711"/>
  <c r="K68" i="711" s="1"/>
  <c r="L68" i="711" s="1"/>
  <c r="H68" i="711"/>
  <c r="P67" i="711"/>
  <c r="K67" i="711"/>
  <c r="L67" i="711" s="1"/>
  <c r="H67" i="711"/>
  <c r="P66" i="711"/>
  <c r="K66" i="711" s="1"/>
  <c r="L66" i="711" s="1"/>
  <c r="H66" i="711"/>
  <c r="P65" i="711"/>
  <c r="K65" i="711"/>
  <c r="K75" i="711" s="1"/>
  <c r="H65" i="711"/>
  <c r="J64" i="711"/>
  <c r="H63" i="711"/>
  <c r="H62" i="711"/>
  <c r="H61" i="711"/>
  <c r="H60" i="711"/>
  <c r="H59" i="711"/>
  <c r="H58" i="711"/>
  <c r="P57" i="711"/>
  <c r="K57" i="711"/>
  <c r="L57" i="711" s="1"/>
  <c r="H57" i="711"/>
  <c r="P56" i="711"/>
  <c r="K56" i="711" s="1"/>
  <c r="L56" i="711" s="1"/>
  <c r="H56" i="711"/>
  <c r="P55" i="711"/>
  <c r="K55" i="711"/>
  <c r="L55" i="711" s="1"/>
  <c r="H55" i="711"/>
  <c r="P54" i="711"/>
  <c r="K54" i="711" s="1"/>
  <c r="L54" i="711" s="1"/>
  <c r="H54" i="711"/>
  <c r="P53" i="711"/>
  <c r="L53" i="711"/>
  <c r="K53" i="711"/>
  <c r="H53" i="711"/>
  <c r="P52" i="711"/>
  <c r="K52" i="711" s="1"/>
  <c r="H52" i="711"/>
  <c r="H50" i="711"/>
  <c r="H49" i="711"/>
  <c r="H47" i="711"/>
  <c r="H46" i="711"/>
  <c r="H45" i="711"/>
  <c r="H44" i="711"/>
  <c r="H43" i="711"/>
  <c r="H42" i="711"/>
  <c r="H41" i="711"/>
  <c r="P40" i="711"/>
  <c r="K40" i="711"/>
  <c r="L40" i="711" s="1"/>
  <c r="H40" i="711"/>
  <c r="P39" i="711"/>
  <c r="K39" i="711" s="1"/>
  <c r="L39" i="711" s="1"/>
  <c r="H39" i="711"/>
  <c r="J38" i="711"/>
  <c r="J51" i="711" s="1"/>
  <c r="I1" i="711" s="1"/>
  <c r="H37" i="711"/>
  <c r="H36" i="711"/>
  <c r="H35" i="711"/>
  <c r="H34" i="711"/>
  <c r="H33" i="711"/>
  <c r="H32" i="711"/>
  <c r="H31" i="711"/>
  <c r="P30" i="711"/>
  <c r="K30" i="711"/>
  <c r="L30" i="711" s="1"/>
  <c r="H30" i="711"/>
  <c r="P29" i="711"/>
  <c r="K29" i="711" s="1"/>
  <c r="L29" i="711" s="1"/>
  <c r="H29" i="711"/>
  <c r="P28" i="711"/>
  <c r="K28" i="711"/>
  <c r="L28" i="711" s="1"/>
  <c r="H28" i="711"/>
  <c r="P27" i="711"/>
  <c r="K27" i="711" s="1"/>
  <c r="L27" i="711" s="1"/>
  <c r="H27" i="711"/>
  <c r="P26" i="711"/>
  <c r="K26" i="711"/>
  <c r="L26" i="711" s="1"/>
  <c r="H26" i="711"/>
  <c r="P25" i="711"/>
  <c r="K25" i="711" s="1"/>
  <c r="H25" i="711"/>
  <c r="J24" i="711"/>
  <c r="H23" i="711"/>
  <c r="H22" i="711"/>
  <c r="P20" i="711"/>
  <c r="K20" i="711"/>
  <c r="L20" i="711" s="1"/>
  <c r="H20" i="711"/>
  <c r="P19" i="711"/>
  <c r="L19" i="711"/>
  <c r="K19" i="711"/>
  <c r="H19" i="711"/>
  <c r="P18" i="711"/>
  <c r="L18" i="711"/>
  <c r="K18" i="711"/>
  <c r="H18" i="711"/>
  <c r="P17" i="711"/>
  <c r="L17" i="711"/>
  <c r="L24" i="711" s="1"/>
  <c r="K17" i="711"/>
  <c r="K24" i="711" s="1"/>
  <c r="H17" i="711"/>
  <c r="J16" i="711"/>
  <c r="H15" i="711"/>
  <c r="H14" i="711"/>
  <c r="H13" i="711"/>
  <c r="H12" i="711"/>
  <c r="H11" i="711"/>
  <c r="H10" i="711"/>
  <c r="P8" i="711"/>
  <c r="K8" i="711"/>
  <c r="L8" i="711" s="1"/>
  <c r="H8" i="711"/>
  <c r="P7" i="711"/>
  <c r="L7" i="711"/>
  <c r="K7" i="711"/>
  <c r="H7" i="711"/>
  <c r="P6" i="711"/>
  <c r="L6" i="711"/>
  <c r="K6" i="711"/>
  <c r="H6" i="711"/>
  <c r="P5" i="711"/>
  <c r="L5" i="711"/>
  <c r="L16" i="711" s="1"/>
  <c r="K5" i="711"/>
  <c r="K16" i="711" s="1"/>
  <c r="H5" i="711"/>
  <c r="I2" i="711"/>
  <c r="E1" i="711"/>
  <c r="J124" i="710"/>
  <c r="H123" i="710"/>
  <c r="H122" i="710"/>
  <c r="H121" i="710"/>
  <c r="H120" i="710"/>
  <c r="H119" i="710"/>
  <c r="H118" i="710"/>
  <c r="P117" i="710"/>
  <c r="L117" i="710"/>
  <c r="K117" i="710"/>
  <c r="H117" i="710"/>
  <c r="P116" i="710"/>
  <c r="L116" i="710"/>
  <c r="K116" i="710"/>
  <c r="H116" i="710"/>
  <c r="P115" i="710"/>
  <c r="L115" i="710"/>
  <c r="K115" i="710"/>
  <c r="H115" i="710"/>
  <c r="P114" i="710"/>
  <c r="L114" i="710"/>
  <c r="K114" i="710"/>
  <c r="H114" i="710"/>
  <c r="P113" i="710"/>
  <c r="K113" i="710" s="1"/>
  <c r="L113" i="710" s="1"/>
  <c r="H113" i="710"/>
  <c r="P112" i="710"/>
  <c r="L112" i="710"/>
  <c r="K112" i="710"/>
  <c r="H112" i="710"/>
  <c r="J111" i="710"/>
  <c r="H110" i="710"/>
  <c r="H109" i="710"/>
  <c r="H108" i="710"/>
  <c r="H107" i="710"/>
  <c r="H106" i="710"/>
  <c r="P105" i="710"/>
  <c r="K105" i="710" s="1"/>
  <c r="L105" i="710" s="1"/>
  <c r="H105" i="710"/>
  <c r="P104" i="710"/>
  <c r="K104" i="710"/>
  <c r="L104" i="710" s="1"/>
  <c r="H104" i="710"/>
  <c r="P103" i="710"/>
  <c r="K103" i="710" s="1"/>
  <c r="L103" i="710" s="1"/>
  <c r="H103" i="710"/>
  <c r="P102" i="710"/>
  <c r="K102" i="710"/>
  <c r="L102" i="710" s="1"/>
  <c r="H102" i="710"/>
  <c r="P101" i="710"/>
  <c r="K101" i="710" s="1"/>
  <c r="H101" i="710"/>
  <c r="J100" i="710"/>
  <c r="H99" i="710"/>
  <c r="H98" i="710"/>
  <c r="H97" i="710"/>
  <c r="H96" i="710"/>
  <c r="H95" i="710"/>
  <c r="H94" i="710"/>
  <c r="P93" i="710"/>
  <c r="K93" i="710" s="1"/>
  <c r="L93" i="710" s="1"/>
  <c r="H93" i="710"/>
  <c r="P92" i="710"/>
  <c r="K92" i="710"/>
  <c r="K100" i="710" s="1"/>
  <c r="H92" i="710"/>
  <c r="J91" i="710"/>
  <c r="H90" i="710"/>
  <c r="H89" i="710"/>
  <c r="H88" i="710"/>
  <c r="H87" i="710"/>
  <c r="H86" i="710"/>
  <c r="H85" i="710"/>
  <c r="H84" i="710"/>
  <c r="P83" i="710"/>
  <c r="K83" i="710"/>
  <c r="L83" i="710" s="1"/>
  <c r="H83" i="710"/>
  <c r="P82" i="710"/>
  <c r="L82" i="710"/>
  <c r="K82" i="710"/>
  <c r="K91" i="710" s="1"/>
  <c r="H82" i="710"/>
  <c r="L81" i="710"/>
  <c r="K81" i="710"/>
  <c r="J81" i="710"/>
  <c r="H80" i="710"/>
  <c r="H79" i="710"/>
  <c r="H78" i="710"/>
  <c r="H77" i="710"/>
  <c r="H76" i="710"/>
  <c r="J75" i="710"/>
  <c r="H74" i="710"/>
  <c r="H73" i="710"/>
  <c r="H72" i="710"/>
  <c r="P71" i="710"/>
  <c r="K71" i="710"/>
  <c r="L71" i="710" s="1"/>
  <c r="H71" i="710"/>
  <c r="P70" i="710"/>
  <c r="K70" i="710"/>
  <c r="L70" i="710" s="1"/>
  <c r="H70" i="710"/>
  <c r="P69" i="710"/>
  <c r="K69" i="710" s="1"/>
  <c r="L69" i="710" s="1"/>
  <c r="H69" i="710"/>
  <c r="P68" i="710"/>
  <c r="K68" i="710"/>
  <c r="L68" i="710" s="1"/>
  <c r="H68" i="710"/>
  <c r="P67" i="710"/>
  <c r="K67" i="710" s="1"/>
  <c r="L67" i="710" s="1"/>
  <c r="H67" i="710"/>
  <c r="P66" i="710"/>
  <c r="K66" i="710"/>
  <c r="L66" i="710" s="1"/>
  <c r="H66" i="710"/>
  <c r="P65" i="710"/>
  <c r="K65" i="710" s="1"/>
  <c r="H65" i="710"/>
  <c r="J64" i="710"/>
  <c r="H63" i="710"/>
  <c r="H62" i="710"/>
  <c r="H61" i="710"/>
  <c r="H60" i="710"/>
  <c r="H59" i="710"/>
  <c r="H58" i="710"/>
  <c r="P57" i="710"/>
  <c r="K57" i="710" s="1"/>
  <c r="L57" i="710" s="1"/>
  <c r="H57" i="710"/>
  <c r="P56" i="710"/>
  <c r="K56" i="710"/>
  <c r="L56" i="710" s="1"/>
  <c r="H56" i="710"/>
  <c r="P55" i="710"/>
  <c r="K55" i="710" s="1"/>
  <c r="L55" i="710" s="1"/>
  <c r="H55" i="710"/>
  <c r="P54" i="710"/>
  <c r="K54" i="710"/>
  <c r="L54" i="710" s="1"/>
  <c r="H54" i="710"/>
  <c r="P53" i="710"/>
  <c r="K53" i="710" s="1"/>
  <c r="L53" i="710" s="1"/>
  <c r="H53" i="710"/>
  <c r="P52" i="710"/>
  <c r="K52" i="710"/>
  <c r="K64" i="710" s="1"/>
  <c r="H52" i="710"/>
  <c r="H50" i="710"/>
  <c r="H49" i="710"/>
  <c r="H47" i="710"/>
  <c r="H46" i="710"/>
  <c r="H45" i="710"/>
  <c r="H44" i="710"/>
  <c r="H43" i="710"/>
  <c r="H42" i="710"/>
  <c r="H41" i="710"/>
  <c r="P40" i="710"/>
  <c r="K40" i="710" s="1"/>
  <c r="L40" i="710" s="1"/>
  <c r="H40" i="710"/>
  <c r="P39" i="710"/>
  <c r="K39" i="710"/>
  <c r="L39" i="710" s="1"/>
  <c r="H39" i="710"/>
  <c r="J38" i="710"/>
  <c r="J51" i="710" s="1"/>
  <c r="I1" i="710" s="1"/>
  <c r="H37" i="710"/>
  <c r="H36" i="710"/>
  <c r="H35" i="710"/>
  <c r="H34" i="710"/>
  <c r="H33" i="710"/>
  <c r="H32" i="710"/>
  <c r="H31" i="710"/>
  <c r="P30" i="710"/>
  <c r="K30" i="710"/>
  <c r="L30" i="710" s="1"/>
  <c r="H30" i="710"/>
  <c r="P29" i="710"/>
  <c r="K29" i="710" s="1"/>
  <c r="L29" i="710" s="1"/>
  <c r="H29" i="710"/>
  <c r="P28" i="710"/>
  <c r="K28" i="710"/>
  <c r="L28" i="710" s="1"/>
  <c r="H28" i="710"/>
  <c r="P27" i="710"/>
  <c r="K27" i="710" s="1"/>
  <c r="L27" i="710" s="1"/>
  <c r="H27" i="710"/>
  <c r="P26" i="710"/>
  <c r="K26" i="710"/>
  <c r="L26" i="710" s="1"/>
  <c r="H26" i="710"/>
  <c r="P25" i="710"/>
  <c r="K25" i="710" s="1"/>
  <c r="H25" i="710"/>
  <c r="J24" i="710"/>
  <c r="H23" i="710"/>
  <c r="H22" i="710"/>
  <c r="P20" i="710"/>
  <c r="K20" i="710"/>
  <c r="L20" i="710" s="1"/>
  <c r="H20" i="710"/>
  <c r="P19" i="710"/>
  <c r="L19" i="710"/>
  <c r="K19" i="710"/>
  <c r="H19" i="710"/>
  <c r="P18" i="710"/>
  <c r="K18" i="710"/>
  <c r="L18" i="710" s="1"/>
  <c r="H18" i="710"/>
  <c r="P17" i="710"/>
  <c r="L17" i="710"/>
  <c r="K17" i="710"/>
  <c r="K24" i="710" s="1"/>
  <c r="H17" i="710"/>
  <c r="J16" i="710"/>
  <c r="H15" i="710"/>
  <c r="H14" i="710"/>
  <c r="H13" i="710"/>
  <c r="H12" i="710"/>
  <c r="H11" i="710"/>
  <c r="H10" i="710"/>
  <c r="P8" i="710"/>
  <c r="K8" i="710"/>
  <c r="L8" i="710" s="1"/>
  <c r="H8" i="710"/>
  <c r="P7" i="710"/>
  <c r="K7" i="710"/>
  <c r="L7" i="710" s="1"/>
  <c r="H7" i="710"/>
  <c r="P6" i="710"/>
  <c r="K6" i="710"/>
  <c r="L6" i="710" s="1"/>
  <c r="H6" i="710"/>
  <c r="P5" i="710"/>
  <c r="K5" i="710"/>
  <c r="K16" i="710" s="1"/>
  <c r="H5" i="710"/>
  <c r="I2" i="710"/>
  <c r="E1" i="710"/>
  <c r="K124" i="709"/>
  <c r="J124" i="709"/>
  <c r="H123" i="709"/>
  <c r="H122" i="709"/>
  <c r="H121" i="709"/>
  <c r="H120" i="709"/>
  <c r="H119" i="709"/>
  <c r="H118" i="709"/>
  <c r="P117" i="709"/>
  <c r="L117" i="709"/>
  <c r="K117" i="709"/>
  <c r="H117" i="709"/>
  <c r="P116" i="709"/>
  <c r="L116" i="709"/>
  <c r="K116" i="709"/>
  <c r="H116" i="709"/>
  <c r="P115" i="709"/>
  <c r="L115" i="709"/>
  <c r="K115" i="709"/>
  <c r="H115" i="709"/>
  <c r="P114" i="709"/>
  <c r="L114" i="709"/>
  <c r="K114" i="709"/>
  <c r="H114" i="709"/>
  <c r="P113" i="709"/>
  <c r="L113" i="709"/>
  <c r="K113" i="709"/>
  <c r="H113" i="709"/>
  <c r="P112" i="709"/>
  <c r="L112" i="709"/>
  <c r="L124" i="709" s="1"/>
  <c r="K112" i="709"/>
  <c r="H112" i="709"/>
  <c r="J111" i="709"/>
  <c r="H110" i="709"/>
  <c r="H109" i="709"/>
  <c r="H108" i="709"/>
  <c r="H107" i="709"/>
  <c r="H106" i="709"/>
  <c r="P105" i="709"/>
  <c r="K105" i="709" s="1"/>
  <c r="L105" i="709" s="1"/>
  <c r="H105" i="709"/>
  <c r="P104" i="709"/>
  <c r="K104" i="709"/>
  <c r="L104" i="709" s="1"/>
  <c r="H104" i="709"/>
  <c r="P103" i="709"/>
  <c r="K103" i="709" s="1"/>
  <c r="L103" i="709" s="1"/>
  <c r="H103" i="709"/>
  <c r="P102" i="709"/>
  <c r="K102" i="709"/>
  <c r="L102" i="709" s="1"/>
  <c r="H102" i="709"/>
  <c r="P101" i="709"/>
  <c r="K101" i="709" s="1"/>
  <c r="H101" i="709"/>
  <c r="J100" i="709"/>
  <c r="H99" i="709"/>
  <c r="H98" i="709"/>
  <c r="H97" i="709"/>
  <c r="H96" i="709"/>
  <c r="H95" i="709"/>
  <c r="H94" i="709"/>
  <c r="P93" i="709"/>
  <c r="K93" i="709" s="1"/>
  <c r="L93" i="709" s="1"/>
  <c r="H93" i="709"/>
  <c r="P92" i="709"/>
  <c r="K92" i="709"/>
  <c r="K100" i="709" s="1"/>
  <c r="H92" i="709"/>
  <c r="J91" i="709"/>
  <c r="H90" i="709"/>
  <c r="H89" i="709"/>
  <c r="H88" i="709"/>
  <c r="H87" i="709"/>
  <c r="H86" i="709"/>
  <c r="H85" i="709"/>
  <c r="H84" i="709"/>
  <c r="P83" i="709"/>
  <c r="K83" i="709"/>
  <c r="L83" i="709" s="1"/>
  <c r="H83" i="709"/>
  <c r="P82" i="709"/>
  <c r="L82" i="709"/>
  <c r="K82" i="709"/>
  <c r="K91" i="709" s="1"/>
  <c r="H82" i="709"/>
  <c r="L81" i="709"/>
  <c r="K81" i="709"/>
  <c r="J81" i="709"/>
  <c r="H80" i="709"/>
  <c r="H79" i="709"/>
  <c r="H78" i="709"/>
  <c r="H77" i="709"/>
  <c r="H76" i="709"/>
  <c r="J75" i="709"/>
  <c r="H74" i="709"/>
  <c r="H73" i="709"/>
  <c r="H72" i="709"/>
  <c r="P71" i="709"/>
  <c r="K71" i="709"/>
  <c r="L71" i="709" s="1"/>
  <c r="H71" i="709"/>
  <c r="P70" i="709"/>
  <c r="K70" i="709" s="1"/>
  <c r="L70" i="709" s="1"/>
  <c r="H70" i="709"/>
  <c r="P69" i="709"/>
  <c r="K69" i="709"/>
  <c r="L69" i="709" s="1"/>
  <c r="H69" i="709"/>
  <c r="P68" i="709"/>
  <c r="K68" i="709" s="1"/>
  <c r="L68" i="709" s="1"/>
  <c r="H68" i="709"/>
  <c r="P67" i="709"/>
  <c r="K67" i="709"/>
  <c r="L67" i="709" s="1"/>
  <c r="H67" i="709"/>
  <c r="P66" i="709"/>
  <c r="K66" i="709" s="1"/>
  <c r="L66" i="709" s="1"/>
  <c r="H66" i="709"/>
  <c r="P65" i="709"/>
  <c r="K65" i="709"/>
  <c r="K75" i="709" s="1"/>
  <c r="H65" i="709"/>
  <c r="J64" i="709"/>
  <c r="H63" i="709"/>
  <c r="H62" i="709"/>
  <c r="H61" i="709"/>
  <c r="H60" i="709"/>
  <c r="H59" i="709"/>
  <c r="H58" i="709"/>
  <c r="P57" i="709"/>
  <c r="L57" i="709"/>
  <c r="K57" i="709"/>
  <c r="H57" i="709"/>
  <c r="P56" i="709"/>
  <c r="K56" i="709" s="1"/>
  <c r="L56" i="709" s="1"/>
  <c r="H56" i="709"/>
  <c r="P55" i="709"/>
  <c r="L55" i="709"/>
  <c r="K55" i="709"/>
  <c r="H55" i="709"/>
  <c r="P54" i="709"/>
  <c r="K54" i="709" s="1"/>
  <c r="L54" i="709" s="1"/>
  <c r="H54" i="709"/>
  <c r="P53" i="709"/>
  <c r="L53" i="709"/>
  <c r="K53" i="709"/>
  <c r="H53" i="709"/>
  <c r="P52" i="709"/>
  <c r="K52" i="709" s="1"/>
  <c r="H52" i="709"/>
  <c r="H50" i="709"/>
  <c r="H49" i="709"/>
  <c r="H47" i="709"/>
  <c r="H46" i="709"/>
  <c r="H45" i="709"/>
  <c r="H44" i="709"/>
  <c r="H43" i="709"/>
  <c r="H42" i="709"/>
  <c r="H41" i="709"/>
  <c r="P40" i="709"/>
  <c r="K40" i="709"/>
  <c r="L40" i="709" s="1"/>
  <c r="H40" i="709"/>
  <c r="P39" i="709"/>
  <c r="K39" i="709" s="1"/>
  <c r="L39" i="709" s="1"/>
  <c r="H39" i="709"/>
  <c r="J38" i="709"/>
  <c r="J51" i="709" s="1"/>
  <c r="I1" i="709" s="1"/>
  <c r="H37" i="709"/>
  <c r="H36" i="709"/>
  <c r="H35" i="709"/>
  <c r="H34" i="709"/>
  <c r="H33" i="709"/>
  <c r="H32" i="709"/>
  <c r="H31" i="709"/>
  <c r="P30" i="709"/>
  <c r="L30" i="709"/>
  <c r="K30" i="709"/>
  <c r="H30" i="709"/>
  <c r="P29" i="709"/>
  <c r="K29" i="709" s="1"/>
  <c r="L29" i="709" s="1"/>
  <c r="H29" i="709"/>
  <c r="P28" i="709"/>
  <c r="L28" i="709"/>
  <c r="K28" i="709"/>
  <c r="H28" i="709"/>
  <c r="P27" i="709"/>
  <c r="K27" i="709" s="1"/>
  <c r="L27" i="709" s="1"/>
  <c r="H27" i="709"/>
  <c r="P26" i="709"/>
  <c r="L26" i="709"/>
  <c r="K26" i="709"/>
  <c r="H26" i="709"/>
  <c r="P25" i="709"/>
  <c r="K25" i="709" s="1"/>
  <c r="H25" i="709"/>
  <c r="J24" i="709"/>
  <c r="H23" i="709"/>
  <c r="H22" i="709"/>
  <c r="P20" i="709"/>
  <c r="L20" i="709"/>
  <c r="K20" i="709"/>
  <c r="H20" i="709"/>
  <c r="P19" i="709"/>
  <c r="L19" i="709"/>
  <c r="K19" i="709"/>
  <c r="H19" i="709"/>
  <c r="P18" i="709"/>
  <c r="L18" i="709"/>
  <c r="K18" i="709"/>
  <c r="H18" i="709"/>
  <c r="P17" i="709"/>
  <c r="L17" i="709"/>
  <c r="L24" i="709" s="1"/>
  <c r="K17" i="709"/>
  <c r="K24" i="709" s="1"/>
  <c r="H17" i="709"/>
  <c r="J16" i="709"/>
  <c r="H15" i="709"/>
  <c r="H14" i="709"/>
  <c r="H13" i="709"/>
  <c r="H12" i="709"/>
  <c r="H11" i="709"/>
  <c r="H10" i="709"/>
  <c r="P8" i="709"/>
  <c r="L8" i="709"/>
  <c r="K8" i="709"/>
  <c r="H8" i="709"/>
  <c r="P7" i="709"/>
  <c r="K7" i="709" s="1"/>
  <c r="H7" i="709"/>
  <c r="P6" i="709"/>
  <c r="L6" i="709"/>
  <c r="K6" i="709"/>
  <c r="H6" i="709"/>
  <c r="P5" i="709"/>
  <c r="L5" i="709"/>
  <c r="K5" i="709"/>
  <c r="H5" i="709"/>
  <c r="I2" i="709"/>
  <c r="E1" i="709"/>
  <c r="J124" i="708"/>
  <c r="H123" i="708"/>
  <c r="H122" i="708"/>
  <c r="H121" i="708"/>
  <c r="H120" i="708"/>
  <c r="H119" i="708"/>
  <c r="H118" i="708"/>
  <c r="P117" i="708"/>
  <c r="K117" i="708" s="1"/>
  <c r="L117" i="708" s="1"/>
  <c r="H117" i="708"/>
  <c r="P116" i="708"/>
  <c r="L116" i="708"/>
  <c r="K116" i="708"/>
  <c r="H116" i="708"/>
  <c r="P115" i="708"/>
  <c r="L115" i="708"/>
  <c r="K115" i="708"/>
  <c r="H115" i="708"/>
  <c r="P114" i="708"/>
  <c r="L114" i="708"/>
  <c r="K114" i="708"/>
  <c r="H114" i="708"/>
  <c r="P113" i="708"/>
  <c r="K113" i="708" s="1"/>
  <c r="L113" i="708" s="1"/>
  <c r="H113" i="708"/>
  <c r="P112" i="708"/>
  <c r="L112" i="708"/>
  <c r="K112" i="708"/>
  <c r="H112" i="708"/>
  <c r="J111" i="708"/>
  <c r="H110" i="708"/>
  <c r="H109" i="708"/>
  <c r="H108" i="708"/>
  <c r="H107" i="708"/>
  <c r="H106" i="708"/>
  <c r="P105" i="708"/>
  <c r="K105" i="708" s="1"/>
  <c r="L105" i="708" s="1"/>
  <c r="H105" i="708"/>
  <c r="P104" i="708"/>
  <c r="K104" i="708"/>
  <c r="L104" i="708" s="1"/>
  <c r="H104" i="708"/>
  <c r="P103" i="708"/>
  <c r="K103" i="708" s="1"/>
  <c r="L103" i="708" s="1"/>
  <c r="H103" i="708"/>
  <c r="P102" i="708"/>
  <c r="K102" i="708"/>
  <c r="L102" i="708" s="1"/>
  <c r="H102" i="708"/>
  <c r="P101" i="708"/>
  <c r="K101" i="708" s="1"/>
  <c r="H101" i="708"/>
  <c r="J100" i="708"/>
  <c r="H99" i="708"/>
  <c r="H98" i="708"/>
  <c r="H97" i="708"/>
  <c r="H96" i="708"/>
  <c r="H95" i="708"/>
  <c r="H94" i="708"/>
  <c r="P93" i="708"/>
  <c r="K93" i="708" s="1"/>
  <c r="L93" i="708" s="1"/>
  <c r="H93" i="708"/>
  <c r="P92" i="708"/>
  <c r="K92" i="708"/>
  <c r="K100" i="708" s="1"/>
  <c r="H92" i="708"/>
  <c r="J91" i="708"/>
  <c r="H90" i="708"/>
  <c r="H89" i="708"/>
  <c r="H88" i="708"/>
  <c r="H87" i="708"/>
  <c r="H86" i="708"/>
  <c r="H85" i="708"/>
  <c r="H84" i="708"/>
  <c r="P83" i="708"/>
  <c r="L83" i="708"/>
  <c r="K83" i="708"/>
  <c r="H83" i="708"/>
  <c r="P82" i="708"/>
  <c r="L82" i="708"/>
  <c r="L91" i="708" s="1"/>
  <c r="K82" i="708"/>
  <c r="K91" i="708" s="1"/>
  <c r="H82" i="708"/>
  <c r="L81" i="708"/>
  <c r="K81" i="708"/>
  <c r="J81" i="708"/>
  <c r="H80" i="708"/>
  <c r="H79" i="708"/>
  <c r="H78" i="708"/>
  <c r="H77" i="708"/>
  <c r="H76" i="708"/>
  <c r="J75" i="708"/>
  <c r="H74" i="708"/>
  <c r="H73" i="708"/>
  <c r="H72" i="708"/>
  <c r="P71" i="708"/>
  <c r="K71" i="708"/>
  <c r="L71" i="708" s="1"/>
  <c r="H71" i="708"/>
  <c r="P70" i="708"/>
  <c r="K70" i="708" s="1"/>
  <c r="L70" i="708" s="1"/>
  <c r="H70" i="708"/>
  <c r="P69" i="708"/>
  <c r="K69" i="708"/>
  <c r="L69" i="708" s="1"/>
  <c r="H69" i="708"/>
  <c r="P68" i="708"/>
  <c r="K68" i="708" s="1"/>
  <c r="L68" i="708" s="1"/>
  <c r="H68" i="708"/>
  <c r="P67" i="708"/>
  <c r="K67" i="708"/>
  <c r="L67" i="708" s="1"/>
  <c r="H67" i="708"/>
  <c r="P66" i="708"/>
  <c r="K66" i="708" s="1"/>
  <c r="L66" i="708" s="1"/>
  <c r="H66" i="708"/>
  <c r="P65" i="708"/>
  <c r="K65" i="708"/>
  <c r="K75" i="708" s="1"/>
  <c r="H65" i="708"/>
  <c r="J64" i="708"/>
  <c r="H63" i="708"/>
  <c r="H62" i="708"/>
  <c r="H61" i="708"/>
  <c r="H60" i="708"/>
  <c r="H59" i="708"/>
  <c r="H58" i="708"/>
  <c r="P57" i="708"/>
  <c r="L57" i="708"/>
  <c r="K57" i="708"/>
  <c r="H57" i="708"/>
  <c r="P56" i="708"/>
  <c r="K56" i="708" s="1"/>
  <c r="L56" i="708" s="1"/>
  <c r="H56" i="708"/>
  <c r="P55" i="708"/>
  <c r="L55" i="708"/>
  <c r="K55" i="708"/>
  <c r="H55" i="708"/>
  <c r="P54" i="708"/>
  <c r="K54" i="708" s="1"/>
  <c r="L54" i="708" s="1"/>
  <c r="H54" i="708"/>
  <c r="P53" i="708"/>
  <c r="L53" i="708"/>
  <c r="K53" i="708"/>
  <c r="H53" i="708"/>
  <c r="P52" i="708"/>
  <c r="K52" i="708" s="1"/>
  <c r="H52" i="708"/>
  <c r="H50" i="708"/>
  <c r="H49" i="708"/>
  <c r="H47" i="708"/>
  <c r="H46" i="708"/>
  <c r="H45" i="708"/>
  <c r="H44" i="708"/>
  <c r="H43" i="708"/>
  <c r="H42" i="708"/>
  <c r="H41" i="708"/>
  <c r="P40" i="708"/>
  <c r="K40" i="708"/>
  <c r="L40" i="708" s="1"/>
  <c r="H40" i="708"/>
  <c r="P39" i="708"/>
  <c r="K39" i="708" s="1"/>
  <c r="L39" i="708" s="1"/>
  <c r="H39" i="708"/>
  <c r="J38" i="708"/>
  <c r="J51" i="708" s="1"/>
  <c r="H37" i="708"/>
  <c r="H36" i="708"/>
  <c r="H35" i="708"/>
  <c r="H34" i="708"/>
  <c r="H33" i="708"/>
  <c r="H32" i="708"/>
  <c r="H31" i="708"/>
  <c r="P30" i="708"/>
  <c r="K30" i="708"/>
  <c r="L30" i="708" s="1"/>
  <c r="H30" i="708"/>
  <c r="P29" i="708"/>
  <c r="K29" i="708" s="1"/>
  <c r="L29" i="708" s="1"/>
  <c r="H29" i="708"/>
  <c r="P28" i="708"/>
  <c r="K28" i="708"/>
  <c r="L28" i="708" s="1"/>
  <c r="H28" i="708"/>
  <c r="P27" i="708"/>
  <c r="K27" i="708" s="1"/>
  <c r="L27" i="708" s="1"/>
  <c r="H27" i="708"/>
  <c r="P26" i="708"/>
  <c r="K26" i="708"/>
  <c r="L26" i="708" s="1"/>
  <c r="H26" i="708"/>
  <c r="P25" i="708"/>
  <c r="K25" i="708" s="1"/>
  <c r="H25" i="708"/>
  <c r="J24" i="708"/>
  <c r="H23" i="708"/>
  <c r="H22" i="708"/>
  <c r="P20" i="708"/>
  <c r="K20" i="708"/>
  <c r="L20" i="708" s="1"/>
  <c r="H20" i="708"/>
  <c r="P19" i="708"/>
  <c r="K19" i="708" s="1"/>
  <c r="L19" i="708" s="1"/>
  <c r="H19" i="708"/>
  <c r="P18" i="708"/>
  <c r="K18" i="708"/>
  <c r="L18" i="708" s="1"/>
  <c r="H18" i="708"/>
  <c r="P17" i="708"/>
  <c r="L17" i="708"/>
  <c r="K17" i="708"/>
  <c r="H17" i="708"/>
  <c r="J16" i="708"/>
  <c r="H15" i="708"/>
  <c r="H14" i="708"/>
  <c r="H13" i="708"/>
  <c r="H12" i="708"/>
  <c r="H11" i="708"/>
  <c r="H10" i="708"/>
  <c r="P8" i="708"/>
  <c r="K8" i="708"/>
  <c r="L8" i="708" s="1"/>
  <c r="H8" i="708"/>
  <c r="P7" i="708"/>
  <c r="K7" i="708" s="1"/>
  <c r="L7" i="708" s="1"/>
  <c r="H7" i="708"/>
  <c r="P6" i="708"/>
  <c r="K6" i="708"/>
  <c r="L6" i="708" s="1"/>
  <c r="H6" i="708"/>
  <c r="P5" i="708"/>
  <c r="K5" i="708" s="1"/>
  <c r="H5" i="708"/>
  <c r="I2" i="708"/>
  <c r="I1" i="708"/>
  <c r="E1" i="708"/>
  <c r="M32" i="707"/>
  <c r="L32" i="707"/>
  <c r="K32" i="707"/>
  <c r="L8" i="707" s="1"/>
  <c r="J32" i="707"/>
  <c r="I32" i="707"/>
  <c r="H32" i="707"/>
  <c r="G32" i="707"/>
  <c r="J8" i="707" s="1"/>
  <c r="F32" i="707"/>
  <c r="E32" i="707"/>
  <c r="D32" i="707"/>
  <c r="Q15" i="707"/>
  <c r="P15" i="707"/>
  <c r="O15" i="707"/>
  <c r="N15" i="707"/>
  <c r="M15" i="707"/>
  <c r="L15" i="707"/>
  <c r="K15" i="707"/>
  <c r="J15" i="707"/>
  <c r="I15" i="707"/>
  <c r="H15" i="707"/>
  <c r="G15" i="707"/>
  <c r="F15" i="707"/>
  <c r="E15" i="707"/>
  <c r="F8" i="707" s="1"/>
  <c r="D15" i="707"/>
  <c r="H8" i="707"/>
  <c r="L7" i="707"/>
  <c r="J7" i="707"/>
  <c r="H7" i="707"/>
  <c r="F7" i="707"/>
  <c r="L6" i="707"/>
  <c r="J6" i="707"/>
  <c r="H6" i="707"/>
  <c r="F6" i="707"/>
  <c r="M32" i="706"/>
  <c r="L32" i="706"/>
  <c r="K32" i="706"/>
  <c r="L8" i="706" s="1"/>
  <c r="J32" i="706"/>
  <c r="I32" i="706"/>
  <c r="H32" i="706"/>
  <c r="G32" i="706"/>
  <c r="F32" i="706"/>
  <c r="E32" i="706"/>
  <c r="D32" i="706"/>
  <c r="Q15" i="706"/>
  <c r="P15" i="706"/>
  <c r="O15" i="706"/>
  <c r="N15" i="706"/>
  <c r="M15" i="706"/>
  <c r="L15" i="706"/>
  <c r="K15" i="706"/>
  <c r="J15" i="706"/>
  <c r="I15" i="706"/>
  <c r="H15" i="706"/>
  <c r="G15" i="706"/>
  <c r="F15" i="706"/>
  <c r="E15" i="706"/>
  <c r="F8" i="706" s="1"/>
  <c r="D15" i="706"/>
  <c r="H8" i="706"/>
  <c r="L7" i="706"/>
  <c r="J7" i="706"/>
  <c r="H7" i="706"/>
  <c r="F7" i="706"/>
  <c r="L6" i="706"/>
  <c r="J6" i="706"/>
  <c r="H6" i="706"/>
  <c r="F6" i="706"/>
  <c r="M32" i="705"/>
  <c r="L32" i="705"/>
  <c r="K32" i="705"/>
  <c r="L8" i="705" s="1"/>
  <c r="J32" i="705"/>
  <c r="I32" i="705"/>
  <c r="H32" i="705"/>
  <c r="G32" i="705"/>
  <c r="F32" i="705"/>
  <c r="E32" i="705"/>
  <c r="D32" i="705"/>
  <c r="Q15" i="705"/>
  <c r="P15" i="705"/>
  <c r="O15" i="705"/>
  <c r="N15" i="705"/>
  <c r="M15" i="705"/>
  <c r="L15" i="705"/>
  <c r="K15" i="705"/>
  <c r="J15" i="705"/>
  <c r="I15" i="705"/>
  <c r="H15" i="705"/>
  <c r="G15" i="705"/>
  <c r="F15" i="705"/>
  <c r="E15" i="705"/>
  <c r="F8" i="705" s="1"/>
  <c r="D15" i="705"/>
  <c r="H8" i="705"/>
  <c r="L7" i="705"/>
  <c r="J7" i="705"/>
  <c r="H7" i="705"/>
  <c r="F7" i="705"/>
  <c r="L6" i="705"/>
  <c r="J6" i="705"/>
  <c r="H6" i="705"/>
  <c r="F6" i="705"/>
  <c r="M32" i="704"/>
  <c r="L32" i="704"/>
  <c r="K32" i="704"/>
  <c r="L8" i="704" s="1"/>
  <c r="J32" i="704"/>
  <c r="I32" i="704"/>
  <c r="H32" i="704"/>
  <c r="G32" i="704"/>
  <c r="J8" i="704" s="1"/>
  <c r="F32" i="704"/>
  <c r="E32" i="704"/>
  <c r="D32" i="704"/>
  <c r="Q15" i="704"/>
  <c r="P15" i="704"/>
  <c r="O15" i="704"/>
  <c r="N15" i="704"/>
  <c r="M15" i="704"/>
  <c r="L15" i="704"/>
  <c r="K15" i="704"/>
  <c r="J15" i="704"/>
  <c r="I15" i="704"/>
  <c r="H15" i="704"/>
  <c r="G15" i="704"/>
  <c r="F15" i="704"/>
  <c r="E15" i="704"/>
  <c r="D15" i="704"/>
  <c r="H8" i="704"/>
  <c r="L7" i="704"/>
  <c r="J7" i="704"/>
  <c r="H7" i="704"/>
  <c r="F7" i="704"/>
  <c r="L6" i="704"/>
  <c r="J6" i="704"/>
  <c r="H6" i="704"/>
  <c r="F6" i="704"/>
  <c r="M32" i="703"/>
  <c r="L32" i="703"/>
  <c r="K32" i="703"/>
  <c r="L8" i="703" s="1"/>
  <c r="J32" i="703"/>
  <c r="I32" i="703"/>
  <c r="H32" i="703"/>
  <c r="G32" i="703"/>
  <c r="J8" i="703" s="1"/>
  <c r="F32" i="703"/>
  <c r="E32" i="703"/>
  <c r="D32" i="703"/>
  <c r="Q15" i="703"/>
  <c r="P15" i="703"/>
  <c r="O15" i="703"/>
  <c r="N15" i="703"/>
  <c r="M15" i="703"/>
  <c r="L15" i="703"/>
  <c r="K15" i="703"/>
  <c r="J15" i="703"/>
  <c r="I15" i="703"/>
  <c r="H15" i="703"/>
  <c r="G15" i="703"/>
  <c r="F15" i="703"/>
  <c r="E15" i="703"/>
  <c r="F8" i="703" s="1"/>
  <c r="D15" i="703"/>
  <c r="H8" i="703"/>
  <c r="L7" i="703"/>
  <c r="J7" i="703"/>
  <c r="H7" i="703"/>
  <c r="F7" i="703"/>
  <c r="L6" i="703"/>
  <c r="J6" i="703"/>
  <c r="H6" i="703"/>
  <c r="F6" i="703"/>
  <c r="E2" i="719" l="1"/>
  <c r="O38" i="717"/>
  <c r="Q38" i="717" s="1"/>
  <c r="AG38" i="717"/>
  <c r="AF38" i="717"/>
  <c r="AK31" i="717"/>
  <c r="L5" i="710"/>
  <c r="L16" i="710" s="1"/>
  <c r="J8" i="706"/>
  <c r="J8" i="705"/>
  <c r="F8" i="704"/>
  <c r="O11" i="713"/>
  <c r="AG11" i="713"/>
  <c r="AF11" i="713"/>
  <c r="AG30" i="713"/>
  <c r="AH18" i="713" s="1"/>
  <c r="AF30" i="713"/>
  <c r="AF21" i="713"/>
  <c r="O21" i="713"/>
  <c r="AG21" i="713"/>
  <c r="O33" i="713"/>
  <c r="AG33" i="713"/>
  <c r="AF33" i="713"/>
  <c r="R34" i="713"/>
  <c r="Q34" i="713"/>
  <c r="O69" i="713"/>
  <c r="O72" i="713"/>
  <c r="AG72" i="713"/>
  <c r="AF72" i="713"/>
  <c r="O73" i="713"/>
  <c r="AG73" i="713"/>
  <c r="AF73" i="713"/>
  <c r="O74" i="713"/>
  <c r="AG74" i="713"/>
  <c r="AF74" i="713"/>
  <c r="AG75" i="713"/>
  <c r="O75" i="713"/>
  <c r="AF75" i="713"/>
  <c r="R97" i="713"/>
  <c r="Q97" i="713"/>
  <c r="O6" i="713"/>
  <c r="AG6" i="713"/>
  <c r="AF6" i="713"/>
  <c r="O7" i="713"/>
  <c r="AF7" i="713"/>
  <c r="AG7" i="713"/>
  <c r="O8" i="713"/>
  <c r="AG8" i="713"/>
  <c r="AF8" i="713"/>
  <c r="O12" i="713"/>
  <c r="AG12" i="713"/>
  <c r="AF12" i="713"/>
  <c r="AF22" i="713"/>
  <c r="O22" i="713"/>
  <c r="AG22" i="713"/>
  <c r="R35" i="713"/>
  <c r="Q35" i="713"/>
  <c r="R45" i="713"/>
  <c r="Q45" i="713"/>
  <c r="R47" i="713"/>
  <c r="Q47" i="713"/>
  <c r="R49" i="713"/>
  <c r="Q49" i="713"/>
  <c r="R59" i="713"/>
  <c r="Q59" i="713"/>
  <c r="AG60" i="713"/>
  <c r="AF60" i="713"/>
  <c r="O60" i="713"/>
  <c r="O9" i="713"/>
  <c r="AG9" i="713"/>
  <c r="AF9" i="713"/>
  <c r="AF19" i="713"/>
  <c r="O19" i="713"/>
  <c r="O30" i="713" s="1"/>
  <c r="AG19" i="713"/>
  <c r="AF23" i="713"/>
  <c r="O23" i="713"/>
  <c r="AG23" i="713"/>
  <c r="AF24" i="713"/>
  <c r="O24" i="713"/>
  <c r="AG24" i="713"/>
  <c r="R36" i="713"/>
  <c r="Q36" i="713"/>
  <c r="R90" i="713"/>
  <c r="Q90" i="713"/>
  <c r="AK2" i="713"/>
  <c r="O10" i="713"/>
  <c r="AF10" i="713"/>
  <c r="AG10" i="713"/>
  <c r="AF20" i="713"/>
  <c r="O20" i="713"/>
  <c r="AG20" i="713"/>
  <c r="P30" i="713"/>
  <c r="O32" i="713"/>
  <c r="AG32" i="713"/>
  <c r="AF32" i="713"/>
  <c r="AK31" i="713"/>
  <c r="R37" i="713"/>
  <c r="Q37" i="713"/>
  <c r="AG58" i="713"/>
  <c r="AF58" i="713"/>
  <c r="O58" i="713"/>
  <c r="O71" i="713"/>
  <c r="AG71" i="713"/>
  <c r="AF71" i="713"/>
  <c r="AG31" i="713"/>
  <c r="AF34" i="713"/>
  <c r="AF35" i="713"/>
  <c r="AF36" i="713"/>
  <c r="AF37" i="713"/>
  <c r="AF45" i="713"/>
  <c r="AF47" i="713"/>
  <c r="AF49" i="713"/>
  <c r="AG70" i="713"/>
  <c r="N82" i="713"/>
  <c r="R84" i="713"/>
  <c r="AF84" i="713"/>
  <c r="AG87" i="713"/>
  <c r="R88" i="713"/>
  <c r="AF88" i="713"/>
  <c r="AF90" i="713"/>
  <c r="AF97" i="713"/>
  <c r="Q109" i="713"/>
  <c r="O121" i="713"/>
  <c r="R110" i="713"/>
  <c r="R114" i="713"/>
  <c r="AG124" i="713"/>
  <c r="AF124" i="713"/>
  <c r="O124" i="713"/>
  <c r="AG126" i="713"/>
  <c r="AF126" i="713"/>
  <c r="O126" i="713"/>
  <c r="AG128" i="713"/>
  <c r="AF128" i="713"/>
  <c r="O128" i="713"/>
  <c r="O137" i="713"/>
  <c r="AG137" i="713"/>
  <c r="R151" i="713"/>
  <c r="Q151" i="713"/>
  <c r="AG154" i="713"/>
  <c r="AF154" i="713"/>
  <c r="O154" i="713"/>
  <c r="AG164" i="713"/>
  <c r="AF164" i="713"/>
  <c r="O164" i="713"/>
  <c r="O37" i="714"/>
  <c r="AG37" i="714"/>
  <c r="AF37" i="714"/>
  <c r="O44" i="714"/>
  <c r="AG44" i="714"/>
  <c r="N56" i="714"/>
  <c r="AF44" i="714"/>
  <c r="O49" i="714"/>
  <c r="AG49" i="714"/>
  <c r="AF49" i="714"/>
  <c r="AF99" i="714"/>
  <c r="O99" i="714"/>
  <c r="AG99" i="714"/>
  <c r="AF102" i="714"/>
  <c r="AG102" i="714"/>
  <c r="O102" i="714"/>
  <c r="AG5" i="713"/>
  <c r="I1" i="713"/>
  <c r="O5" i="713"/>
  <c r="P17" i="713"/>
  <c r="N17" i="713"/>
  <c r="P18" i="713"/>
  <c r="O31" i="713"/>
  <c r="AG34" i="713"/>
  <c r="AG35" i="713"/>
  <c r="AG36" i="713"/>
  <c r="AG37" i="713"/>
  <c r="P43" i="713"/>
  <c r="N43" i="713"/>
  <c r="AF44" i="713"/>
  <c r="AG45" i="713"/>
  <c r="O46" i="713"/>
  <c r="O56" i="713" s="1"/>
  <c r="R56" i="713" s="1"/>
  <c r="S44" i="713" s="1"/>
  <c r="AG47" i="713"/>
  <c r="O48" i="713"/>
  <c r="AG49" i="713"/>
  <c r="O50" i="713"/>
  <c r="N56" i="713"/>
  <c r="P57" i="713"/>
  <c r="P58" i="713"/>
  <c r="O70" i="713"/>
  <c r="P83" i="713"/>
  <c r="P95" i="713"/>
  <c r="O83" i="713"/>
  <c r="O85" i="713"/>
  <c r="Q86" i="713"/>
  <c r="O89" i="713"/>
  <c r="AG91" i="713"/>
  <c r="P96" i="713"/>
  <c r="AG101" i="713"/>
  <c r="AF102" i="713"/>
  <c r="O102" i="713"/>
  <c r="AG102" i="713"/>
  <c r="Q103" i="713"/>
  <c r="AF103" i="713"/>
  <c r="R109" i="713"/>
  <c r="AG110" i="713"/>
  <c r="AG114" i="713"/>
  <c r="P121" i="713"/>
  <c r="AK122" i="713"/>
  <c r="N147" i="713"/>
  <c r="AF135" i="713"/>
  <c r="O135" i="713"/>
  <c r="AF137" i="713"/>
  <c r="O138" i="713"/>
  <c r="AG138" i="713"/>
  <c r="AF138" i="713"/>
  <c r="O139" i="713"/>
  <c r="AG139" i="713"/>
  <c r="AF139" i="713"/>
  <c r="O140" i="713"/>
  <c r="AG140" i="713"/>
  <c r="AF140" i="713"/>
  <c r="O141" i="713"/>
  <c r="AG141" i="713"/>
  <c r="AF141" i="713"/>
  <c r="O142" i="713"/>
  <c r="AG142" i="713"/>
  <c r="AF142" i="713"/>
  <c r="O143" i="713"/>
  <c r="AG143" i="713"/>
  <c r="AF143" i="713"/>
  <c r="R149" i="713"/>
  <c r="Q149" i="713"/>
  <c r="AG152" i="713"/>
  <c r="AF152" i="713"/>
  <c r="O152" i="713"/>
  <c r="AG162" i="713"/>
  <c r="AF162" i="713"/>
  <c r="N173" i="713"/>
  <c r="O162" i="713"/>
  <c r="O6" i="714"/>
  <c r="AG6" i="714"/>
  <c r="AF6" i="714"/>
  <c r="O7" i="714"/>
  <c r="AG7" i="714"/>
  <c r="AF7" i="714"/>
  <c r="O8" i="714"/>
  <c r="AG8" i="714"/>
  <c r="AF8" i="714"/>
  <c r="O9" i="714"/>
  <c r="AG9" i="714"/>
  <c r="AF9" i="714"/>
  <c r="O10" i="714"/>
  <c r="AG10" i="714"/>
  <c r="AF10" i="714"/>
  <c r="O11" i="714"/>
  <c r="AG11" i="714"/>
  <c r="AF11" i="714"/>
  <c r="O12" i="714"/>
  <c r="AG12" i="714"/>
  <c r="AF12" i="714"/>
  <c r="R19" i="714"/>
  <c r="Q19" i="714"/>
  <c r="R21" i="714"/>
  <c r="Q21" i="714"/>
  <c r="R23" i="714"/>
  <c r="Q23" i="714"/>
  <c r="O32" i="714"/>
  <c r="AG32" i="714"/>
  <c r="AF32" i="714"/>
  <c r="O33" i="714"/>
  <c r="AG33" i="714"/>
  <c r="AF33" i="714"/>
  <c r="O34" i="714"/>
  <c r="AG34" i="714"/>
  <c r="AF34" i="714"/>
  <c r="O35" i="714"/>
  <c r="AG35" i="714"/>
  <c r="AF35" i="714"/>
  <c r="O36" i="714"/>
  <c r="AG36" i="714"/>
  <c r="AF36" i="714"/>
  <c r="AF82" i="714"/>
  <c r="Q82" i="714"/>
  <c r="AG82" i="714"/>
  <c r="AH70" i="714" s="1"/>
  <c r="O71" i="714"/>
  <c r="AG71" i="714"/>
  <c r="AF71" i="714"/>
  <c r="O72" i="714"/>
  <c r="AG72" i="714"/>
  <c r="AF72" i="714"/>
  <c r="O73" i="714"/>
  <c r="AG73" i="714"/>
  <c r="AF73" i="714"/>
  <c r="O74" i="714"/>
  <c r="AG74" i="714"/>
  <c r="AF74" i="714"/>
  <c r="O75" i="714"/>
  <c r="AG75" i="714"/>
  <c r="AF75" i="714"/>
  <c r="R96" i="714"/>
  <c r="AG100" i="714"/>
  <c r="AF100" i="714"/>
  <c r="O100" i="714"/>
  <c r="AF18" i="713"/>
  <c r="AG44" i="713"/>
  <c r="AF46" i="713"/>
  <c r="AF48" i="713"/>
  <c r="AF50" i="713"/>
  <c r="Q57" i="713"/>
  <c r="N69" i="713"/>
  <c r="AF83" i="713"/>
  <c r="AF86" i="713"/>
  <c r="AF91" i="713"/>
  <c r="AF100" i="713"/>
  <c r="O100" i="713"/>
  <c r="AG100" i="713"/>
  <c r="AF101" i="713"/>
  <c r="Q110" i="713"/>
  <c r="Q111" i="713"/>
  <c r="Q112" i="713"/>
  <c r="Q113" i="713"/>
  <c r="Q114" i="713"/>
  <c r="Q115" i="713"/>
  <c r="Q116" i="713"/>
  <c r="N121" i="713"/>
  <c r="N134" i="713"/>
  <c r="O122" i="713"/>
  <c r="AG122" i="713"/>
  <c r="AF122" i="713"/>
  <c r="AG123" i="713"/>
  <c r="AF123" i="713"/>
  <c r="O123" i="713"/>
  <c r="AG125" i="713"/>
  <c r="AF125" i="713"/>
  <c r="O125" i="713"/>
  <c r="AG127" i="713"/>
  <c r="AF127" i="713"/>
  <c r="O127" i="713"/>
  <c r="AG129" i="713"/>
  <c r="AF129" i="713"/>
  <c r="O129" i="713"/>
  <c r="AG150" i="713"/>
  <c r="AF150" i="713"/>
  <c r="O150" i="713"/>
  <c r="R155" i="713"/>
  <c r="Q155" i="713"/>
  <c r="R161" i="713"/>
  <c r="R165" i="713"/>
  <c r="Q165" i="713"/>
  <c r="O45" i="714"/>
  <c r="AG45" i="714"/>
  <c r="AF45" i="714"/>
  <c r="AF84" i="714"/>
  <c r="O84" i="714"/>
  <c r="AG84" i="714"/>
  <c r="AF85" i="714"/>
  <c r="O85" i="714"/>
  <c r="AG85" i="714"/>
  <c r="AF86" i="714"/>
  <c r="O86" i="714"/>
  <c r="AG86" i="714"/>
  <c r="AF87" i="714"/>
  <c r="O87" i="714"/>
  <c r="AG87" i="714"/>
  <c r="AF88" i="714"/>
  <c r="O88" i="714"/>
  <c r="AG88" i="714"/>
  <c r="AF89" i="714"/>
  <c r="O89" i="714"/>
  <c r="AG89" i="714"/>
  <c r="AF90" i="714"/>
  <c r="O90" i="714"/>
  <c r="AG90" i="714"/>
  <c r="AF91" i="714"/>
  <c r="O91" i="714"/>
  <c r="AG91" i="714"/>
  <c r="AG98" i="714"/>
  <c r="AF98" i="714"/>
  <c r="O98" i="714"/>
  <c r="AG18" i="713"/>
  <c r="R57" i="713"/>
  <c r="AG83" i="713"/>
  <c r="O87" i="713"/>
  <c r="AG90" i="713"/>
  <c r="R91" i="713"/>
  <c r="Q91" i="713"/>
  <c r="AG95" i="713"/>
  <c r="AH83" i="713" s="1"/>
  <c r="Q96" i="713"/>
  <c r="AG96" i="713"/>
  <c r="N108" i="713"/>
  <c r="AF96" i="713"/>
  <c r="AG97" i="713"/>
  <c r="AF98" i="713"/>
  <c r="O98" i="713"/>
  <c r="AG98" i="713"/>
  <c r="R99" i="713"/>
  <c r="AF99" i="713"/>
  <c r="R101" i="713"/>
  <c r="Q101" i="713"/>
  <c r="R117" i="713"/>
  <c r="O136" i="713"/>
  <c r="AG136" i="713"/>
  <c r="N160" i="713"/>
  <c r="O148" i="713"/>
  <c r="AG148" i="713"/>
  <c r="AF148" i="713"/>
  <c r="R153" i="713"/>
  <c r="Q153" i="713"/>
  <c r="R163" i="713"/>
  <c r="Q163" i="713"/>
  <c r="AG166" i="713"/>
  <c r="AF166" i="713"/>
  <c r="O166" i="713"/>
  <c r="R20" i="714"/>
  <c r="Q20" i="714"/>
  <c r="R22" i="714"/>
  <c r="Q22" i="714"/>
  <c r="R24" i="714"/>
  <c r="Q24" i="714"/>
  <c r="O47" i="714"/>
  <c r="AG47" i="714"/>
  <c r="AF47" i="714"/>
  <c r="P173" i="713"/>
  <c r="AG5" i="714"/>
  <c r="AG30" i="714"/>
  <c r="AH18" i="714" s="1"/>
  <c r="O30" i="714"/>
  <c r="AG31" i="714"/>
  <c r="P44" i="714"/>
  <c r="O57" i="714"/>
  <c r="O58" i="714"/>
  <c r="R59" i="714"/>
  <c r="AG59" i="714"/>
  <c r="O60" i="714"/>
  <c r="AG70" i="714"/>
  <c r="O83" i="714"/>
  <c r="P95" i="714"/>
  <c r="N95" i="714"/>
  <c r="AG97" i="714"/>
  <c r="AG101" i="714"/>
  <c r="AG103" i="714"/>
  <c r="AK109" i="714"/>
  <c r="R115" i="714"/>
  <c r="AG122" i="714"/>
  <c r="AF122" i="714"/>
  <c r="N134" i="714"/>
  <c r="O122" i="714"/>
  <c r="R151" i="714"/>
  <c r="Q151" i="714"/>
  <c r="AG152" i="714"/>
  <c r="AF152" i="714"/>
  <c r="O152" i="714"/>
  <c r="AF161" i="714"/>
  <c r="N173" i="714"/>
  <c r="O161" i="714"/>
  <c r="AG161" i="714"/>
  <c r="R163" i="714"/>
  <c r="Q163" i="714"/>
  <c r="AG166" i="714"/>
  <c r="AF166" i="714"/>
  <c r="O166" i="714"/>
  <c r="G1" i="715"/>
  <c r="G2" i="715" s="1"/>
  <c r="AG6" i="715"/>
  <c r="AF6" i="715"/>
  <c r="O6" i="715"/>
  <c r="AG7" i="715"/>
  <c r="AF7" i="715"/>
  <c r="O7" i="715"/>
  <c r="AG8" i="715"/>
  <c r="AF8" i="715"/>
  <c r="O8" i="715"/>
  <c r="AG9" i="715"/>
  <c r="AF9" i="715"/>
  <c r="O9" i="715"/>
  <c r="AG10" i="715"/>
  <c r="AF10" i="715"/>
  <c r="O10" i="715"/>
  <c r="AG11" i="715"/>
  <c r="AF11" i="715"/>
  <c r="O11" i="715"/>
  <c r="AK18" i="715"/>
  <c r="O173" i="713"/>
  <c r="I1" i="714"/>
  <c r="O5" i="714"/>
  <c r="P17" i="714"/>
  <c r="N17" i="714"/>
  <c r="P18" i="714"/>
  <c r="O31" i="714"/>
  <c r="P43" i="714"/>
  <c r="N43" i="714"/>
  <c r="O46" i="714"/>
  <c r="O48" i="714"/>
  <c r="O50" i="714"/>
  <c r="P57" i="714"/>
  <c r="AF58" i="714"/>
  <c r="AF60" i="714"/>
  <c r="O70" i="714"/>
  <c r="P83" i="714"/>
  <c r="N108" i="714"/>
  <c r="AG96" i="714"/>
  <c r="P100" i="714"/>
  <c r="AF103" i="714"/>
  <c r="AF109" i="714"/>
  <c r="N121" i="714"/>
  <c r="R117" i="714"/>
  <c r="Q117" i="714"/>
  <c r="AK122" i="714"/>
  <c r="AK2" i="714" s="1"/>
  <c r="AG136" i="714"/>
  <c r="AF136" i="714"/>
  <c r="O136" i="714"/>
  <c r="AG137" i="714"/>
  <c r="AF137" i="714"/>
  <c r="O137" i="714"/>
  <c r="AG138" i="714"/>
  <c r="AF138" i="714"/>
  <c r="O138" i="714"/>
  <c r="AG139" i="714"/>
  <c r="AF139" i="714"/>
  <c r="O139" i="714"/>
  <c r="AG140" i="714"/>
  <c r="AF140" i="714"/>
  <c r="O140" i="714"/>
  <c r="AG141" i="714"/>
  <c r="AF141" i="714"/>
  <c r="O141" i="714"/>
  <c r="AG142" i="714"/>
  <c r="AF142" i="714"/>
  <c r="O142" i="714"/>
  <c r="AG143" i="714"/>
  <c r="AF143" i="714"/>
  <c r="O143" i="714"/>
  <c r="AG164" i="714"/>
  <c r="AF164" i="714"/>
  <c r="O164" i="714"/>
  <c r="Q161" i="713"/>
  <c r="AF161" i="713"/>
  <c r="Q18" i="714"/>
  <c r="AF18" i="714"/>
  <c r="AF57" i="714"/>
  <c r="N69" i="714"/>
  <c r="P70" i="714"/>
  <c r="AF83" i="714"/>
  <c r="O97" i="714"/>
  <c r="O108" i="714" s="1"/>
  <c r="O101" i="714"/>
  <c r="O103" i="714"/>
  <c r="O109" i="714"/>
  <c r="AG109" i="714"/>
  <c r="R110" i="714"/>
  <c r="R111" i="714"/>
  <c r="R112" i="714"/>
  <c r="R113" i="714"/>
  <c r="AG160" i="714"/>
  <c r="AH148" i="714" s="1"/>
  <c r="AF160" i="714"/>
  <c r="AG150" i="714"/>
  <c r="AF150" i="714"/>
  <c r="O150" i="714"/>
  <c r="R153" i="714"/>
  <c r="Q153" i="714"/>
  <c r="AG162" i="714"/>
  <c r="AF162" i="714"/>
  <c r="O162" i="714"/>
  <c r="R20" i="715"/>
  <c r="Q20" i="715"/>
  <c r="AG18" i="714"/>
  <c r="AF59" i="714"/>
  <c r="P96" i="714"/>
  <c r="P109" i="714"/>
  <c r="P121" i="714"/>
  <c r="R116" i="714"/>
  <c r="Q116" i="714"/>
  <c r="R149" i="714"/>
  <c r="Q149" i="714"/>
  <c r="AG154" i="714"/>
  <c r="AF154" i="714"/>
  <c r="O154" i="714"/>
  <c r="R165" i="714"/>
  <c r="Q165" i="714"/>
  <c r="AG17" i="715"/>
  <c r="AH5" i="715" s="1"/>
  <c r="AF17" i="715"/>
  <c r="R21" i="715"/>
  <c r="Q21" i="715"/>
  <c r="R22" i="715"/>
  <c r="Q22" i="715"/>
  <c r="AF114" i="714"/>
  <c r="AF115" i="714"/>
  <c r="AF116" i="714"/>
  <c r="AF117" i="714"/>
  <c r="AG123" i="714"/>
  <c r="AG124" i="714"/>
  <c r="AG125" i="714"/>
  <c r="AG126" i="714"/>
  <c r="AG127" i="714"/>
  <c r="AG128" i="714"/>
  <c r="AG129" i="714"/>
  <c r="AF135" i="714"/>
  <c r="P147" i="714"/>
  <c r="N147" i="714"/>
  <c r="AF149" i="714"/>
  <c r="AF151" i="714"/>
  <c r="AF153" i="714"/>
  <c r="AF163" i="714"/>
  <c r="AF165" i="714"/>
  <c r="AF5" i="715"/>
  <c r="AG18" i="715"/>
  <c r="AF19" i="715"/>
  <c r="P21" i="715"/>
  <c r="AF21" i="715"/>
  <c r="P22" i="715"/>
  <c r="AF22" i="715"/>
  <c r="Q23" i="715"/>
  <c r="P30" i="715"/>
  <c r="N43" i="715"/>
  <c r="O31" i="715"/>
  <c r="AF33" i="715"/>
  <c r="O34" i="715"/>
  <c r="Q46" i="715"/>
  <c r="R46" i="715"/>
  <c r="R49" i="715"/>
  <c r="Q49" i="715"/>
  <c r="AF84" i="715"/>
  <c r="O84" i="715"/>
  <c r="AG84" i="715"/>
  <c r="AF99" i="715"/>
  <c r="O99" i="715"/>
  <c r="AG99" i="715"/>
  <c r="N121" i="715"/>
  <c r="AG117" i="715"/>
  <c r="AF117" i="715"/>
  <c r="O117" i="715"/>
  <c r="P121" i="715"/>
  <c r="O134" i="715"/>
  <c r="AG123" i="715"/>
  <c r="AF123" i="715"/>
  <c r="O123" i="715"/>
  <c r="AG124" i="715"/>
  <c r="AF124" i="715"/>
  <c r="O124" i="715"/>
  <c r="Q135" i="715"/>
  <c r="AG135" i="714"/>
  <c r="AG149" i="714"/>
  <c r="AG151" i="714"/>
  <c r="P173" i="714"/>
  <c r="AG5" i="715"/>
  <c r="O18" i="715"/>
  <c r="R19" i="715"/>
  <c r="AG21" i="715"/>
  <c r="AG22" i="715"/>
  <c r="R23" i="715"/>
  <c r="N30" i="715"/>
  <c r="P43" i="715"/>
  <c r="AF31" i="715"/>
  <c r="AF32" i="715"/>
  <c r="O33" i="715"/>
  <c r="AG35" i="715"/>
  <c r="Q36" i="715"/>
  <c r="O47" i="715"/>
  <c r="AG47" i="715"/>
  <c r="AF47" i="715"/>
  <c r="AK70" i="715"/>
  <c r="AF87" i="715"/>
  <c r="O87" i="715"/>
  <c r="AG87" i="715"/>
  <c r="AF88" i="715"/>
  <c r="O88" i="715"/>
  <c r="AG88" i="715"/>
  <c r="AF89" i="715"/>
  <c r="O89" i="715"/>
  <c r="AG89" i="715"/>
  <c r="AF97" i="715"/>
  <c r="O97" i="715"/>
  <c r="AG97" i="715"/>
  <c r="R102" i="715"/>
  <c r="Q102" i="715"/>
  <c r="AG110" i="715"/>
  <c r="AF110" i="715"/>
  <c r="O110" i="715"/>
  <c r="AG111" i="715"/>
  <c r="AF111" i="715"/>
  <c r="O111" i="715"/>
  <c r="AG112" i="715"/>
  <c r="AF112" i="715"/>
  <c r="O112" i="715"/>
  <c r="AG113" i="715"/>
  <c r="AF113" i="715"/>
  <c r="O113" i="715"/>
  <c r="AG114" i="715"/>
  <c r="AF114" i="715"/>
  <c r="O114" i="715"/>
  <c r="AK122" i="715"/>
  <c r="R152" i="715"/>
  <c r="Q152" i="715"/>
  <c r="R164" i="715"/>
  <c r="Q164" i="715"/>
  <c r="O123" i="714"/>
  <c r="O124" i="714"/>
  <c r="O125" i="714"/>
  <c r="O126" i="714"/>
  <c r="O127" i="714"/>
  <c r="O128" i="714"/>
  <c r="O129" i="714"/>
  <c r="AG148" i="714"/>
  <c r="O5" i="715"/>
  <c r="P17" i="715"/>
  <c r="P18" i="715"/>
  <c r="Q32" i="715"/>
  <c r="AF35" i="715"/>
  <c r="R36" i="715"/>
  <c r="O45" i="715"/>
  <c r="AG45" i="715"/>
  <c r="AF45" i="715"/>
  <c r="O71" i="715"/>
  <c r="AG71" i="715"/>
  <c r="AF71" i="715"/>
  <c r="O72" i="715"/>
  <c r="AG72" i="715"/>
  <c r="AF72" i="715"/>
  <c r="O73" i="715"/>
  <c r="AG73" i="715"/>
  <c r="AF73" i="715"/>
  <c r="O74" i="715"/>
  <c r="AG74" i="715"/>
  <c r="AF74" i="715"/>
  <c r="O75" i="715"/>
  <c r="AG75" i="715"/>
  <c r="AF75" i="715"/>
  <c r="AF86" i="715"/>
  <c r="O86" i="715"/>
  <c r="AG86" i="715"/>
  <c r="AF103" i="715"/>
  <c r="O103" i="715"/>
  <c r="AG103" i="715"/>
  <c r="AG115" i="715"/>
  <c r="AF115" i="715"/>
  <c r="O115" i="715"/>
  <c r="O148" i="714"/>
  <c r="AF34" i="715"/>
  <c r="R35" i="715"/>
  <c r="Q35" i="715"/>
  <c r="AG36" i="715"/>
  <c r="AF36" i="715"/>
  <c r="O56" i="715"/>
  <c r="Q48" i="715"/>
  <c r="R48" i="715"/>
  <c r="AF59" i="715"/>
  <c r="O59" i="715"/>
  <c r="AG59" i="715"/>
  <c r="AF70" i="715"/>
  <c r="N82" i="715"/>
  <c r="O70" i="715"/>
  <c r="AG70" i="715"/>
  <c r="AF85" i="715"/>
  <c r="O85" i="715"/>
  <c r="AG85" i="715"/>
  <c r="O96" i="715"/>
  <c r="AG96" i="715"/>
  <c r="N108" i="715"/>
  <c r="AF96" i="715"/>
  <c r="R98" i="715"/>
  <c r="Q98" i="715"/>
  <c r="AF101" i="715"/>
  <c r="O101" i="715"/>
  <c r="AG101" i="715"/>
  <c r="AG116" i="715"/>
  <c r="AF116" i="715"/>
  <c r="O116" i="715"/>
  <c r="AG134" i="715"/>
  <c r="AH122" i="715" s="1"/>
  <c r="AF134" i="715"/>
  <c r="P44" i="715"/>
  <c r="AF49" i="715"/>
  <c r="O57" i="715"/>
  <c r="O58" i="715"/>
  <c r="O60" i="715"/>
  <c r="P71" i="715"/>
  <c r="O83" i="715"/>
  <c r="P95" i="715"/>
  <c r="N95" i="715"/>
  <c r="O100" i="715"/>
  <c r="P108" i="715"/>
  <c r="P109" i="715"/>
  <c r="AF122" i="715"/>
  <c r="Q126" i="715"/>
  <c r="R126" i="715"/>
  <c r="Q128" i="715"/>
  <c r="R135" i="715"/>
  <c r="AG135" i="715"/>
  <c r="Q137" i="715"/>
  <c r="AG139" i="715"/>
  <c r="O140" i="715"/>
  <c r="AG141" i="715"/>
  <c r="AG143" i="715"/>
  <c r="AG150" i="715"/>
  <c r="AF150" i="715"/>
  <c r="Q151" i="715"/>
  <c r="AG162" i="715"/>
  <c r="AF162" i="715"/>
  <c r="Q163" i="715"/>
  <c r="N30" i="716"/>
  <c r="AG21" i="716"/>
  <c r="AF21" i="716"/>
  <c r="O21" i="716"/>
  <c r="O44" i="716"/>
  <c r="AG44" i="716"/>
  <c r="N56" i="716"/>
  <c r="AF44" i="716"/>
  <c r="Q59" i="716"/>
  <c r="R59" i="716"/>
  <c r="Q44" i="715"/>
  <c r="AF44" i="715"/>
  <c r="AG49" i="715"/>
  <c r="N56" i="715"/>
  <c r="P57" i="715"/>
  <c r="AF58" i="715"/>
  <c r="AF60" i="715"/>
  <c r="AF109" i="715"/>
  <c r="AG122" i="715"/>
  <c r="Q127" i="715"/>
  <c r="P134" i="715"/>
  <c r="AG147" i="715"/>
  <c r="AH135" i="715" s="1"/>
  <c r="AF147" i="715"/>
  <c r="R136" i="715"/>
  <c r="AF139" i="715"/>
  <c r="AF141" i="715"/>
  <c r="AF143" i="715"/>
  <c r="AG152" i="715"/>
  <c r="AF152" i="715"/>
  <c r="Q153" i="715"/>
  <c r="AG164" i="715"/>
  <c r="AF164" i="715"/>
  <c r="Q165" i="715"/>
  <c r="R166" i="715"/>
  <c r="Q166" i="715"/>
  <c r="P173" i="715"/>
  <c r="AF6" i="716"/>
  <c r="O6" i="716"/>
  <c r="AG6" i="716"/>
  <c r="AF7" i="716"/>
  <c r="O7" i="716"/>
  <c r="AG7" i="716"/>
  <c r="AF8" i="716"/>
  <c r="O8" i="716"/>
  <c r="AG8" i="716"/>
  <c r="AF9" i="716"/>
  <c r="O9" i="716"/>
  <c r="AG9" i="716"/>
  <c r="AF10" i="716"/>
  <c r="O10" i="716"/>
  <c r="AG10" i="716"/>
  <c r="AF11" i="716"/>
  <c r="O11" i="716"/>
  <c r="AG11" i="716"/>
  <c r="AG22" i="716"/>
  <c r="AF22" i="716"/>
  <c r="O22" i="716"/>
  <c r="AF32" i="716"/>
  <c r="O32" i="716"/>
  <c r="AG32" i="716"/>
  <c r="AF33" i="716"/>
  <c r="O33" i="716"/>
  <c r="AG33" i="716"/>
  <c r="AF34" i="716"/>
  <c r="O34" i="716"/>
  <c r="AG34" i="716"/>
  <c r="AF35" i="716"/>
  <c r="O35" i="716"/>
  <c r="AG35" i="716"/>
  <c r="Q47" i="716"/>
  <c r="O60" i="716"/>
  <c r="AG60" i="716"/>
  <c r="AF60" i="716"/>
  <c r="R44" i="715"/>
  <c r="AF50" i="715"/>
  <c r="AF57" i="715"/>
  <c r="N69" i="715"/>
  <c r="AF83" i="715"/>
  <c r="AG109" i="715"/>
  <c r="P147" i="715"/>
  <c r="P135" i="715"/>
  <c r="R139" i="715"/>
  <c r="Q139" i="715"/>
  <c r="R141" i="715"/>
  <c r="Q141" i="715"/>
  <c r="AG142" i="715"/>
  <c r="R143" i="715"/>
  <c r="Q143" i="715"/>
  <c r="N160" i="715"/>
  <c r="O148" i="715"/>
  <c r="AG148" i="715"/>
  <c r="R161" i="715"/>
  <c r="Q161" i="715"/>
  <c r="O173" i="715"/>
  <c r="AG166" i="715"/>
  <c r="AF166" i="715"/>
  <c r="N173" i="715"/>
  <c r="AG19" i="716"/>
  <c r="AF19" i="716"/>
  <c r="O19" i="716"/>
  <c r="AG23" i="716"/>
  <c r="AF23" i="716"/>
  <c r="O23" i="716"/>
  <c r="AF36" i="716"/>
  <c r="O36" i="716"/>
  <c r="AG36" i="716"/>
  <c r="O58" i="716"/>
  <c r="AG58" i="716"/>
  <c r="AF58" i="716"/>
  <c r="R50" i="715"/>
  <c r="O109" i="715"/>
  <c r="AF135" i="715"/>
  <c r="Q136" i="715"/>
  <c r="O138" i="715"/>
  <c r="O147" i="715" s="1"/>
  <c r="AF138" i="715"/>
  <c r="AF140" i="715"/>
  <c r="R142" i="715"/>
  <c r="AF142" i="715"/>
  <c r="R150" i="715"/>
  <c r="Q150" i="715"/>
  <c r="R162" i="715"/>
  <c r="Q162" i="715"/>
  <c r="AG20" i="716"/>
  <c r="AF20" i="716"/>
  <c r="O20" i="716"/>
  <c r="R49" i="716"/>
  <c r="O69" i="716"/>
  <c r="I1" i="716"/>
  <c r="O5" i="716"/>
  <c r="P17" i="716"/>
  <c r="N17" i="716"/>
  <c r="P18" i="716"/>
  <c r="O31" i="716"/>
  <c r="P43" i="716"/>
  <c r="N43" i="716"/>
  <c r="R45" i="716"/>
  <c r="AG45" i="716"/>
  <c r="O46" i="716"/>
  <c r="R47" i="716"/>
  <c r="AG47" i="716"/>
  <c r="O48" i="716"/>
  <c r="Q49" i="716"/>
  <c r="AG49" i="716"/>
  <c r="O50" i="716"/>
  <c r="P57" i="716"/>
  <c r="O70" i="716"/>
  <c r="N82" i="716"/>
  <c r="AF70" i="716"/>
  <c r="AF71" i="716"/>
  <c r="AG73" i="716"/>
  <c r="AF73" i="716"/>
  <c r="Q75" i="716"/>
  <c r="AG87" i="716"/>
  <c r="AF87" i="716"/>
  <c r="O87" i="716"/>
  <c r="AG88" i="716"/>
  <c r="AF88" i="716"/>
  <c r="O88" i="716"/>
  <c r="R98" i="716"/>
  <c r="Q98" i="716"/>
  <c r="AG101" i="716"/>
  <c r="AF101" i="716"/>
  <c r="O101" i="716"/>
  <c r="AF161" i="715"/>
  <c r="Q18" i="716"/>
  <c r="AF18" i="716"/>
  <c r="P31" i="716"/>
  <c r="AF46" i="716"/>
  <c r="AF48" i="716"/>
  <c r="AF50" i="716"/>
  <c r="AF57" i="716"/>
  <c r="N69" i="716"/>
  <c r="P82" i="716"/>
  <c r="O71" i="716"/>
  <c r="AG74" i="716"/>
  <c r="AF74" i="716"/>
  <c r="AG84" i="716"/>
  <c r="AF84" i="716"/>
  <c r="O84" i="716"/>
  <c r="AG85" i="716"/>
  <c r="AF85" i="716"/>
  <c r="O85" i="716"/>
  <c r="AG86" i="716"/>
  <c r="AF86" i="716"/>
  <c r="O86" i="716"/>
  <c r="AG99" i="716"/>
  <c r="AF99" i="716"/>
  <c r="O99" i="716"/>
  <c r="N121" i="716"/>
  <c r="AK122" i="716"/>
  <c r="AK2" i="716" s="1"/>
  <c r="AF5" i="716"/>
  <c r="R18" i="716"/>
  <c r="AG18" i="716"/>
  <c r="AF31" i="716"/>
  <c r="AG72" i="716"/>
  <c r="AG75" i="716"/>
  <c r="AF75" i="716"/>
  <c r="N95" i="716"/>
  <c r="O83" i="716"/>
  <c r="AF83" i="716"/>
  <c r="AG97" i="716"/>
  <c r="AF97" i="716"/>
  <c r="O97" i="716"/>
  <c r="O108" i="716" s="1"/>
  <c r="R102" i="716"/>
  <c r="Q102" i="716"/>
  <c r="O110" i="716"/>
  <c r="AG110" i="716"/>
  <c r="AF110" i="716"/>
  <c r="O111" i="716"/>
  <c r="AG111" i="716"/>
  <c r="AF111" i="716"/>
  <c r="O112" i="716"/>
  <c r="AG112" i="716"/>
  <c r="AF112" i="716"/>
  <c r="R72" i="716"/>
  <c r="AF72" i="716"/>
  <c r="Q73" i="716"/>
  <c r="R73" i="716"/>
  <c r="Q74" i="716"/>
  <c r="R100" i="716"/>
  <c r="Q100" i="716"/>
  <c r="AG103" i="716"/>
  <c r="AF103" i="716"/>
  <c r="O103" i="716"/>
  <c r="O113" i="716"/>
  <c r="AG113" i="716"/>
  <c r="AF113" i="716"/>
  <c r="O114" i="716"/>
  <c r="AG114" i="716"/>
  <c r="AF114" i="716"/>
  <c r="P70" i="716"/>
  <c r="AG109" i="716"/>
  <c r="AG115" i="716"/>
  <c r="AG117" i="716"/>
  <c r="R123" i="716"/>
  <c r="O126" i="716"/>
  <c r="O134" i="716" s="1"/>
  <c r="AG126" i="716"/>
  <c r="O128" i="716"/>
  <c r="AG128" i="716"/>
  <c r="P134" i="716"/>
  <c r="AF136" i="716"/>
  <c r="O140" i="716"/>
  <c r="AG140" i="716"/>
  <c r="R149" i="716"/>
  <c r="Q149" i="716"/>
  <c r="AG152" i="716"/>
  <c r="AF152" i="716"/>
  <c r="O152" i="716"/>
  <c r="AG162" i="716"/>
  <c r="AF162" i="716"/>
  <c r="N173" i="716"/>
  <c r="O162" i="716"/>
  <c r="G1" i="717"/>
  <c r="G2" i="717" s="1"/>
  <c r="O6" i="717"/>
  <c r="AG6" i="717"/>
  <c r="AF6" i="717"/>
  <c r="O7" i="717"/>
  <c r="AG7" i="717"/>
  <c r="AF7" i="717"/>
  <c r="O8" i="717"/>
  <c r="AG8" i="717"/>
  <c r="AF8" i="717"/>
  <c r="O9" i="717"/>
  <c r="AG9" i="717"/>
  <c r="AF9" i="717"/>
  <c r="O10" i="717"/>
  <c r="AG10" i="717"/>
  <c r="AF10" i="717"/>
  <c r="O11" i="717"/>
  <c r="AG11" i="717"/>
  <c r="AF11" i="717"/>
  <c r="O12" i="717"/>
  <c r="AG12" i="717"/>
  <c r="AF12" i="717"/>
  <c r="R18" i="717"/>
  <c r="R19" i="717"/>
  <c r="Q19" i="717"/>
  <c r="AK18" i="717"/>
  <c r="R21" i="717"/>
  <c r="Q21" i="717"/>
  <c r="R23" i="717"/>
  <c r="Q23" i="717"/>
  <c r="R25" i="717"/>
  <c r="Q25" i="717"/>
  <c r="P96" i="716"/>
  <c r="O109" i="716"/>
  <c r="Q115" i="716"/>
  <c r="AF116" i="716"/>
  <c r="Q117" i="716"/>
  <c r="Q124" i="716"/>
  <c r="AF129" i="716"/>
  <c r="O129" i="716"/>
  <c r="AG129" i="716"/>
  <c r="N147" i="716"/>
  <c r="O135" i="716"/>
  <c r="AF135" i="716"/>
  <c r="O136" i="716"/>
  <c r="AF140" i="716"/>
  <c r="O141" i="716"/>
  <c r="AG141" i="716"/>
  <c r="N160" i="716"/>
  <c r="O148" i="716"/>
  <c r="AG148" i="716"/>
  <c r="AG150" i="716"/>
  <c r="AF150" i="716"/>
  <c r="O150" i="716"/>
  <c r="R161" i="716"/>
  <c r="R165" i="716"/>
  <c r="Q165" i="716"/>
  <c r="P95" i="716"/>
  <c r="AF96" i="716"/>
  <c r="N108" i="716"/>
  <c r="Q116" i="716"/>
  <c r="AG116" i="716"/>
  <c r="P121" i="716"/>
  <c r="R122" i="716"/>
  <c r="AG122" i="716"/>
  <c r="R124" i="716"/>
  <c r="O127" i="716"/>
  <c r="AG127" i="716"/>
  <c r="P147" i="716"/>
  <c r="AG135" i="716"/>
  <c r="R137" i="716"/>
  <c r="AF137" i="716"/>
  <c r="O138" i="716"/>
  <c r="AG138" i="716"/>
  <c r="AF141" i="716"/>
  <c r="O142" i="716"/>
  <c r="AG142" i="716"/>
  <c r="R153" i="716"/>
  <c r="Q153" i="716"/>
  <c r="R163" i="716"/>
  <c r="Q163" i="716"/>
  <c r="AG166" i="716"/>
  <c r="AF166" i="716"/>
  <c r="O166" i="716"/>
  <c r="R20" i="717"/>
  <c r="Q20" i="717"/>
  <c r="R22" i="717"/>
  <c r="Q22" i="717"/>
  <c r="R24" i="717"/>
  <c r="Q24" i="717"/>
  <c r="O32" i="717"/>
  <c r="AG32" i="717"/>
  <c r="AF32" i="717"/>
  <c r="O33" i="717"/>
  <c r="AG33" i="717"/>
  <c r="AF33" i="717"/>
  <c r="AF109" i="716"/>
  <c r="AF122" i="716"/>
  <c r="N134" i="716"/>
  <c r="Q137" i="716"/>
  <c r="O139" i="716"/>
  <c r="AG139" i="716"/>
  <c r="O143" i="716"/>
  <c r="AG143" i="716"/>
  <c r="R151" i="716"/>
  <c r="Q151" i="716"/>
  <c r="AG164" i="716"/>
  <c r="AF164" i="716"/>
  <c r="O164" i="716"/>
  <c r="O34" i="717"/>
  <c r="AG34" i="717"/>
  <c r="AF34" i="717"/>
  <c r="O35" i="717"/>
  <c r="AG35" i="717"/>
  <c r="AF35" i="717"/>
  <c r="R36" i="717"/>
  <c r="Q36" i="717"/>
  <c r="P173" i="716"/>
  <c r="AG5" i="717"/>
  <c r="AF30" i="717"/>
  <c r="AG31" i="717"/>
  <c r="AF36" i="717"/>
  <c r="AG44" i="717"/>
  <c r="N56" i="717"/>
  <c r="O44" i="717"/>
  <c r="R47" i="717"/>
  <c r="AG58" i="717"/>
  <c r="AF58" i="717"/>
  <c r="O58" i="717"/>
  <c r="AG71" i="717"/>
  <c r="AF71" i="717"/>
  <c r="O71" i="717"/>
  <c r="AG72" i="717"/>
  <c r="AF72" i="717"/>
  <c r="O72" i="717"/>
  <c r="AG73" i="717"/>
  <c r="AF73" i="717"/>
  <c r="O73" i="717"/>
  <c r="O173" i="716"/>
  <c r="I1" i="717"/>
  <c r="O5" i="717"/>
  <c r="P17" i="717"/>
  <c r="N17" i="717"/>
  <c r="P18" i="717"/>
  <c r="O31" i="717"/>
  <c r="R37" i="717"/>
  <c r="P43" i="717"/>
  <c r="R46" i="717"/>
  <c r="Q46" i="717"/>
  <c r="N69" i="717"/>
  <c r="AF57" i="717"/>
  <c r="O57" i="717"/>
  <c r="AG57" i="717"/>
  <c r="P135" i="716"/>
  <c r="Q161" i="716"/>
  <c r="AF161" i="716"/>
  <c r="Q18" i="717"/>
  <c r="AF18" i="717"/>
  <c r="O26" i="717"/>
  <c r="P31" i="717"/>
  <c r="R38" i="717"/>
  <c r="N43" i="717"/>
  <c r="AF46" i="717"/>
  <c r="AG46" i="717"/>
  <c r="R48" i="717"/>
  <c r="Q48" i="717"/>
  <c r="P56" i="717"/>
  <c r="Q82" i="717"/>
  <c r="AG82" i="717"/>
  <c r="AH70" i="717" s="1"/>
  <c r="AF82" i="717"/>
  <c r="R87" i="717"/>
  <c r="AG18" i="717"/>
  <c r="Q37" i="717"/>
  <c r="AF48" i="717"/>
  <c r="AG48" i="717"/>
  <c r="Q49" i="717"/>
  <c r="AF50" i="717"/>
  <c r="O50" i="717"/>
  <c r="AG50" i="717"/>
  <c r="R59" i="717"/>
  <c r="Q59" i="717"/>
  <c r="AG60" i="717"/>
  <c r="AF60" i="717"/>
  <c r="O60" i="717"/>
  <c r="P69" i="717"/>
  <c r="AK70" i="717"/>
  <c r="AK2" i="717" s="1"/>
  <c r="AG90" i="717"/>
  <c r="AF90" i="717"/>
  <c r="O90" i="717"/>
  <c r="AF59" i="717"/>
  <c r="AF70" i="717"/>
  <c r="O74" i="717"/>
  <c r="O75" i="717"/>
  <c r="O82" i="717" s="1"/>
  <c r="R82" i="717" s="1"/>
  <c r="S70" i="717" s="1"/>
  <c r="N95" i="717"/>
  <c r="AG83" i="717"/>
  <c r="O85" i="717"/>
  <c r="AF85" i="717"/>
  <c r="AG86" i="717"/>
  <c r="O89" i="717"/>
  <c r="AF89" i="717"/>
  <c r="O96" i="717"/>
  <c r="R97" i="717"/>
  <c r="AF97" i="717"/>
  <c r="R98" i="717"/>
  <c r="AF98" i="717"/>
  <c r="R99" i="717"/>
  <c r="AF99" i="717"/>
  <c r="R100" i="717"/>
  <c r="AG59" i="717"/>
  <c r="AG70" i="717"/>
  <c r="P95" i="717"/>
  <c r="O83" i="717"/>
  <c r="O86" i="717"/>
  <c r="AF86" i="717"/>
  <c r="AG87" i="717"/>
  <c r="P108" i="717"/>
  <c r="P96" i="717"/>
  <c r="AG97" i="717"/>
  <c r="AG98" i="717"/>
  <c r="AG99" i="717"/>
  <c r="AF110" i="717"/>
  <c r="O110" i="717"/>
  <c r="AG110" i="717"/>
  <c r="AF111" i="717"/>
  <c r="O111" i="717"/>
  <c r="AG111" i="717"/>
  <c r="AF112" i="717"/>
  <c r="O112" i="717"/>
  <c r="AG112" i="717"/>
  <c r="AF113" i="717"/>
  <c r="O113" i="717"/>
  <c r="AG113" i="717"/>
  <c r="AF114" i="717"/>
  <c r="O114" i="717"/>
  <c r="AG114" i="717"/>
  <c r="AF115" i="717"/>
  <c r="O115" i="717"/>
  <c r="AG115" i="717"/>
  <c r="AF122" i="717"/>
  <c r="AG122" i="717"/>
  <c r="N134" i="717"/>
  <c r="O122" i="717"/>
  <c r="Q87" i="717"/>
  <c r="AF87" i="717"/>
  <c r="R102" i="717"/>
  <c r="AF109" i="717"/>
  <c r="N121" i="717"/>
  <c r="O109" i="717"/>
  <c r="AF116" i="717"/>
  <c r="O116" i="717"/>
  <c r="AG116" i="717"/>
  <c r="P70" i="717"/>
  <c r="AF83" i="717"/>
  <c r="O84" i="717"/>
  <c r="AF84" i="717"/>
  <c r="O88" i="717"/>
  <c r="AF88" i="717"/>
  <c r="N108" i="717"/>
  <c r="AF96" i="717"/>
  <c r="R101" i="717"/>
  <c r="Q103" i="717"/>
  <c r="P121" i="717"/>
  <c r="AF123" i="717"/>
  <c r="O123" i="717"/>
  <c r="AG123" i="717"/>
  <c r="AF124" i="717"/>
  <c r="O124" i="717"/>
  <c r="AG124" i="717"/>
  <c r="AF125" i="717"/>
  <c r="O125" i="717"/>
  <c r="AG125" i="717"/>
  <c r="AF126" i="717"/>
  <c r="O126" i="717"/>
  <c r="AG126" i="717"/>
  <c r="AF127" i="717"/>
  <c r="O127" i="717"/>
  <c r="AG127" i="717"/>
  <c r="AF128" i="717"/>
  <c r="O128" i="717"/>
  <c r="AG128" i="717"/>
  <c r="AF129" i="717"/>
  <c r="O129" i="717"/>
  <c r="AG129" i="717"/>
  <c r="O135" i="717"/>
  <c r="N147" i="717"/>
  <c r="AF135" i="717"/>
  <c r="O136" i="717"/>
  <c r="AG137" i="717"/>
  <c r="AG142" i="717"/>
  <c r="AF142" i="717"/>
  <c r="O142" i="717"/>
  <c r="N160" i="717"/>
  <c r="O148" i="717"/>
  <c r="AG148" i="717"/>
  <c r="AF148" i="717"/>
  <c r="R165" i="717"/>
  <c r="Q165" i="717"/>
  <c r="P136" i="717"/>
  <c r="AF137" i="717"/>
  <c r="AG138" i="717"/>
  <c r="AF138" i="717"/>
  <c r="AG139" i="717"/>
  <c r="AF139" i="717"/>
  <c r="AG140" i="717"/>
  <c r="AF140" i="717"/>
  <c r="AG141" i="717"/>
  <c r="AF141" i="717"/>
  <c r="R149" i="717"/>
  <c r="Q149" i="717"/>
  <c r="R137" i="717"/>
  <c r="Q137" i="717"/>
  <c r="P122" i="717"/>
  <c r="AF136" i="717"/>
  <c r="Q138" i="717"/>
  <c r="R139" i="717"/>
  <c r="R140" i="717"/>
  <c r="R141" i="717"/>
  <c r="AF149" i="717"/>
  <c r="AF151" i="717"/>
  <c r="AF153" i="717"/>
  <c r="AF155" i="717"/>
  <c r="AG161" i="717"/>
  <c r="AF163" i="717"/>
  <c r="AF165" i="717"/>
  <c r="O150" i="717"/>
  <c r="Q151" i="717"/>
  <c r="O152" i="717"/>
  <c r="Q153" i="717"/>
  <c r="O154" i="717"/>
  <c r="R155" i="717"/>
  <c r="O161" i="717"/>
  <c r="O162" i="717"/>
  <c r="R163" i="717"/>
  <c r="O164" i="717"/>
  <c r="AG165" i="717"/>
  <c r="O166" i="717"/>
  <c r="P173" i="717"/>
  <c r="N173" i="717"/>
  <c r="AF150" i="717"/>
  <c r="AF152" i="717"/>
  <c r="AF154" i="717"/>
  <c r="AF162" i="717"/>
  <c r="AF164" i="717"/>
  <c r="AF166" i="717"/>
  <c r="G1" i="711"/>
  <c r="G2" i="711" s="1"/>
  <c r="K24" i="708"/>
  <c r="K16" i="708"/>
  <c r="L5" i="708"/>
  <c r="L16" i="708" s="1"/>
  <c r="G1" i="708"/>
  <c r="G2" i="708" s="1"/>
  <c r="L24" i="708"/>
  <c r="K38" i="708"/>
  <c r="K51" i="708" s="1"/>
  <c r="L25" i="708"/>
  <c r="L38" i="708" s="1"/>
  <c r="L51" i="708" s="1"/>
  <c r="L124" i="708"/>
  <c r="K38" i="709"/>
  <c r="K51" i="709" s="1"/>
  <c r="L25" i="709"/>
  <c r="L38" i="709" s="1"/>
  <c r="L51" i="709" s="1"/>
  <c r="K64" i="709"/>
  <c r="L52" i="709"/>
  <c r="L64" i="709" s="1"/>
  <c r="K64" i="708"/>
  <c r="L52" i="708"/>
  <c r="L64" i="708" s="1"/>
  <c r="G1" i="709"/>
  <c r="G2" i="709" s="1"/>
  <c r="L101" i="709"/>
  <c r="L111" i="709" s="1"/>
  <c r="K111" i="709"/>
  <c r="K75" i="710"/>
  <c r="L65" i="710"/>
  <c r="L75" i="710" s="1"/>
  <c r="K16" i="709"/>
  <c r="L7" i="709"/>
  <c r="L16" i="709" s="1"/>
  <c r="E2" i="709" s="1"/>
  <c r="L91" i="709"/>
  <c r="L101" i="708"/>
  <c r="L111" i="708" s="1"/>
  <c r="K111" i="708"/>
  <c r="K124" i="708"/>
  <c r="G1" i="710"/>
  <c r="G2" i="710" s="1"/>
  <c r="L24" i="710"/>
  <c r="L25" i="710"/>
  <c r="L38" i="710" s="1"/>
  <c r="L51" i="710" s="1"/>
  <c r="K38" i="710"/>
  <c r="K51" i="710" s="1"/>
  <c r="L65" i="709"/>
  <c r="L75" i="709" s="1"/>
  <c r="L52" i="710"/>
  <c r="L64" i="710" s="1"/>
  <c r="L101" i="710"/>
  <c r="L111" i="710" s="1"/>
  <c r="K111" i="710"/>
  <c r="K124" i="710"/>
  <c r="G1" i="712"/>
  <c r="G2" i="712" s="1"/>
  <c r="K38" i="712"/>
  <c r="K51" i="712" s="1"/>
  <c r="L25" i="712"/>
  <c r="L38" i="712" s="1"/>
  <c r="L51" i="712" s="1"/>
  <c r="L92" i="708"/>
  <c r="L100" i="708" s="1"/>
  <c r="L91" i="710"/>
  <c r="L124" i="710"/>
  <c r="L25" i="711"/>
  <c r="L38" i="711" s="1"/>
  <c r="L51" i="711" s="1"/>
  <c r="K38" i="711"/>
  <c r="K51" i="711" s="1"/>
  <c r="K64" i="711"/>
  <c r="L52" i="711"/>
  <c r="L64" i="711" s="1"/>
  <c r="L101" i="711"/>
  <c r="L111" i="711" s="1"/>
  <c r="K111" i="711"/>
  <c r="K16" i="712"/>
  <c r="L5" i="712"/>
  <c r="L16" i="712" s="1"/>
  <c r="E2" i="712" s="1"/>
  <c r="L65" i="708"/>
  <c r="L75" i="708" s="1"/>
  <c r="K64" i="712"/>
  <c r="L52" i="712"/>
  <c r="L64" i="712" s="1"/>
  <c r="L82" i="712"/>
  <c r="L91" i="712" s="1"/>
  <c r="K91" i="712"/>
  <c r="L101" i="712"/>
  <c r="L111" i="712" s="1"/>
  <c r="K111" i="712"/>
  <c r="L92" i="709"/>
  <c r="L100" i="709" s="1"/>
  <c r="K24" i="712"/>
  <c r="L17" i="712"/>
  <c r="L24" i="712" s="1"/>
  <c r="L82" i="711"/>
  <c r="L91" i="711" s="1"/>
  <c r="L112" i="711"/>
  <c r="L124" i="711" s="1"/>
  <c r="L65" i="712"/>
  <c r="L75" i="712" s="1"/>
  <c r="L92" i="711"/>
  <c r="L100" i="711" s="1"/>
  <c r="E2" i="711" s="1"/>
  <c r="L65" i="711"/>
  <c r="L75" i="711" s="1"/>
  <c r="L92" i="710"/>
  <c r="L100" i="710" s="1"/>
  <c r="L92" i="712"/>
  <c r="L100" i="712" s="1"/>
  <c r="AE173" i="702"/>
  <c r="AD173" i="702"/>
  <c r="AA173" i="702"/>
  <c r="Z173" i="702"/>
  <c r="M173" i="702"/>
  <c r="W172" i="702"/>
  <c r="H172" i="702"/>
  <c r="W171" i="702"/>
  <c r="H171" i="702"/>
  <c r="AG170" i="702"/>
  <c r="AF170" i="702"/>
  <c r="W170" i="702"/>
  <c r="H170" i="702"/>
  <c r="AG169" i="702"/>
  <c r="AF169" i="702"/>
  <c r="W169" i="702"/>
  <c r="H169" i="702"/>
  <c r="AG168" i="702"/>
  <c r="AF168" i="702"/>
  <c r="W168" i="702"/>
  <c r="H168" i="702"/>
  <c r="AG167" i="702"/>
  <c r="AF167" i="702"/>
  <c r="W167" i="702"/>
  <c r="H167" i="702"/>
  <c r="W166" i="702"/>
  <c r="N166" i="702"/>
  <c r="AG166" i="702" s="1"/>
  <c r="L166" i="702"/>
  <c r="P166" i="702"/>
  <c r="H166" i="702"/>
  <c r="W165" i="702"/>
  <c r="N165" i="702"/>
  <c r="O165" i="702" s="1"/>
  <c r="L165" i="702"/>
  <c r="P165" i="702"/>
  <c r="H165" i="702"/>
  <c r="W164" i="702"/>
  <c r="N164" i="702"/>
  <c r="AG164" i="702" s="1"/>
  <c r="L164" i="702"/>
  <c r="P164" i="702"/>
  <c r="H164" i="702"/>
  <c r="W163" i="702"/>
  <c r="N163" i="702" s="1"/>
  <c r="P163" i="702"/>
  <c r="L163" i="702"/>
  <c r="H163" i="702"/>
  <c r="W162" i="702"/>
  <c r="N162" i="702"/>
  <c r="AG162" i="702" s="1"/>
  <c r="L162" i="702"/>
  <c r="P162" i="702"/>
  <c r="H162" i="702"/>
  <c r="W161" i="702"/>
  <c r="N161" i="702"/>
  <c r="AF161" i="702" s="1"/>
  <c r="L161" i="702"/>
  <c r="P161" i="702"/>
  <c r="H161" i="702"/>
  <c r="AE160" i="702"/>
  <c r="AD160" i="702"/>
  <c r="AA160" i="702"/>
  <c r="Z160" i="702"/>
  <c r="M160" i="702"/>
  <c r="W159" i="702"/>
  <c r="H159" i="702"/>
  <c r="W158" i="702"/>
  <c r="H158" i="702"/>
  <c r="W157" i="702"/>
  <c r="H157" i="702"/>
  <c r="W156" i="702"/>
  <c r="H156" i="702"/>
  <c r="W155" i="702"/>
  <c r="P155" i="702"/>
  <c r="N155" i="702"/>
  <c r="O155" i="702" s="1"/>
  <c r="L155" i="702"/>
  <c r="H155" i="702"/>
  <c r="W154" i="702"/>
  <c r="P154" i="702"/>
  <c r="N154" i="702"/>
  <c r="AG154" i="702" s="1"/>
  <c r="L154" i="702"/>
  <c r="H154" i="702"/>
  <c r="W153" i="702"/>
  <c r="P153" i="702"/>
  <c r="N153" i="702"/>
  <c r="O153" i="702" s="1"/>
  <c r="L153" i="702"/>
  <c r="H153" i="702"/>
  <c r="W152" i="702"/>
  <c r="P152" i="702"/>
  <c r="N152" i="702"/>
  <c r="AG152" i="702" s="1"/>
  <c r="L152" i="702"/>
  <c r="H152" i="702"/>
  <c r="W151" i="702"/>
  <c r="N151" i="702"/>
  <c r="O151" i="702" s="1"/>
  <c r="L151" i="702"/>
  <c r="P151" i="702"/>
  <c r="H151" i="702"/>
  <c r="W150" i="702"/>
  <c r="P150" i="702"/>
  <c r="N150" i="702"/>
  <c r="AG150" i="702" s="1"/>
  <c r="L150" i="702"/>
  <c r="H150" i="702"/>
  <c r="W149" i="702"/>
  <c r="N149" i="702"/>
  <c r="O149" i="702" s="1"/>
  <c r="L149" i="702"/>
  <c r="P149" i="702"/>
  <c r="H149" i="702"/>
  <c r="W148" i="702"/>
  <c r="P148" i="702"/>
  <c r="N148" i="702"/>
  <c r="N160" i="702" s="1"/>
  <c r="L148" i="702"/>
  <c r="H148" i="702"/>
  <c r="AE147" i="702"/>
  <c r="AD147" i="702"/>
  <c r="AA147" i="702"/>
  <c r="Z147" i="702"/>
  <c r="W147" i="702"/>
  <c r="M147" i="702"/>
  <c r="AK146" i="702"/>
  <c r="AJ146" i="702"/>
  <c r="W146" i="702"/>
  <c r="H146" i="702"/>
  <c r="AJ145" i="702"/>
  <c r="AK145" i="702" s="1"/>
  <c r="AG145" i="702"/>
  <c r="AF145" i="702"/>
  <c r="W145" i="702"/>
  <c r="H145" i="702"/>
  <c r="AJ144" i="702"/>
  <c r="AK144" i="702" s="1"/>
  <c r="AG144" i="702"/>
  <c r="AF144" i="702"/>
  <c r="W144" i="702"/>
  <c r="H144" i="702"/>
  <c r="AJ143" i="702"/>
  <c r="AK143" i="702" s="1"/>
  <c r="AK135" i="702" s="1"/>
  <c r="AG143" i="702"/>
  <c r="W143" i="702"/>
  <c r="N143" i="702"/>
  <c r="AF143" i="702" s="1"/>
  <c r="L143" i="702"/>
  <c r="H143" i="702"/>
  <c r="AK142" i="702"/>
  <c r="AJ142" i="702"/>
  <c r="W142" i="702"/>
  <c r="N142" i="702" s="1"/>
  <c r="L142" i="702"/>
  <c r="P142" i="702"/>
  <c r="H142" i="702"/>
  <c r="AK141" i="702"/>
  <c r="AJ141" i="702"/>
  <c r="W141" i="702"/>
  <c r="N141" i="702" s="1"/>
  <c r="L141" i="702"/>
  <c r="P141" i="702"/>
  <c r="H141" i="702"/>
  <c r="AK140" i="702"/>
  <c r="AJ140" i="702"/>
  <c r="W140" i="702"/>
  <c r="N140" i="702" s="1"/>
  <c r="P140" i="702"/>
  <c r="L140" i="702"/>
  <c r="H140" i="702"/>
  <c r="AK139" i="702"/>
  <c r="AJ139" i="702"/>
  <c r="W139" i="702"/>
  <c r="N139" i="702" s="1"/>
  <c r="P139" i="702"/>
  <c r="L139" i="702"/>
  <c r="H139" i="702"/>
  <c r="AK138" i="702"/>
  <c r="AJ138" i="702"/>
  <c r="W138" i="702"/>
  <c r="N138" i="702" s="1"/>
  <c r="P138" i="702"/>
  <c r="L138" i="702"/>
  <c r="H138" i="702"/>
  <c r="AK137" i="702"/>
  <c r="AJ137" i="702"/>
  <c r="W137" i="702"/>
  <c r="N137" i="702" s="1"/>
  <c r="P137" i="702"/>
  <c r="L137" i="702"/>
  <c r="H137" i="702"/>
  <c r="AK136" i="702"/>
  <c r="AJ136" i="702"/>
  <c r="W136" i="702"/>
  <c r="N136" i="702" s="1"/>
  <c r="P136" i="702"/>
  <c r="L136" i="702"/>
  <c r="H136" i="702"/>
  <c r="AJ135" i="702"/>
  <c r="W135" i="702"/>
  <c r="N135" i="702"/>
  <c r="O135" i="702" s="1"/>
  <c r="P135" i="702"/>
  <c r="H135" i="702"/>
  <c r="AE134" i="702"/>
  <c r="AD134" i="702"/>
  <c r="AA134" i="702"/>
  <c r="Z134" i="702"/>
  <c r="M134" i="702"/>
  <c r="AJ133" i="702"/>
  <c r="AK133" i="702" s="1"/>
  <c r="W133" i="702"/>
  <c r="H133" i="702"/>
  <c r="AK132" i="702"/>
  <c r="AJ132" i="702"/>
  <c r="W132" i="702"/>
  <c r="H132" i="702"/>
  <c r="AJ131" i="702"/>
  <c r="AK131" i="702" s="1"/>
  <c r="AG131" i="702"/>
  <c r="AF131" i="702"/>
  <c r="W131" i="702"/>
  <c r="H131" i="702"/>
  <c r="AJ130" i="702"/>
  <c r="AK130" i="702" s="1"/>
  <c r="W130" i="702"/>
  <c r="N130" i="702"/>
  <c r="AF130" i="702" s="1"/>
  <c r="P130" i="702"/>
  <c r="H130" i="702"/>
  <c r="AJ129" i="702"/>
  <c r="AK129" i="702" s="1"/>
  <c r="W129" i="702"/>
  <c r="N129" i="702"/>
  <c r="AF129" i="702" s="1"/>
  <c r="P129" i="702"/>
  <c r="H129" i="702"/>
  <c r="AJ128" i="702"/>
  <c r="AK128" i="702" s="1"/>
  <c r="W128" i="702"/>
  <c r="N128" i="702"/>
  <c r="AF128" i="702" s="1"/>
  <c r="P128" i="702"/>
  <c r="H128" i="702"/>
  <c r="AJ127" i="702"/>
  <c r="AK127" i="702" s="1"/>
  <c r="W127" i="702"/>
  <c r="N127" i="702"/>
  <c r="AF127" i="702" s="1"/>
  <c r="L127" i="702"/>
  <c r="P127" i="702"/>
  <c r="H127" i="702"/>
  <c r="AJ126" i="702"/>
  <c r="AK126" i="702" s="1"/>
  <c r="W126" i="702"/>
  <c r="N126" i="702"/>
  <c r="AF126" i="702" s="1"/>
  <c r="L126" i="702"/>
  <c r="P126" i="702"/>
  <c r="H126" i="702"/>
  <c r="AJ125" i="702"/>
  <c r="AK125" i="702" s="1"/>
  <c r="W125" i="702"/>
  <c r="N125" i="702"/>
  <c r="AF125" i="702" s="1"/>
  <c r="L125" i="702"/>
  <c r="P125" i="702"/>
  <c r="H125" i="702"/>
  <c r="AK124" i="702"/>
  <c r="AJ124" i="702"/>
  <c r="W124" i="702"/>
  <c r="N124" i="702" s="1"/>
  <c r="L124" i="702"/>
  <c r="P124" i="702"/>
  <c r="H124" i="702"/>
  <c r="AK123" i="702"/>
  <c r="AJ123" i="702"/>
  <c r="W123" i="702"/>
  <c r="N123" i="702" s="1"/>
  <c r="L123" i="702"/>
  <c r="P123" i="702"/>
  <c r="H123" i="702"/>
  <c r="AJ122" i="702"/>
  <c r="W122" i="702"/>
  <c r="N122" i="702"/>
  <c r="AG122" i="702" s="1"/>
  <c r="L122" i="702"/>
  <c r="P122" i="702"/>
  <c r="H122" i="702"/>
  <c r="AE121" i="702"/>
  <c r="AD121" i="702"/>
  <c r="AA121" i="702"/>
  <c r="Z121" i="702"/>
  <c r="W121" i="702"/>
  <c r="M121" i="702"/>
  <c r="AK120" i="702"/>
  <c r="AJ120" i="702"/>
  <c r="AG120" i="702"/>
  <c r="AF120" i="702"/>
  <c r="W120" i="702"/>
  <c r="H120" i="702"/>
  <c r="AK119" i="702"/>
  <c r="AJ119" i="702"/>
  <c r="AG119" i="702"/>
  <c r="AF119" i="702"/>
  <c r="W119" i="702"/>
  <c r="H119" i="702"/>
  <c r="AK118" i="702"/>
  <c r="AJ118" i="702"/>
  <c r="AG118" i="702"/>
  <c r="AF118" i="702"/>
  <c r="W118" i="702"/>
  <c r="H118" i="702"/>
  <c r="AK117" i="702"/>
  <c r="AJ117" i="702"/>
  <c r="W117" i="702"/>
  <c r="N117" i="702" s="1"/>
  <c r="O117" i="702" s="1"/>
  <c r="P117" i="702"/>
  <c r="H117" i="702"/>
  <c r="AK116" i="702"/>
  <c r="AJ116" i="702"/>
  <c r="W116" i="702"/>
  <c r="N116" i="702"/>
  <c r="AF116" i="702" s="1"/>
  <c r="L116" i="702"/>
  <c r="P116" i="702"/>
  <c r="H116" i="702"/>
  <c r="AK115" i="702"/>
  <c r="AJ115" i="702"/>
  <c r="W115" i="702"/>
  <c r="N115" i="702" s="1"/>
  <c r="P115" i="702"/>
  <c r="L115" i="702"/>
  <c r="H115" i="702"/>
  <c r="AK114" i="702"/>
  <c r="AJ114" i="702"/>
  <c r="W114" i="702"/>
  <c r="N114" i="702" s="1"/>
  <c r="P114" i="702"/>
  <c r="L114" i="702"/>
  <c r="H114" i="702"/>
  <c r="AK113" i="702"/>
  <c r="AJ113" i="702"/>
  <c r="W113" i="702"/>
  <c r="N113" i="702" s="1"/>
  <c r="P113" i="702"/>
  <c r="L113" i="702"/>
  <c r="H113" i="702"/>
  <c r="AK112" i="702"/>
  <c r="AJ112" i="702"/>
  <c r="W112" i="702"/>
  <c r="N112" i="702" s="1"/>
  <c r="P112" i="702"/>
  <c r="L112" i="702"/>
  <c r="H112" i="702"/>
  <c r="AK111" i="702"/>
  <c r="AJ111" i="702"/>
  <c r="W111" i="702"/>
  <c r="N111" i="702" s="1"/>
  <c r="P111" i="702"/>
  <c r="L111" i="702"/>
  <c r="H111" i="702"/>
  <c r="AK110" i="702"/>
  <c r="AJ110" i="702"/>
  <c r="W110" i="702"/>
  <c r="N110" i="702" s="1"/>
  <c r="P110" i="702"/>
  <c r="L110" i="702"/>
  <c r="H110" i="702"/>
  <c r="AK109" i="702"/>
  <c r="AJ109" i="702"/>
  <c r="W109" i="702"/>
  <c r="N109" i="702"/>
  <c r="AF109" i="702" s="1"/>
  <c r="L109" i="702"/>
  <c r="P109" i="702"/>
  <c r="H109" i="702"/>
  <c r="AE108" i="702"/>
  <c r="AD108" i="702"/>
  <c r="AA108" i="702"/>
  <c r="Z108" i="702"/>
  <c r="W108" i="702"/>
  <c r="M108" i="702"/>
  <c r="W107" i="702"/>
  <c r="H107" i="702"/>
  <c r="AG106" i="702"/>
  <c r="AF106" i="702"/>
  <c r="W106" i="702"/>
  <c r="H106" i="702"/>
  <c r="AG105" i="702"/>
  <c r="AF105" i="702"/>
  <c r="W105" i="702"/>
  <c r="H105" i="702"/>
  <c r="AG104" i="702"/>
  <c r="AF104" i="702"/>
  <c r="W104" i="702"/>
  <c r="H104" i="702"/>
  <c r="W103" i="702"/>
  <c r="N103" i="702" s="1"/>
  <c r="L103" i="702"/>
  <c r="P103" i="702"/>
  <c r="H103" i="702"/>
  <c r="AG102" i="702"/>
  <c r="W102" i="702"/>
  <c r="P102" i="702"/>
  <c r="N102" i="702"/>
  <c r="AF102" i="702" s="1"/>
  <c r="L102" i="702"/>
  <c r="H102" i="702"/>
  <c r="W101" i="702"/>
  <c r="N101" i="702" s="1"/>
  <c r="L101" i="702"/>
  <c r="P101" i="702"/>
  <c r="H101" i="702"/>
  <c r="AG100" i="702"/>
  <c r="W100" i="702"/>
  <c r="P100" i="702"/>
  <c r="N100" i="702"/>
  <c r="AF100" i="702" s="1"/>
  <c r="L100" i="702"/>
  <c r="H100" i="702"/>
  <c r="W99" i="702"/>
  <c r="N99" i="702" s="1"/>
  <c r="L99" i="702"/>
  <c r="P99" i="702"/>
  <c r="H99" i="702"/>
  <c r="AG98" i="702"/>
  <c r="W98" i="702"/>
  <c r="P98" i="702"/>
  <c r="N98" i="702"/>
  <c r="AF98" i="702" s="1"/>
  <c r="L98" i="702"/>
  <c r="H98" i="702"/>
  <c r="W97" i="702"/>
  <c r="N97" i="702" s="1"/>
  <c r="L97" i="702"/>
  <c r="P97" i="702"/>
  <c r="H97" i="702"/>
  <c r="W96" i="702"/>
  <c r="N96" i="702" s="1"/>
  <c r="P96" i="702"/>
  <c r="H96" i="702"/>
  <c r="AE95" i="702"/>
  <c r="AD95" i="702"/>
  <c r="AA95" i="702"/>
  <c r="Z95" i="702"/>
  <c r="M95" i="702"/>
  <c r="AK94" i="702"/>
  <c r="AJ94" i="702"/>
  <c r="AG94" i="702"/>
  <c r="AF94" i="702"/>
  <c r="W94" i="702"/>
  <c r="H94" i="702"/>
  <c r="AK93" i="702"/>
  <c r="AJ93" i="702"/>
  <c r="AG93" i="702"/>
  <c r="AF93" i="702"/>
  <c r="W93" i="702"/>
  <c r="H93" i="702"/>
  <c r="AK92" i="702"/>
  <c r="AJ92" i="702"/>
  <c r="AG92" i="702"/>
  <c r="AF92" i="702"/>
  <c r="W92" i="702"/>
  <c r="H92" i="702"/>
  <c r="AK91" i="702"/>
  <c r="AJ91" i="702"/>
  <c r="W91" i="702"/>
  <c r="N91" i="702" s="1"/>
  <c r="P91" i="702"/>
  <c r="L91" i="702"/>
  <c r="H91" i="702"/>
  <c r="AK90" i="702"/>
  <c r="AJ90" i="702"/>
  <c r="W90" i="702"/>
  <c r="N90" i="702" s="1"/>
  <c r="P90" i="702"/>
  <c r="L90" i="702"/>
  <c r="H90" i="702"/>
  <c r="AK89" i="702"/>
  <c r="AJ89" i="702"/>
  <c r="W89" i="702"/>
  <c r="N89" i="702" s="1"/>
  <c r="P89" i="702"/>
  <c r="L89" i="702"/>
  <c r="H89" i="702"/>
  <c r="AK88" i="702"/>
  <c r="AJ88" i="702"/>
  <c r="W88" i="702"/>
  <c r="N88" i="702" s="1"/>
  <c r="P88" i="702"/>
  <c r="L88" i="702"/>
  <c r="H88" i="702"/>
  <c r="AK87" i="702"/>
  <c r="AJ87" i="702"/>
  <c r="AF87" i="702"/>
  <c r="W87" i="702"/>
  <c r="N87" i="702" s="1"/>
  <c r="P87" i="702"/>
  <c r="L87" i="702"/>
  <c r="H87" i="702"/>
  <c r="AK86" i="702"/>
  <c r="AJ86" i="702"/>
  <c r="W86" i="702"/>
  <c r="N86" i="702" s="1"/>
  <c r="O86" i="702" s="1"/>
  <c r="P86" i="702"/>
  <c r="H86" i="702"/>
  <c r="AK85" i="702"/>
  <c r="AJ85" i="702"/>
  <c r="W85" i="702"/>
  <c r="N85" i="702" s="1"/>
  <c r="AG85" i="702" s="1"/>
  <c r="O85" i="702"/>
  <c r="P85" i="702"/>
  <c r="H85" i="702"/>
  <c r="AK84" i="702"/>
  <c r="AJ84" i="702"/>
  <c r="W84" i="702"/>
  <c r="N84" i="702" s="1"/>
  <c r="AG84" i="702" s="1"/>
  <c r="P84" i="702"/>
  <c r="H84" i="702"/>
  <c r="AK83" i="702"/>
  <c r="AJ83" i="702"/>
  <c r="W83" i="702"/>
  <c r="N83" i="702"/>
  <c r="L83" i="702"/>
  <c r="P83" i="702"/>
  <c r="H83" i="702"/>
  <c r="AE82" i="702"/>
  <c r="AD82" i="702"/>
  <c r="AA82" i="702"/>
  <c r="Z82" i="702"/>
  <c r="M82" i="702"/>
  <c r="AJ81" i="702"/>
  <c r="AK81" i="702" s="1"/>
  <c r="W81" i="702"/>
  <c r="AJ80" i="702"/>
  <c r="AK80" i="702" s="1"/>
  <c r="AG80" i="702"/>
  <c r="AF80" i="702"/>
  <c r="W80" i="702"/>
  <c r="AJ79" i="702"/>
  <c r="AK79" i="702" s="1"/>
  <c r="AG79" i="702"/>
  <c r="AF79" i="702"/>
  <c r="W79" i="702"/>
  <c r="AJ78" i="702"/>
  <c r="AK78" i="702" s="1"/>
  <c r="AG78" i="702"/>
  <c r="AF78" i="702"/>
  <c r="W78" i="702"/>
  <c r="AK77" i="702"/>
  <c r="AJ77" i="702"/>
  <c r="AG77" i="702"/>
  <c r="AF77" i="702"/>
  <c r="W77" i="702"/>
  <c r="AJ76" i="702"/>
  <c r="AK76" i="702" s="1"/>
  <c r="AG76" i="702"/>
  <c r="AF76" i="702"/>
  <c r="W76" i="702"/>
  <c r="H76" i="702"/>
  <c r="AJ75" i="702"/>
  <c r="AK75" i="702" s="1"/>
  <c r="W75" i="702"/>
  <c r="N75" i="702"/>
  <c r="O75" i="702" s="1"/>
  <c r="P75" i="702"/>
  <c r="H75" i="702"/>
  <c r="AK74" i="702"/>
  <c r="AJ74" i="702"/>
  <c r="W74" i="702"/>
  <c r="N74" i="702" s="1"/>
  <c r="L74" i="702"/>
  <c r="P74" i="702"/>
  <c r="H74" i="702"/>
  <c r="AJ73" i="702"/>
  <c r="AK73" i="702" s="1"/>
  <c r="W73" i="702"/>
  <c r="N73" i="702"/>
  <c r="AG73" i="702" s="1"/>
  <c r="P73" i="702"/>
  <c r="H73" i="702"/>
  <c r="AK72" i="702"/>
  <c r="AJ72" i="702"/>
  <c r="W72" i="702"/>
  <c r="N72" i="702"/>
  <c r="AG72" i="702" s="1"/>
  <c r="L72" i="702"/>
  <c r="P72" i="702"/>
  <c r="H72" i="702"/>
  <c r="AJ71" i="702"/>
  <c r="AK71" i="702" s="1"/>
  <c r="AK70" i="702" s="1"/>
  <c r="W71" i="702"/>
  <c r="P71" i="702"/>
  <c r="N71" i="702"/>
  <c r="O71" i="702" s="1"/>
  <c r="AF71" i="702"/>
  <c r="H71" i="702"/>
  <c r="AJ70" i="702"/>
  <c r="W70" i="702"/>
  <c r="P70" i="702"/>
  <c r="N70" i="702"/>
  <c r="N82" i="702" s="1"/>
  <c r="L70" i="702"/>
  <c r="P82" i="702"/>
  <c r="H70" i="702"/>
  <c r="AE69" i="702"/>
  <c r="AD69" i="702"/>
  <c r="AA69" i="702"/>
  <c r="Z69" i="702"/>
  <c r="W69" i="702"/>
  <c r="M69" i="702"/>
  <c r="W68" i="702"/>
  <c r="H68" i="702"/>
  <c r="AG67" i="702"/>
  <c r="AF67" i="702"/>
  <c r="W67" i="702"/>
  <c r="H67" i="702"/>
  <c r="AG66" i="702"/>
  <c r="AF66" i="702"/>
  <c r="W66" i="702"/>
  <c r="H66" i="702"/>
  <c r="AG65" i="702"/>
  <c r="AF65" i="702"/>
  <c r="W65" i="702"/>
  <c r="H65" i="702"/>
  <c r="AG64" i="702"/>
  <c r="AF64" i="702"/>
  <c r="W64" i="702"/>
  <c r="H64" i="702"/>
  <c r="AG63" i="702"/>
  <c r="AF63" i="702"/>
  <c r="W63" i="702"/>
  <c r="H63" i="702"/>
  <c r="AG62" i="702"/>
  <c r="AF62" i="702"/>
  <c r="W62" i="702"/>
  <c r="H62" i="702"/>
  <c r="AG61" i="702"/>
  <c r="AF61" i="702"/>
  <c r="W61" i="702"/>
  <c r="H61" i="702"/>
  <c r="W60" i="702"/>
  <c r="N60" i="702" s="1"/>
  <c r="L60" i="702"/>
  <c r="P60" i="702"/>
  <c r="H60" i="702"/>
  <c r="AG59" i="702"/>
  <c r="W59" i="702"/>
  <c r="N59" i="702"/>
  <c r="AF59" i="702" s="1"/>
  <c r="L59" i="702"/>
  <c r="H59" i="702"/>
  <c r="W58" i="702"/>
  <c r="N58" i="702" s="1"/>
  <c r="L58" i="702"/>
  <c r="H58" i="702"/>
  <c r="W57" i="702"/>
  <c r="N57" i="702" s="1"/>
  <c r="P57" i="702"/>
  <c r="L57" i="702"/>
  <c r="P69" i="702"/>
  <c r="H57" i="702"/>
  <c r="AE56" i="702"/>
  <c r="AD56" i="702"/>
  <c r="AA56" i="702"/>
  <c r="Z56" i="702"/>
  <c r="W56" i="702"/>
  <c r="M56" i="702"/>
  <c r="P56" i="702" s="1"/>
  <c r="W55" i="702"/>
  <c r="H55" i="702"/>
  <c r="AG54" i="702"/>
  <c r="AF54" i="702"/>
  <c r="W54" i="702"/>
  <c r="H54" i="702"/>
  <c r="AG53" i="702"/>
  <c r="AF53" i="702"/>
  <c r="W53" i="702"/>
  <c r="H53" i="702"/>
  <c r="AG52" i="702"/>
  <c r="AF52" i="702"/>
  <c r="W52" i="702"/>
  <c r="H52" i="702"/>
  <c r="AG51" i="702"/>
  <c r="AF51" i="702"/>
  <c r="W51" i="702"/>
  <c r="H51" i="702"/>
  <c r="W50" i="702"/>
  <c r="N50" i="702"/>
  <c r="AG50" i="702" s="1"/>
  <c r="L50" i="702"/>
  <c r="P50" i="702"/>
  <c r="H50" i="702"/>
  <c r="W49" i="702"/>
  <c r="P49" i="702"/>
  <c r="N49" i="702"/>
  <c r="AF49" i="702" s="1"/>
  <c r="L49" i="702"/>
  <c r="H49" i="702"/>
  <c r="W48" i="702"/>
  <c r="P48" i="702"/>
  <c r="N48" i="702"/>
  <c r="AG48" i="702" s="1"/>
  <c r="L48" i="702"/>
  <c r="H48" i="702"/>
  <c r="W47" i="702"/>
  <c r="P47" i="702"/>
  <c r="N47" i="702"/>
  <c r="AF47" i="702" s="1"/>
  <c r="L47" i="702"/>
  <c r="H47" i="702"/>
  <c r="W46" i="702"/>
  <c r="P46" i="702"/>
  <c r="N46" i="702"/>
  <c r="AG46" i="702" s="1"/>
  <c r="L46" i="702"/>
  <c r="H46" i="702"/>
  <c r="W45" i="702"/>
  <c r="P45" i="702"/>
  <c r="N45" i="702"/>
  <c r="AF45" i="702" s="1"/>
  <c r="L45" i="702"/>
  <c r="H45" i="702"/>
  <c r="W44" i="702"/>
  <c r="P44" i="702"/>
  <c r="N44" i="702"/>
  <c r="O44" i="702" s="1"/>
  <c r="H44" i="702"/>
  <c r="AE43" i="702"/>
  <c r="AD43" i="702"/>
  <c r="AA43" i="702"/>
  <c r="Z43" i="702"/>
  <c r="M43" i="702"/>
  <c r="AJ42" i="702"/>
  <c r="AK42" i="702" s="1"/>
  <c r="W42" i="702"/>
  <c r="H42" i="702"/>
  <c r="AJ41" i="702"/>
  <c r="AK41" i="702" s="1"/>
  <c r="W41" i="702"/>
  <c r="H41" i="702"/>
  <c r="AJ40" i="702"/>
  <c r="AK40" i="702" s="1"/>
  <c r="AG40" i="702"/>
  <c r="AF40" i="702"/>
  <c r="W40" i="702"/>
  <c r="H40" i="702"/>
  <c r="AJ39" i="702"/>
  <c r="AK39" i="702" s="1"/>
  <c r="AG39" i="702"/>
  <c r="AF39" i="702"/>
  <c r="W39" i="702"/>
  <c r="H39" i="702"/>
  <c r="AJ38" i="702"/>
  <c r="AK38" i="702" s="1"/>
  <c r="AG38" i="702"/>
  <c r="AF38" i="702"/>
  <c r="W38" i="702"/>
  <c r="H38" i="702"/>
  <c r="AJ37" i="702"/>
  <c r="AK37" i="702" s="1"/>
  <c r="W37" i="702"/>
  <c r="P37" i="702"/>
  <c r="N37" i="702"/>
  <c r="O37" i="702" s="1"/>
  <c r="AF37" i="702"/>
  <c r="H37" i="702"/>
  <c r="AJ36" i="702"/>
  <c r="AK36" i="702" s="1"/>
  <c r="W36" i="702"/>
  <c r="P36" i="702"/>
  <c r="N36" i="702"/>
  <c r="O36" i="702" s="1"/>
  <c r="AF36" i="702"/>
  <c r="H36" i="702"/>
  <c r="AJ35" i="702"/>
  <c r="AK35" i="702" s="1"/>
  <c r="W35" i="702"/>
  <c r="P35" i="702"/>
  <c r="N35" i="702"/>
  <c r="O35" i="702" s="1"/>
  <c r="L35" i="702"/>
  <c r="H35" i="702"/>
  <c r="AJ34" i="702"/>
  <c r="AK34" i="702" s="1"/>
  <c r="W34" i="702"/>
  <c r="P34" i="702"/>
  <c r="N34" i="702"/>
  <c r="O34" i="702" s="1"/>
  <c r="H34" i="702"/>
  <c r="AJ33" i="702"/>
  <c r="AK33" i="702" s="1"/>
  <c r="W33" i="702"/>
  <c r="P33" i="702"/>
  <c r="N33" i="702"/>
  <c r="O33" i="702" s="1"/>
  <c r="H33" i="702"/>
  <c r="AJ32" i="702"/>
  <c r="AK32" i="702" s="1"/>
  <c r="AK31" i="702" s="1"/>
  <c r="AF32" i="702"/>
  <c r="W32" i="702"/>
  <c r="P32" i="702"/>
  <c r="N32" i="702"/>
  <c r="O32" i="702" s="1"/>
  <c r="AG32" i="702"/>
  <c r="H32" i="702"/>
  <c r="AJ31" i="702"/>
  <c r="AG31" i="702"/>
  <c r="W31" i="702"/>
  <c r="O31" i="702"/>
  <c r="N31" i="702"/>
  <c r="H31" i="702"/>
  <c r="AE30" i="702"/>
  <c r="AD30" i="702"/>
  <c r="AA30" i="702"/>
  <c r="Z30" i="702"/>
  <c r="M30" i="702"/>
  <c r="AJ29" i="702"/>
  <c r="AK29" i="702" s="1"/>
  <c r="AF29" i="702"/>
  <c r="W29" i="702"/>
  <c r="H29" i="702"/>
  <c r="AJ28" i="702"/>
  <c r="AK28" i="702" s="1"/>
  <c r="AG28" i="702"/>
  <c r="AF28" i="702"/>
  <c r="W28" i="702"/>
  <c r="H28" i="702"/>
  <c r="AJ27" i="702"/>
  <c r="AK27" i="702" s="1"/>
  <c r="AG27" i="702"/>
  <c r="AF27" i="702"/>
  <c r="W27" i="702"/>
  <c r="H27" i="702"/>
  <c r="AJ26" i="702"/>
  <c r="AK26" i="702" s="1"/>
  <c r="AG26" i="702"/>
  <c r="AF26" i="702"/>
  <c r="W26" i="702"/>
  <c r="H26" i="702"/>
  <c r="AJ25" i="702"/>
  <c r="AK25" i="702" s="1"/>
  <c r="W25" i="702"/>
  <c r="P25" i="702"/>
  <c r="N25" i="702"/>
  <c r="O25" i="702" s="1"/>
  <c r="L25" i="702"/>
  <c r="H25" i="702"/>
  <c r="AJ24" i="702"/>
  <c r="AK24" i="702" s="1"/>
  <c r="AK18" i="702" s="1"/>
  <c r="W24" i="702"/>
  <c r="P24" i="702"/>
  <c r="N24" i="702"/>
  <c r="O24" i="702" s="1"/>
  <c r="AG24" i="702"/>
  <c r="H24" i="702"/>
  <c r="AK23" i="702"/>
  <c r="AJ23" i="702"/>
  <c r="W23" i="702"/>
  <c r="N23" i="702" s="1"/>
  <c r="P23" i="702"/>
  <c r="L23" i="702"/>
  <c r="H23" i="702"/>
  <c r="AK22" i="702"/>
  <c r="AJ22" i="702"/>
  <c r="W22" i="702"/>
  <c r="N22" i="702" s="1"/>
  <c r="P22" i="702"/>
  <c r="L22" i="702"/>
  <c r="H22" i="702"/>
  <c r="AK21" i="702"/>
  <c r="AJ21" i="702"/>
  <c r="W21" i="702"/>
  <c r="N21" i="702" s="1"/>
  <c r="P21" i="702"/>
  <c r="L21" i="702"/>
  <c r="H21" i="702"/>
  <c r="AK20" i="702"/>
  <c r="AJ20" i="702"/>
  <c r="W20" i="702"/>
  <c r="N20" i="702" s="1"/>
  <c r="P20" i="702"/>
  <c r="L20" i="702"/>
  <c r="H20" i="702"/>
  <c r="AK19" i="702"/>
  <c r="AJ19" i="702"/>
  <c r="W19" i="702"/>
  <c r="N19" i="702" s="1"/>
  <c r="P19" i="702"/>
  <c r="L19" i="702"/>
  <c r="H19" i="702"/>
  <c r="AJ18" i="702"/>
  <c r="W18" i="702"/>
  <c r="N18" i="702"/>
  <c r="AF18" i="702" s="1"/>
  <c r="P30" i="702"/>
  <c r="H18" i="702"/>
  <c r="AE17" i="702"/>
  <c r="AD17" i="702"/>
  <c r="AA17" i="702"/>
  <c r="AA2" i="702" s="1"/>
  <c r="Z17" i="702"/>
  <c r="Z2" i="702" s="1"/>
  <c r="W17" i="702"/>
  <c r="M17" i="702"/>
  <c r="I1" i="702" s="1"/>
  <c r="AK16" i="702"/>
  <c r="AJ16" i="702"/>
  <c r="AG16" i="702"/>
  <c r="AF16" i="702"/>
  <c r="W16" i="702"/>
  <c r="H16" i="702"/>
  <c r="AK15" i="702"/>
  <c r="AJ15" i="702"/>
  <c r="AG15" i="702"/>
  <c r="AF15" i="702"/>
  <c r="W15" i="702"/>
  <c r="H15" i="702"/>
  <c r="AK14" i="702"/>
  <c r="AJ14" i="702"/>
  <c r="AG14" i="702"/>
  <c r="AF14" i="702"/>
  <c r="W14" i="702"/>
  <c r="H14" i="702"/>
  <c r="AK13" i="702"/>
  <c r="AJ13" i="702"/>
  <c r="AG13" i="702"/>
  <c r="AF13" i="702"/>
  <c r="W13" i="702"/>
  <c r="H13" i="702"/>
  <c r="AK12" i="702"/>
  <c r="AJ12" i="702"/>
  <c r="AG12" i="702"/>
  <c r="AF12" i="702"/>
  <c r="W12" i="702"/>
  <c r="H12" i="702"/>
  <c r="AK11" i="702"/>
  <c r="AJ11" i="702"/>
  <c r="W11" i="702"/>
  <c r="N11" i="702" s="1"/>
  <c r="L11" i="702"/>
  <c r="P11" i="702"/>
  <c r="H11" i="702"/>
  <c r="AK10" i="702"/>
  <c r="AJ10" i="702"/>
  <c r="W10" i="702"/>
  <c r="N10" i="702" s="1"/>
  <c r="L10" i="702"/>
  <c r="P10" i="702"/>
  <c r="H10" i="702"/>
  <c r="AK9" i="702"/>
  <c r="AJ9" i="702"/>
  <c r="W9" i="702"/>
  <c r="N9" i="702" s="1"/>
  <c r="L9" i="702"/>
  <c r="P9" i="702"/>
  <c r="H9" i="702"/>
  <c r="AK8" i="702"/>
  <c r="AJ8" i="702"/>
  <c r="W8" i="702"/>
  <c r="N8" i="702" s="1"/>
  <c r="L8" i="702"/>
  <c r="P8" i="702"/>
  <c r="H8" i="702"/>
  <c r="AK7" i="702"/>
  <c r="AJ7" i="702"/>
  <c r="W7" i="702"/>
  <c r="N7" i="702" s="1"/>
  <c r="L7" i="702"/>
  <c r="P7" i="702"/>
  <c r="H7" i="702"/>
  <c r="AK6" i="702"/>
  <c r="AJ6" i="702"/>
  <c r="W6" i="702"/>
  <c r="N6" i="702" s="1"/>
  <c r="L6" i="702"/>
  <c r="P6" i="702"/>
  <c r="H6" i="702"/>
  <c r="AK5" i="702"/>
  <c r="AJ5" i="702"/>
  <c r="AF5" i="702"/>
  <c r="W5" i="702"/>
  <c r="N5" i="702"/>
  <c r="L5" i="702"/>
  <c r="L17" i="702" s="1"/>
  <c r="P17" i="702"/>
  <c r="H5" i="702"/>
  <c r="AE2" i="702"/>
  <c r="AD2" i="702"/>
  <c r="I2" i="702"/>
  <c r="E1" i="702"/>
  <c r="J124" i="701"/>
  <c r="H123" i="701"/>
  <c r="H122" i="701"/>
  <c r="H121" i="701"/>
  <c r="H120" i="701"/>
  <c r="H119" i="701"/>
  <c r="H118" i="701"/>
  <c r="P117" i="701"/>
  <c r="L117" i="701"/>
  <c r="K117" i="701"/>
  <c r="H117" i="701"/>
  <c r="P116" i="701"/>
  <c r="L116" i="701"/>
  <c r="K116" i="701"/>
  <c r="H116" i="701"/>
  <c r="P115" i="701"/>
  <c r="L115" i="701"/>
  <c r="K115" i="701"/>
  <c r="H115" i="701"/>
  <c r="P114" i="701"/>
  <c r="L114" i="701"/>
  <c r="K114" i="701"/>
  <c r="H114" i="701"/>
  <c r="P113" i="701"/>
  <c r="L113" i="701"/>
  <c r="K113" i="701"/>
  <c r="H113" i="701"/>
  <c r="P112" i="701"/>
  <c r="L112" i="701"/>
  <c r="L124" i="701" s="1"/>
  <c r="K112" i="701"/>
  <c r="K124" i="701" s="1"/>
  <c r="H112" i="701"/>
  <c r="J111" i="701"/>
  <c r="H110" i="701"/>
  <c r="H109" i="701"/>
  <c r="H108" i="701"/>
  <c r="H107" i="701"/>
  <c r="H106" i="701"/>
  <c r="P105" i="701"/>
  <c r="K105" i="701" s="1"/>
  <c r="L105" i="701" s="1"/>
  <c r="H105" i="701"/>
  <c r="P104" i="701"/>
  <c r="K104" i="701"/>
  <c r="L104" i="701" s="1"/>
  <c r="H104" i="701"/>
  <c r="P103" i="701"/>
  <c r="K103" i="701" s="1"/>
  <c r="L103" i="701" s="1"/>
  <c r="H103" i="701"/>
  <c r="P102" i="701"/>
  <c r="K102" i="701"/>
  <c r="L102" i="701" s="1"/>
  <c r="H102" i="701"/>
  <c r="P101" i="701"/>
  <c r="K101" i="701" s="1"/>
  <c r="H101" i="701"/>
  <c r="J100" i="701"/>
  <c r="H99" i="701"/>
  <c r="H98" i="701"/>
  <c r="H97" i="701"/>
  <c r="H96" i="701"/>
  <c r="H95" i="701"/>
  <c r="H94" i="701"/>
  <c r="P93" i="701"/>
  <c r="K93" i="701" s="1"/>
  <c r="L93" i="701" s="1"/>
  <c r="H93" i="701"/>
  <c r="P92" i="701"/>
  <c r="K92" i="701"/>
  <c r="K100" i="701" s="1"/>
  <c r="H92" i="701"/>
  <c r="J91" i="701"/>
  <c r="H90" i="701"/>
  <c r="H89" i="701"/>
  <c r="H88" i="701"/>
  <c r="H87" i="701"/>
  <c r="H86" i="701"/>
  <c r="H85" i="701"/>
  <c r="H84" i="701"/>
  <c r="P83" i="701"/>
  <c r="K83" i="701"/>
  <c r="L83" i="701" s="1"/>
  <c r="H83" i="701"/>
  <c r="P82" i="701"/>
  <c r="L82" i="701"/>
  <c r="L91" i="701" s="1"/>
  <c r="K82" i="701"/>
  <c r="K91" i="701" s="1"/>
  <c r="H82" i="701"/>
  <c r="L81" i="701"/>
  <c r="K81" i="701"/>
  <c r="J81" i="701"/>
  <c r="H80" i="701"/>
  <c r="H79" i="701"/>
  <c r="H78" i="701"/>
  <c r="H77" i="701"/>
  <c r="H76" i="701"/>
  <c r="J75" i="701"/>
  <c r="H74" i="701"/>
  <c r="H73" i="701"/>
  <c r="H72" i="701"/>
  <c r="P71" i="701"/>
  <c r="K71" i="701"/>
  <c r="L71" i="701" s="1"/>
  <c r="H71" i="701"/>
  <c r="P70" i="701"/>
  <c r="K70" i="701" s="1"/>
  <c r="L70" i="701" s="1"/>
  <c r="H70" i="701"/>
  <c r="P69" i="701"/>
  <c r="K69" i="701"/>
  <c r="L69" i="701" s="1"/>
  <c r="H69" i="701"/>
  <c r="P68" i="701"/>
  <c r="K68" i="701" s="1"/>
  <c r="L68" i="701" s="1"/>
  <c r="H68" i="701"/>
  <c r="P67" i="701"/>
  <c r="K67" i="701"/>
  <c r="L67" i="701" s="1"/>
  <c r="H67" i="701"/>
  <c r="P66" i="701"/>
  <c r="K66" i="701" s="1"/>
  <c r="L66" i="701" s="1"/>
  <c r="H66" i="701"/>
  <c r="P65" i="701"/>
  <c r="K65" i="701"/>
  <c r="K75" i="701" s="1"/>
  <c r="H65" i="701"/>
  <c r="J64" i="701"/>
  <c r="H63" i="701"/>
  <c r="H62" i="701"/>
  <c r="H61" i="701"/>
  <c r="H60" i="701"/>
  <c r="H59" i="701"/>
  <c r="H58" i="701"/>
  <c r="P57" i="701"/>
  <c r="L57" i="701"/>
  <c r="K57" i="701"/>
  <c r="H57" i="701"/>
  <c r="P56" i="701"/>
  <c r="K56" i="701" s="1"/>
  <c r="L56" i="701" s="1"/>
  <c r="H56" i="701"/>
  <c r="P55" i="701"/>
  <c r="L55" i="701"/>
  <c r="K55" i="701"/>
  <c r="H55" i="701"/>
  <c r="P54" i="701"/>
  <c r="K54" i="701" s="1"/>
  <c r="L54" i="701" s="1"/>
  <c r="H54" i="701"/>
  <c r="P53" i="701"/>
  <c r="L53" i="701"/>
  <c r="K53" i="701"/>
  <c r="H53" i="701"/>
  <c r="P52" i="701"/>
  <c r="K52" i="701" s="1"/>
  <c r="H52" i="701"/>
  <c r="H50" i="701"/>
  <c r="H49" i="701"/>
  <c r="H47" i="701"/>
  <c r="H46" i="701"/>
  <c r="H45" i="701"/>
  <c r="H44" i="701"/>
  <c r="H43" i="701"/>
  <c r="H42" i="701"/>
  <c r="H41" i="701"/>
  <c r="P40" i="701"/>
  <c r="K40" i="701"/>
  <c r="L40" i="701" s="1"/>
  <c r="H40" i="701"/>
  <c r="P39" i="701"/>
  <c r="K39" i="701" s="1"/>
  <c r="L39" i="701" s="1"/>
  <c r="H39" i="701"/>
  <c r="J38" i="701"/>
  <c r="J51" i="701" s="1"/>
  <c r="I1" i="701" s="1"/>
  <c r="H37" i="701"/>
  <c r="H36" i="701"/>
  <c r="H35" i="701"/>
  <c r="H34" i="701"/>
  <c r="H33" i="701"/>
  <c r="H32" i="701"/>
  <c r="H31" i="701"/>
  <c r="P30" i="701"/>
  <c r="L30" i="701"/>
  <c r="K30" i="701"/>
  <c r="H30" i="701"/>
  <c r="P29" i="701"/>
  <c r="K29" i="701" s="1"/>
  <c r="L29" i="701" s="1"/>
  <c r="H29" i="701"/>
  <c r="P28" i="701"/>
  <c r="L28" i="701"/>
  <c r="K28" i="701"/>
  <c r="H28" i="701"/>
  <c r="P27" i="701"/>
  <c r="K27" i="701" s="1"/>
  <c r="L27" i="701" s="1"/>
  <c r="H27" i="701"/>
  <c r="P26" i="701"/>
  <c r="L26" i="701"/>
  <c r="K26" i="701"/>
  <c r="H26" i="701"/>
  <c r="P25" i="701"/>
  <c r="K25" i="701" s="1"/>
  <c r="H25" i="701"/>
  <c r="J24" i="701"/>
  <c r="H23" i="701"/>
  <c r="H22" i="701"/>
  <c r="P20" i="701"/>
  <c r="L20" i="701"/>
  <c r="K20" i="701"/>
  <c r="H20" i="701"/>
  <c r="P19" i="701"/>
  <c r="K19" i="701" s="1"/>
  <c r="L19" i="701" s="1"/>
  <c r="H19" i="701"/>
  <c r="P18" i="701"/>
  <c r="L18" i="701"/>
  <c r="K18" i="701"/>
  <c r="H18" i="701"/>
  <c r="P17" i="701"/>
  <c r="K17" i="701" s="1"/>
  <c r="H17" i="701"/>
  <c r="J16" i="701"/>
  <c r="H15" i="701"/>
  <c r="H14" i="701"/>
  <c r="H13" i="701"/>
  <c r="H12" i="701"/>
  <c r="H11" i="701"/>
  <c r="H10" i="701"/>
  <c r="P8" i="701"/>
  <c r="L8" i="701"/>
  <c r="K8" i="701"/>
  <c r="H8" i="701"/>
  <c r="P7" i="701"/>
  <c r="L7" i="701"/>
  <c r="K7" i="701"/>
  <c r="H7" i="701"/>
  <c r="P6" i="701"/>
  <c r="L6" i="701"/>
  <c r="K6" i="701"/>
  <c r="H6" i="701"/>
  <c r="P5" i="701"/>
  <c r="L5" i="701"/>
  <c r="L16" i="701" s="1"/>
  <c r="K5" i="701"/>
  <c r="K16" i="701" s="1"/>
  <c r="H5" i="701"/>
  <c r="I2" i="701"/>
  <c r="E1" i="701"/>
  <c r="M32" i="700"/>
  <c r="L32" i="700"/>
  <c r="K32" i="700"/>
  <c r="L8" i="700" s="1"/>
  <c r="J32" i="700"/>
  <c r="I32" i="700"/>
  <c r="H32" i="700"/>
  <c r="G32" i="700"/>
  <c r="F32" i="700"/>
  <c r="E32" i="700"/>
  <c r="D32" i="700"/>
  <c r="J8" i="700" s="1"/>
  <c r="Q15" i="700"/>
  <c r="P15" i="700"/>
  <c r="O15" i="700"/>
  <c r="N15" i="700"/>
  <c r="M15" i="700"/>
  <c r="L15" i="700"/>
  <c r="K15" i="700"/>
  <c r="J15" i="700"/>
  <c r="I15" i="700"/>
  <c r="H15" i="700"/>
  <c r="G15" i="700"/>
  <c r="F15" i="700"/>
  <c r="E15" i="700"/>
  <c r="F8" i="700" s="1"/>
  <c r="D15" i="700"/>
  <c r="H8" i="700"/>
  <c r="L7" i="700"/>
  <c r="J7" i="700"/>
  <c r="H7" i="700"/>
  <c r="F7" i="700"/>
  <c r="L6" i="700"/>
  <c r="J6" i="700"/>
  <c r="H6" i="700"/>
  <c r="F6" i="700"/>
  <c r="R147" i="715" l="1"/>
  <c r="S135" i="715" s="1"/>
  <c r="Q147" i="715"/>
  <c r="R30" i="713"/>
  <c r="S18" i="713" s="1"/>
  <c r="Q30" i="713"/>
  <c r="R108" i="716"/>
  <c r="S96" i="716" s="1"/>
  <c r="Q108" i="716"/>
  <c r="Q161" i="717"/>
  <c r="O173" i="717"/>
  <c r="R161" i="717"/>
  <c r="Q152" i="717"/>
  <c r="R152" i="717"/>
  <c r="R151" i="717"/>
  <c r="R153" i="717"/>
  <c r="AG160" i="717"/>
  <c r="AH148" i="717" s="1"/>
  <c r="AF160" i="717"/>
  <c r="O147" i="717"/>
  <c r="R135" i="717"/>
  <c r="Q135" i="717"/>
  <c r="R126" i="717"/>
  <c r="Q126" i="717"/>
  <c r="Q88" i="717"/>
  <c r="R88" i="717"/>
  <c r="Q109" i="717"/>
  <c r="O121" i="717"/>
  <c r="R109" i="717"/>
  <c r="Q122" i="717"/>
  <c r="O134" i="717"/>
  <c r="R122" i="717"/>
  <c r="R114" i="717"/>
  <c r="Q114" i="717"/>
  <c r="R110" i="717"/>
  <c r="Q110" i="717"/>
  <c r="R138" i="717"/>
  <c r="O108" i="717"/>
  <c r="Q96" i="717"/>
  <c r="R96" i="717"/>
  <c r="AG95" i="717"/>
  <c r="AH83" i="717" s="1"/>
  <c r="AF95" i="717"/>
  <c r="O43" i="717"/>
  <c r="R43" i="717" s="1"/>
  <c r="S31" i="717" s="1"/>
  <c r="Q31" i="717"/>
  <c r="R31" i="717"/>
  <c r="Q5" i="717"/>
  <c r="O17" i="717"/>
  <c r="R5" i="717"/>
  <c r="R73" i="717"/>
  <c r="Q73" i="717"/>
  <c r="AG30" i="717"/>
  <c r="AH18" i="717" s="1"/>
  <c r="AG134" i="716"/>
  <c r="AH122" i="716" s="1"/>
  <c r="AF134" i="716"/>
  <c r="R96" i="716"/>
  <c r="R142" i="716"/>
  <c r="Q142" i="716"/>
  <c r="Q96" i="716"/>
  <c r="R129" i="716"/>
  <c r="Q129" i="716"/>
  <c r="R10" i="717"/>
  <c r="Q10" i="717"/>
  <c r="R6" i="717"/>
  <c r="Q6" i="717"/>
  <c r="AG173" i="716"/>
  <c r="AH161" i="716" s="1"/>
  <c r="AF173" i="716"/>
  <c r="R115" i="716"/>
  <c r="R111" i="716"/>
  <c r="Q111" i="716"/>
  <c r="R85" i="716"/>
  <c r="Q85" i="716"/>
  <c r="Q82" i="716"/>
  <c r="AG82" i="716"/>
  <c r="AH70" i="716" s="1"/>
  <c r="AF82" i="716"/>
  <c r="R74" i="716"/>
  <c r="Q72" i="716"/>
  <c r="Q45" i="716"/>
  <c r="Q19" i="716"/>
  <c r="R19" i="716"/>
  <c r="R33" i="716"/>
  <c r="Q33" i="716"/>
  <c r="O30" i="716"/>
  <c r="R8" i="716"/>
  <c r="Q8" i="716"/>
  <c r="AF56" i="715"/>
  <c r="AG56" i="715"/>
  <c r="AH44" i="715" s="1"/>
  <c r="Q56" i="715"/>
  <c r="AG56" i="716"/>
  <c r="AH44" i="716" s="1"/>
  <c r="Q56" i="716"/>
  <c r="AF56" i="716"/>
  <c r="R128" i="715"/>
  <c r="Q116" i="715"/>
  <c r="R116" i="715"/>
  <c r="O108" i="715"/>
  <c r="R96" i="715"/>
  <c r="Q96" i="715"/>
  <c r="R73" i="715"/>
  <c r="Q73" i="715"/>
  <c r="Q50" i="715"/>
  <c r="R32" i="715"/>
  <c r="R127" i="714"/>
  <c r="Q127" i="714"/>
  <c r="R123" i="714"/>
  <c r="Q123" i="714"/>
  <c r="Q112" i="715"/>
  <c r="R112" i="715"/>
  <c r="R97" i="715"/>
  <c r="Q97" i="715"/>
  <c r="R124" i="715"/>
  <c r="Q124" i="715"/>
  <c r="Q117" i="715"/>
  <c r="R117" i="715"/>
  <c r="R84" i="715"/>
  <c r="Q84" i="715"/>
  <c r="Q162" i="714"/>
  <c r="R162" i="714"/>
  <c r="Q109" i="714"/>
  <c r="O121" i="714"/>
  <c r="R109" i="714"/>
  <c r="Q164" i="714"/>
  <c r="R164" i="714"/>
  <c r="R143" i="714"/>
  <c r="Q143" i="714"/>
  <c r="R139" i="714"/>
  <c r="Q139" i="714"/>
  <c r="Q135" i="714"/>
  <c r="AG108" i="714"/>
  <c r="AH96" i="714" s="1"/>
  <c r="AF108" i="714"/>
  <c r="Q48" i="714"/>
  <c r="R48" i="714"/>
  <c r="R8" i="715"/>
  <c r="Q8" i="715"/>
  <c r="Q161" i="714"/>
  <c r="O173" i="714"/>
  <c r="R161" i="714"/>
  <c r="R122" i="714"/>
  <c r="Q122" i="714"/>
  <c r="O134" i="714"/>
  <c r="R108" i="714"/>
  <c r="S96" i="714" s="1"/>
  <c r="Q96" i="714"/>
  <c r="R58" i="714"/>
  <c r="Q58" i="714"/>
  <c r="R30" i="714"/>
  <c r="S18" i="714" s="1"/>
  <c r="Q30" i="714"/>
  <c r="R47" i="714"/>
  <c r="Q47" i="714"/>
  <c r="R166" i="713"/>
  <c r="Q166" i="713"/>
  <c r="R136" i="713"/>
  <c r="Q136" i="713"/>
  <c r="R98" i="713"/>
  <c r="Q98" i="713"/>
  <c r="AG108" i="713"/>
  <c r="AH96" i="713" s="1"/>
  <c r="AF108" i="713"/>
  <c r="R87" i="713"/>
  <c r="Q87" i="713"/>
  <c r="R98" i="714"/>
  <c r="Q98" i="714"/>
  <c r="R91" i="714"/>
  <c r="Q91" i="714"/>
  <c r="R87" i="714"/>
  <c r="Q87" i="714"/>
  <c r="Q125" i="713"/>
  <c r="R125" i="713"/>
  <c r="R122" i="713"/>
  <c r="Q122" i="713"/>
  <c r="O134" i="713"/>
  <c r="R103" i="713"/>
  <c r="R74" i="714"/>
  <c r="Q74" i="714"/>
  <c r="R35" i="714"/>
  <c r="Q35" i="714"/>
  <c r="R9" i="714"/>
  <c r="Q9" i="714"/>
  <c r="AG173" i="713"/>
  <c r="AH161" i="713" s="1"/>
  <c r="AF173" i="713"/>
  <c r="R141" i="713"/>
  <c r="Q141" i="713"/>
  <c r="R102" i="713"/>
  <c r="Q102" i="713"/>
  <c r="O95" i="713"/>
  <c r="R83" i="713"/>
  <c r="Q83" i="713"/>
  <c r="R102" i="714"/>
  <c r="Q102" i="714"/>
  <c r="R99" i="714"/>
  <c r="Q99" i="714"/>
  <c r="R37" i="714"/>
  <c r="Q37" i="714"/>
  <c r="R164" i="713"/>
  <c r="Q164" i="713"/>
  <c r="R154" i="713"/>
  <c r="Q154" i="713"/>
  <c r="Q128" i="713"/>
  <c r="R128" i="713"/>
  <c r="Q121" i="713"/>
  <c r="R121" i="713"/>
  <c r="S109" i="713" s="1"/>
  <c r="R71" i="713"/>
  <c r="Q71" i="713"/>
  <c r="R24" i="713"/>
  <c r="Q24" i="713"/>
  <c r="R60" i="713"/>
  <c r="Q60" i="713"/>
  <c r="R44" i="713"/>
  <c r="R18" i="713"/>
  <c r="R12" i="713"/>
  <c r="Q12" i="713"/>
  <c r="AG173" i="717"/>
  <c r="AH161" i="717" s="1"/>
  <c r="AF173" i="717"/>
  <c r="Q164" i="717"/>
  <c r="R164" i="717"/>
  <c r="Q155" i="717"/>
  <c r="R142" i="717"/>
  <c r="Q142" i="717"/>
  <c r="R136" i="717"/>
  <c r="Q136" i="717"/>
  <c r="R127" i="717"/>
  <c r="Q127" i="717"/>
  <c r="R123" i="717"/>
  <c r="Q123" i="717"/>
  <c r="Q139" i="717"/>
  <c r="AG121" i="717"/>
  <c r="AH109" i="717" s="1"/>
  <c r="AF121" i="717"/>
  <c r="AG134" i="717"/>
  <c r="AH122" i="717" s="1"/>
  <c r="AF134" i="717"/>
  <c r="R115" i="717"/>
  <c r="Q115" i="717"/>
  <c r="R111" i="717"/>
  <c r="Q111" i="717"/>
  <c r="Q70" i="717"/>
  <c r="Q90" i="717"/>
  <c r="R90" i="717"/>
  <c r="R70" i="717"/>
  <c r="Q57" i="717"/>
  <c r="O69" i="717"/>
  <c r="R69" i="717" s="1"/>
  <c r="S57" i="717" s="1"/>
  <c r="R57" i="717"/>
  <c r="Q58" i="717"/>
  <c r="R58" i="717"/>
  <c r="O56" i="717"/>
  <c r="R56" i="717" s="1"/>
  <c r="S44" i="717" s="1"/>
  <c r="R44" i="717"/>
  <c r="Q44" i="717"/>
  <c r="R164" i="716"/>
  <c r="Q164" i="716"/>
  <c r="R139" i="716"/>
  <c r="Q139" i="716"/>
  <c r="R141" i="716"/>
  <c r="Q141" i="716"/>
  <c r="R135" i="716"/>
  <c r="Q135" i="716"/>
  <c r="O147" i="716"/>
  <c r="R11" i="717"/>
  <c r="Q11" i="717"/>
  <c r="R7" i="717"/>
  <c r="Q7" i="717"/>
  <c r="R140" i="716"/>
  <c r="Q140" i="716"/>
  <c r="R126" i="716"/>
  <c r="Q126" i="716"/>
  <c r="R112" i="716"/>
  <c r="Q112" i="716"/>
  <c r="AF121" i="716"/>
  <c r="AG121" i="716"/>
  <c r="AH109" i="716" s="1"/>
  <c r="R86" i="716"/>
  <c r="Q86" i="716"/>
  <c r="Q71" i="716"/>
  <c r="R71" i="716"/>
  <c r="Q57" i="716"/>
  <c r="R117" i="716"/>
  <c r="O82" i="716"/>
  <c r="R82" i="716" s="1"/>
  <c r="S70" i="716" s="1"/>
  <c r="R70" i="716"/>
  <c r="Q70" i="716"/>
  <c r="R46" i="716"/>
  <c r="Q46" i="716"/>
  <c r="Q43" i="716"/>
  <c r="AG43" i="716"/>
  <c r="AH31" i="716" s="1"/>
  <c r="AF43" i="716"/>
  <c r="AG17" i="716"/>
  <c r="AH5" i="716" s="1"/>
  <c r="AF17" i="716"/>
  <c r="Q20" i="716"/>
  <c r="R20" i="716"/>
  <c r="R109" i="715"/>
  <c r="Q109" i="715"/>
  <c r="O121" i="715"/>
  <c r="Q23" i="716"/>
  <c r="R23" i="716"/>
  <c r="R60" i="716"/>
  <c r="Q60" i="716"/>
  <c r="R34" i="716"/>
  <c r="Q34" i="716"/>
  <c r="Q22" i="716"/>
  <c r="R22" i="716"/>
  <c r="R9" i="716"/>
  <c r="Q9" i="716"/>
  <c r="Q122" i="715"/>
  <c r="R100" i="715"/>
  <c r="Q100" i="715"/>
  <c r="R83" i="715"/>
  <c r="Q83" i="715"/>
  <c r="O95" i="715"/>
  <c r="R58" i="715"/>
  <c r="Q58" i="715"/>
  <c r="R101" i="715"/>
  <c r="Q101" i="715"/>
  <c r="O82" i="715"/>
  <c r="R82" i="715" s="1"/>
  <c r="S70" i="715" s="1"/>
  <c r="Q70" i="715"/>
  <c r="R70" i="715"/>
  <c r="R59" i="715"/>
  <c r="Q59" i="715"/>
  <c r="R74" i="715"/>
  <c r="Q74" i="715"/>
  <c r="R126" i="714"/>
  <c r="Q126" i="714"/>
  <c r="Q142" i="715"/>
  <c r="Q113" i="715"/>
  <c r="R113" i="715"/>
  <c r="R87" i="715"/>
  <c r="Q87" i="715"/>
  <c r="R33" i="715"/>
  <c r="Q33" i="715"/>
  <c r="R99" i="715"/>
  <c r="Q99" i="715"/>
  <c r="O43" i="715"/>
  <c r="R43" i="715" s="1"/>
  <c r="S31" i="715" s="1"/>
  <c r="R31" i="715"/>
  <c r="Q31" i="715"/>
  <c r="Q150" i="714"/>
  <c r="R150" i="714"/>
  <c r="R103" i="714"/>
  <c r="Q103" i="714"/>
  <c r="R140" i="714"/>
  <c r="Q140" i="714"/>
  <c r="R136" i="714"/>
  <c r="Q136" i="714"/>
  <c r="R135" i="714"/>
  <c r="Q46" i="714"/>
  <c r="R46" i="714"/>
  <c r="Q31" i="714"/>
  <c r="O43" i="714"/>
  <c r="R43" i="714" s="1"/>
  <c r="S31" i="714" s="1"/>
  <c r="R31" i="714"/>
  <c r="Q5" i="714"/>
  <c r="O17" i="714"/>
  <c r="R5" i="714"/>
  <c r="R9" i="715"/>
  <c r="Q9" i="715"/>
  <c r="AG173" i="714"/>
  <c r="AH161" i="714" s="1"/>
  <c r="AF173" i="714"/>
  <c r="AG134" i="714"/>
  <c r="AH122" i="714" s="1"/>
  <c r="AF134" i="714"/>
  <c r="AG95" i="714"/>
  <c r="AH83" i="714" s="1"/>
  <c r="AF95" i="714"/>
  <c r="R60" i="714"/>
  <c r="Q60" i="714"/>
  <c r="O69" i="714"/>
  <c r="R69" i="714" s="1"/>
  <c r="S57" i="714" s="1"/>
  <c r="R57" i="714"/>
  <c r="Q57" i="714"/>
  <c r="O160" i="713"/>
  <c r="R148" i="713"/>
  <c r="Q148" i="713"/>
  <c r="R88" i="714"/>
  <c r="Q88" i="714"/>
  <c r="R84" i="714"/>
  <c r="Q84" i="714"/>
  <c r="R45" i="714"/>
  <c r="Q45" i="714"/>
  <c r="Q127" i="713"/>
  <c r="R127" i="713"/>
  <c r="AG134" i="713"/>
  <c r="AH122" i="713" s="1"/>
  <c r="AF134" i="713"/>
  <c r="AG69" i="713"/>
  <c r="AH57" i="713" s="1"/>
  <c r="Q69" i="713"/>
  <c r="AF69" i="713"/>
  <c r="Q18" i="713"/>
  <c r="R75" i="714"/>
  <c r="Q75" i="714"/>
  <c r="R71" i="714"/>
  <c r="Q71" i="714"/>
  <c r="Q59" i="714"/>
  <c r="R36" i="714"/>
  <c r="Q36" i="714"/>
  <c r="R32" i="714"/>
  <c r="Q32" i="714"/>
  <c r="R10" i="714"/>
  <c r="Q10" i="714"/>
  <c r="R6" i="714"/>
  <c r="Q6" i="714"/>
  <c r="R142" i="713"/>
  <c r="Q142" i="713"/>
  <c r="R138" i="713"/>
  <c r="Q138" i="713"/>
  <c r="Q135" i="713"/>
  <c r="O147" i="713"/>
  <c r="R135" i="713"/>
  <c r="R89" i="713"/>
  <c r="Q89" i="713"/>
  <c r="Q48" i="713"/>
  <c r="R48" i="713"/>
  <c r="Q31" i="713"/>
  <c r="O43" i="713"/>
  <c r="R43" i="713" s="1"/>
  <c r="S31" i="713" s="1"/>
  <c r="R31" i="713"/>
  <c r="Q5" i="713"/>
  <c r="O17" i="713"/>
  <c r="R5" i="713"/>
  <c r="R49" i="714"/>
  <c r="Q49" i="714"/>
  <c r="O56" i="714"/>
  <c r="R56" i="714" s="1"/>
  <c r="S44" i="714" s="1"/>
  <c r="R44" i="714"/>
  <c r="Q44" i="714"/>
  <c r="R58" i="713"/>
  <c r="Q58" i="713"/>
  <c r="R20" i="713"/>
  <c r="Q20" i="713"/>
  <c r="R10" i="713"/>
  <c r="Q10" i="713"/>
  <c r="R6" i="713"/>
  <c r="Q6" i="713"/>
  <c r="R72" i="713"/>
  <c r="Q72" i="713"/>
  <c r="R21" i="713"/>
  <c r="Q21" i="713"/>
  <c r="Q154" i="717"/>
  <c r="R154" i="717"/>
  <c r="Q150" i="717"/>
  <c r="R150" i="717"/>
  <c r="Q163" i="717"/>
  <c r="R128" i="717"/>
  <c r="Q128" i="717"/>
  <c r="R124" i="717"/>
  <c r="Q124" i="717"/>
  <c r="AG108" i="717"/>
  <c r="AH96" i="717" s="1"/>
  <c r="AF108" i="717"/>
  <c r="Q84" i="717"/>
  <c r="R84" i="717"/>
  <c r="Q140" i="717"/>
  <c r="R116" i="717"/>
  <c r="Q116" i="717"/>
  <c r="Q141" i="717"/>
  <c r="R112" i="717"/>
  <c r="Q112" i="717"/>
  <c r="Q86" i="717"/>
  <c r="R86" i="717"/>
  <c r="Q89" i="717"/>
  <c r="R89" i="717"/>
  <c r="Q85" i="717"/>
  <c r="R85" i="717"/>
  <c r="R75" i="717"/>
  <c r="Q75" i="717"/>
  <c r="R50" i="717"/>
  <c r="Q50" i="717"/>
  <c r="AF43" i="717"/>
  <c r="AG43" i="717"/>
  <c r="AH31" i="717" s="1"/>
  <c r="Q43" i="717"/>
  <c r="R26" i="717"/>
  <c r="Q26" i="717"/>
  <c r="AF17" i="717"/>
  <c r="AG17" i="717"/>
  <c r="AH5" i="717" s="1"/>
  <c r="Q173" i="716"/>
  <c r="R173" i="716"/>
  <c r="S161" i="716" s="1"/>
  <c r="R71" i="717"/>
  <c r="Q71" i="717"/>
  <c r="AG56" i="717"/>
  <c r="AH44" i="717" s="1"/>
  <c r="Q56" i="717"/>
  <c r="AF56" i="717"/>
  <c r="R34" i="717"/>
  <c r="Q34" i="717"/>
  <c r="R32" i="717"/>
  <c r="Q32" i="717"/>
  <c r="R166" i="716"/>
  <c r="Q166" i="716"/>
  <c r="Q127" i="716"/>
  <c r="R127" i="716"/>
  <c r="AG108" i="716"/>
  <c r="AH96" i="716" s="1"/>
  <c r="AF108" i="716"/>
  <c r="R150" i="716"/>
  <c r="Q150" i="716"/>
  <c r="O160" i="716"/>
  <c r="R148" i="716"/>
  <c r="Q148" i="716"/>
  <c r="AG147" i="716"/>
  <c r="AH135" i="716" s="1"/>
  <c r="AF147" i="716"/>
  <c r="R12" i="717"/>
  <c r="Q12" i="717"/>
  <c r="R8" i="717"/>
  <c r="Q8" i="717"/>
  <c r="R113" i="716"/>
  <c r="Q113" i="716"/>
  <c r="R97" i="716"/>
  <c r="Q97" i="716"/>
  <c r="O95" i="716"/>
  <c r="Q83" i="716"/>
  <c r="R83" i="716"/>
  <c r="R99" i="716"/>
  <c r="Q99" i="716"/>
  <c r="R101" i="716"/>
  <c r="Q101" i="716"/>
  <c r="R87" i="716"/>
  <c r="Q87" i="716"/>
  <c r="R48" i="716"/>
  <c r="Q48" i="716"/>
  <c r="R75" i="716"/>
  <c r="R69" i="716"/>
  <c r="S57" i="716" s="1"/>
  <c r="R138" i="715"/>
  <c r="Q138" i="715"/>
  <c r="Q173" i="715"/>
  <c r="R173" i="715"/>
  <c r="S161" i="715" s="1"/>
  <c r="O160" i="715"/>
  <c r="R148" i="715"/>
  <c r="Q148" i="715"/>
  <c r="R35" i="716"/>
  <c r="Q35" i="716"/>
  <c r="R10" i="716"/>
  <c r="Q10" i="716"/>
  <c r="R6" i="716"/>
  <c r="Q6" i="716"/>
  <c r="O56" i="716"/>
  <c r="R56" i="716" s="1"/>
  <c r="S44" i="716" s="1"/>
  <c r="R44" i="716"/>
  <c r="Q44" i="716"/>
  <c r="AF30" i="716"/>
  <c r="AG30" i="716"/>
  <c r="AH18" i="716" s="1"/>
  <c r="R140" i="715"/>
  <c r="Q140" i="715"/>
  <c r="O69" i="715"/>
  <c r="R69" i="715" s="1"/>
  <c r="S57" i="715" s="1"/>
  <c r="R57" i="715"/>
  <c r="Q57" i="715"/>
  <c r="AG108" i="715"/>
  <c r="AH96" i="715" s="1"/>
  <c r="AF108" i="715"/>
  <c r="R85" i="715"/>
  <c r="Q85" i="715"/>
  <c r="AF82" i="715"/>
  <c r="Q82" i="715"/>
  <c r="AG82" i="715"/>
  <c r="AH70" i="715" s="1"/>
  <c r="R56" i="715"/>
  <c r="S44" i="715" s="1"/>
  <c r="R148" i="714"/>
  <c r="Q148" i="714"/>
  <c r="O160" i="714"/>
  <c r="R86" i="715"/>
  <c r="Q86" i="715"/>
  <c r="R75" i="715"/>
  <c r="Q75" i="715"/>
  <c r="R71" i="715"/>
  <c r="Q71" i="715"/>
  <c r="R129" i="714"/>
  <c r="Q129" i="714"/>
  <c r="R125" i="714"/>
  <c r="Q125" i="714"/>
  <c r="Q114" i="715"/>
  <c r="R114" i="715"/>
  <c r="Q110" i="715"/>
  <c r="R110" i="715"/>
  <c r="R88" i="715"/>
  <c r="Q88" i="715"/>
  <c r="R47" i="715"/>
  <c r="Q47" i="715"/>
  <c r="AG30" i="715"/>
  <c r="AH18" i="715" s="1"/>
  <c r="AF30" i="715"/>
  <c r="Q134" i="715"/>
  <c r="R134" i="715"/>
  <c r="S122" i="715" s="1"/>
  <c r="R34" i="715"/>
  <c r="Q34" i="715"/>
  <c r="AF43" i="715"/>
  <c r="Q43" i="715"/>
  <c r="AG43" i="715"/>
  <c r="AH31" i="715" s="1"/>
  <c r="AG147" i="714"/>
  <c r="AH135" i="714" s="1"/>
  <c r="AF147" i="714"/>
  <c r="R101" i="714"/>
  <c r="Q101" i="714"/>
  <c r="Q19" i="715"/>
  <c r="R141" i="714"/>
  <c r="Q141" i="714"/>
  <c r="R137" i="714"/>
  <c r="Q137" i="714"/>
  <c r="O147" i="714"/>
  <c r="AF121" i="714"/>
  <c r="AG121" i="714"/>
  <c r="AH109" i="714" s="1"/>
  <c r="AK2" i="715"/>
  <c r="R10" i="715"/>
  <c r="Q10" i="715"/>
  <c r="R6" i="715"/>
  <c r="Q6" i="715"/>
  <c r="Q166" i="714"/>
  <c r="R166" i="714"/>
  <c r="AF160" i="713"/>
  <c r="AG160" i="713"/>
  <c r="AH148" i="713" s="1"/>
  <c r="R89" i="714"/>
  <c r="Q89" i="714"/>
  <c r="R85" i="714"/>
  <c r="Q85" i="714"/>
  <c r="Q129" i="713"/>
  <c r="R129" i="713"/>
  <c r="AG121" i="713"/>
  <c r="AH109" i="713" s="1"/>
  <c r="AF121" i="713"/>
  <c r="R72" i="714"/>
  <c r="Q72" i="714"/>
  <c r="R33" i="714"/>
  <c r="Q33" i="714"/>
  <c r="R11" i="714"/>
  <c r="Q11" i="714"/>
  <c r="R7" i="714"/>
  <c r="Q7" i="714"/>
  <c r="R143" i="713"/>
  <c r="Q143" i="713"/>
  <c r="R139" i="713"/>
  <c r="Q139" i="713"/>
  <c r="AF56" i="713"/>
  <c r="AG56" i="713"/>
  <c r="AH44" i="713" s="1"/>
  <c r="Q56" i="713"/>
  <c r="AF30" i="714"/>
  <c r="R137" i="713"/>
  <c r="Q137" i="713"/>
  <c r="Q124" i="713"/>
  <c r="R124" i="713"/>
  <c r="Q99" i="713"/>
  <c r="R96" i="713"/>
  <c r="R32" i="713"/>
  <c r="Q32" i="713"/>
  <c r="Q19" i="713"/>
  <c r="R19" i="713"/>
  <c r="R9" i="713"/>
  <c r="Q9" i="713"/>
  <c r="Q22" i="713"/>
  <c r="R22" i="713"/>
  <c r="R7" i="713"/>
  <c r="Q7" i="713"/>
  <c r="R73" i="713"/>
  <c r="Q73" i="713"/>
  <c r="R69" i="713"/>
  <c r="S57" i="713" s="1"/>
  <c r="Q166" i="717"/>
  <c r="R166" i="717"/>
  <c r="Q162" i="717"/>
  <c r="R162" i="717"/>
  <c r="R148" i="717"/>
  <c r="Q148" i="717"/>
  <c r="O160" i="717"/>
  <c r="AG147" i="717"/>
  <c r="AH135" i="717" s="1"/>
  <c r="AF147" i="717"/>
  <c r="R129" i="717"/>
  <c r="Q129" i="717"/>
  <c r="R125" i="717"/>
  <c r="Q125" i="717"/>
  <c r="R113" i="717"/>
  <c r="Q113" i="717"/>
  <c r="Q83" i="717"/>
  <c r="O95" i="717"/>
  <c r="R83" i="717"/>
  <c r="R74" i="717"/>
  <c r="Q74" i="717"/>
  <c r="Q60" i="717"/>
  <c r="R60" i="717"/>
  <c r="AG69" i="717"/>
  <c r="AH57" i="717" s="1"/>
  <c r="Q69" i="717"/>
  <c r="AF69" i="717"/>
  <c r="R72" i="717"/>
  <c r="Q72" i="717"/>
  <c r="O30" i="717"/>
  <c r="R35" i="717"/>
  <c r="Q35" i="717"/>
  <c r="R143" i="716"/>
  <c r="Q143" i="716"/>
  <c r="R33" i="717"/>
  <c r="Q33" i="717"/>
  <c r="R138" i="716"/>
  <c r="Q138" i="716"/>
  <c r="AF160" i="716"/>
  <c r="AG160" i="716"/>
  <c r="AH148" i="716" s="1"/>
  <c r="R136" i="716"/>
  <c r="Q136" i="716"/>
  <c r="Q134" i="716"/>
  <c r="Q122" i="716"/>
  <c r="Q109" i="716"/>
  <c r="O121" i="716"/>
  <c r="R109" i="716"/>
  <c r="R9" i="717"/>
  <c r="Q9" i="717"/>
  <c r="R162" i="716"/>
  <c r="Q162" i="716"/>
  <c r="R152" i="716"/>
  <c r="Q152" i="716"/>
  <c r="R128" i="716"/>
  <c r="Q128" i="716"/>
  <c r="R114" i="716"/>
  <c r="Q114" i="716"/>
  <c r="R103" i="716"/>
  <c r="Q103" i="716"/>
  <c r="R110" i="716"/>
  <c r="Q110" i="716"/>
  <c r="AF95" i="716"/>
  <c r="AG95" i="716"/>
  <c r="AH83" i="716" s="1"/>
  <c r="R57" i="716"/>
  <c r="R84" i="716"/>
  <c r="Q84" i="716"/>
  <c r="AG69" i="716"/>
  <c r="AH57" i="716" s="1"/>
  <c r="Q69" i="716"/>
  <c r="AF69" i="716"/>
  <c r="R88" i="716"/>
  <c r="Q88" i="716"/>
  <c r="R50" i="716"/>
  <c r="Q50" i="716"/>
  <c r="R31" i="716"/>
  <c r="Q31" i="716"/>
  <c r="O43" i="716"/>
  <c r="R43" i="716" s="1"/>
  <c r="S31" i="716" s="1"/>
  <c r="R5" i="716"/>
  <c r="Q5" i="716"/>
  <c r="O17" i="716"/>
  <c r="R58" i="716"/>
  <c r="Q58" i="716"/>
  <c r="R36" i="716"/>
  <c r="Q36" i="716"/>
  <c r="AG173" i="715"/>
  <c r="AH161" i="715" s="1"/>
  <c r="AF173" i="715"/>
  <c r="AF160" i="715"/>
  <c r="AG160" i="715"/>
  <c r="AH148" i="715" s="1"/>
  <c r="AG69" i="715"/>
  <c r="AH57" i="715" s="1"/>
  <c r="Q69" i="715"/>
  <c r="AF69" i="715"/>
  <c r="R32" i="716"/>
  <c r="Q32" i="716"/>
  <c r="R11" i="716"/>
  <c r="Q11" i="716"/>
  <c r="R7" i="716"/>
  <c r="Q7" i="716"/>
  <c r="R122" i="715"/>
  <c r="Q21" i="716"/>
  <c r="R21" i="716"/>
  <c r="AG95" i="715"/>
  <c r="AH83" i="715" s="1"/>
  <c r="AF95" i="715"/>
  <c r="R60" i="715"/>
  <c r="Q60" i="715"/>
  <c r="Q115" i="715"/>
  <c r="R115" i="715"/>
  <c r="R103" i="715"/>
  <c r="Q103" i="715"/>
  <c r="R72" i="715"/>
  <c r="Q72" i="715"/>
  <c r="R45" i="715"/>
  <c r="Q45" i="715"/>
  <c r="O17" i="715"/>
  <c r="R5" i="715"/>
  <c r="Q5" i="715"/>
  <c r="R128" i="714"/>
  <c r="Q128" i="714"/>
  <c r="R124" i="714"/>
  <c r="Q124" i="714"/>
  <c r="Q111" i="715"/>
  <c r="R111" i="715"/>
  <c r="R89" i="715"/>
  <c r="Q89" i="715"/>
  <c r="Q18" i="715"/>
  <c r="O30" i="715"/>
  <c r="R18" i="715"/>
  <c r="R123" i="715"/>
  <c r="Q123" i="715"/>
  <c r="AG121" i="715"/>
  <c r="AH109" i="715" s="1"/>
  <c r="AF121" i="715"/>
  <c r="Q154" i="714"/>
  <c r="R154" i="714"/>
  <c r="R97" i="714"/>
  <c r="Q97" i="714"/>
  <c r="AG69" i="714"/>
  <c r="AH57" i="714" s="1"/>
  <c r="Q69" i="714"/>
  <c r="AF69" i="714"/>
  <c r="R142" i="714"/>
  <c r="Q142" i="714"/>
  <c r="R138" i="714"/>
  <c r="Q138" i="714"/>
  <c r="O82" i="714"/>
  <c r="R82" i="714" s="1"/>
  <c r="S70" i="714" s="1"/>
  <c r="Q70" i="714"/>
  <c r="R70" i="714"/>
  <c r="Q50" i="714"/>
  <c r="R50" i="714"/>
  <c r="AG43" i="714"/>
  <c r="AH31" i="714" s="1"/>
  <c r="AF43" i="714"/>
  <c r="Q43" i="714"/>
  <c r="AF17" i="714"/>
  <c r="AG17" i="714"/>
  <c r="AH5" i="714" s="1"/>
  <c r="Q173" i="713"/>
  <c r="R173" i="713"/>
  <c r="S161" i="713" s="1"/>
  <c r="R11" i="715"/>
  <c r="Q11" i="715"/>
  <c r="R7" i="715"/>
  <c r="Q7" i="715"/>
  <c r="Q152" i="714"/>
  <c r="R152" i="714"/>
  <c r="R83" i="714"/>
  <c r="Q83" i="714"/>
  <c r="O95" i="714"/>
  <c r="R90" i="714"/>
  <c r="Q90" i="714"/>
  <c r="R86" i="714"/>
  <c r="Q86" i="714"/>
  <c r="R150" i="713"/>
  <c r="Q150" i="713"/>
  <c r="Q123" i="713"/>
  <c r="R123" i="713"/>
  <c r="Q100" i="713"/>
  <c r="R100" i="713"/>
  <c r="R86" i="713"/>
  <c r="R100" i="714"/>
  <c r="Q100" i="714"/>
  <c r="R73" i="714"/>
  <c r="Q73" i="714"/>
  <c r="R34" i="714"/>
  <c r="Q34" i="714"/>
  <c r="R12" i="714"/>
  <c r="Q12" i="714"/>
  <c r="R8" i="714"/>
  <c r="Q8" i="714"/>
  <c r="R162" i="713"/>
  <c r="Q162" i="713"/>
  <c r="R152" i="713"/>
  <c r="Q152" i="713"/>
  <c r="R140" i="713"/>
  <c r="Q140" i="713"/>
  <c r="AG147" i="713"/>
  <c r="AH135" i="713" s="1"/>
  <c r="AF147" i="713"/>
  <c r="R85" i="713"/>
  <c r="Q85" i="713"/>
  <c r="Q70" i="713"/>
  <c r="O82" i="713"/>
  <c r="R82" i="713" s="1"/>
  <c r="S70" i="713" s="1"/>
  <c r="R70" i="713"/>
  <c r="Q50" i="713"/>
  <c r="R50" i="713"/>
  <c r="Q46" i="713"/>
  <c r="R46" i="713"/>
  <c r="AG43" i="713"/>
  <c r="AH31" i="713" s="1"/>
  <c r="AF43" i="713"/>
  <c r="Q43" i="713"/>
  <c r="AF17" i="713"/>
  <c r="AG17" i="713"/>
  <c r="AH5" i="713" s="1"/>
  <c r="AF56" i="714"/>
  <c r="AG56" i="714"/>
  <c r="AH44" i="714" s="1"/>
  <c r="Q56" i="714"/>
  <c r="Q126" i="713"/>
  <c r="R126" i="713"/>
  <c r="O108" i="713"/>
  <c r="Q82" i="713"/>
  <c r="AG82" i="713"/>
  <c r="AH70" i="713" s="1"/>
  <c r="AF82" i="713"/>
  <c r="R23" i="713"/>
  <c r="Q23" i="713"/>
  <c r="Q44" i="713"/>
  <c r="R8" i="713"/>
  <c r="Q8" i="713"/>
  <c r="R75" i="713"/>
  <c r="Q75" i="713"/>
  <c r="R74" i="713"/>
  <c r="Q74" i="713"/>
  <c r="R33" i="713"/>
  <c r="Q33" i="713"/>
  <c r="R11" i="713"/>
  <c r="Q11" i="713"/>
  <c r="E2" i="708"/>
  <c r="E2" i="710"/>
  <c r="L173" i="702"/>
  <c r="N17" i="702"/>
  <c r="AG19" i="702"/>
  <c r="AF19" i="702"/>
  <c r="O19" i="702"/>
  <c r="AG20" i="702"/>
  <c r="AF20" i="702"/>
  <c r="O20" i="702"/>
  <c r="AG21" i="702"/>
  <c r="AF21" i="702"/>
  <c r="O21" i="702"/>
  <c r="AG22" i="702"/>
  <c r="AF22" i="702"/>
  <c r="O22" i="702"/>
  <c r="AG9" i="702"/>
  <c r="O9" i="702"/>
  <c r="AF9" i="702"/>
  <c r="O8" i="702"/>
  <c r="AF8" i="702"/>
  <c r="AG8" i="702"/>
  <c r="AG7" i="702"/>
  <c r="AF7" i="702"/>
  <c r="O7" i="702"/>
  <c r="AG11" i="702"/>
  <c r="O11" i="702"/>
  <c r="AF11" i="702"/>
  <c r="R25" i="702"/>
  <c r="Q25" i="702"/>
  <c r="G1" i="702"/>
  <c r="G2" i="702" s="1"/>
  <c r="O6" i="702"/>
  <c r="AG6" i="702"/>
  <c r="AF6" i="702"/>
  <c r="AG10" i="702"/>
  <c r="AF10" i="702"/>
  <c r="O10" i="702"/>
  <c r="AG23" i="702"/>
  <c r="AF23" i="702"/>
  <c r="O23" i="702"/>
  <c r="P5" i="702"/>
  <c r="L18" i="702"/>
  <c r="AF31" i="702"/>
  <c r="N43" i="702"/>
  <c r="L32" i="702"/>
  <c r="Q32" i="702" s="1"/>
  <c r="AF35" i="702"/>
  <c r="AG74" i="702"/>
  <c r="AF74" i="702"/>
  <c r="O74" i="702"/>
  <c r="AF24" i="702"/>
  <c r="AG25" i="702"/>
  <c r="O43" i="702"/>
  <c r="R32" i="702"/>
  <c r="R35" i="702"/>
  <c r="Q35" i="702"/>
  <c r="O57" i="702"/>
  <c r="AG57" i="702"/>
  <c r="N69" i="702"/>
  <c r="AF57" i="702"/>
  <c r="Q82" i="702"/>
  <c r="AG82" i="702"/>
  <c r="AH70" i="702" s="1"/>
  <c r="AF82" i="702"/>
  <c r="AG5" i="702"/>
  <c r="L24" i="702"/>
  <c r="R24" i="702" s="1"/>
  <c r="P31" i="702"/>
  <c r="P43" i="702"/>
  <c r="AG33" i="702"/>
  <c r="L33" i="702"/>
  <c r="AF33" i="702"/>
  <c r="O58" i="702"/>
  <c r="AG58" i="702"/>
  <c r="AF58" i="702"/>
  <c r="O60" i="702"/>
  <c r="AG60" i="702"/>
  <c r="AF60" i="702"/>
  <c r="N30" i="702"/>
  <c r="AG18" i="702"/>
  <c r="O18" i="702"/>
  <c r="O5" i="702"/>
  <c r="P18" i="702"/>
  <c r="AF25" i="702"/>
  <c r="L31" i="702"/>
  <c r="L43" i="702" s="1"/>
  <c r="R33" i="702"/>
  <c r="Q33" i="702"/>
  <c r="AG34" i="702"/>
  <c r="L34" i="702"/>
  <c r="R34" i="702" s="1"/>
  <c r="AF34" i="702"/>
  <c r="Q36" i="702"/>
  <c r="L69" i="702"/>
  <c r="AG35" i="702"/>
  <c r="L36" i="702"/>
  <c r="R36" i="702" s="1"/>
  <c r="AG36" i="702"/>
  <c r="L37" i="702"/>
  <c r="Q37" i="702" s="1"/>
  <c r="AG37" i="702"/>
  <c r="L44" i="702"/>
  <c r="L56" i="702" s="1"/>
  <c r="AF44" i="702"/>
  <c r="AG45" i="702"/>
  <c r="O46" i="702"/>
  <c r="AG47" i="702"/>
  <c r="O48" i="702"/>
  <c r="AG49" i="702"/>
  <c r="O50" i="702"/>
  <c r="N56" i="702"/>
  <c r="P58" i="702"/>
  <c r="O70" i="702"/>
  <c r="L71" i="702"/>
  <c r="R71" i="702" s="1"/>
  <c r="AG71" i="702"/>
  <c r="O73" i="702"/>
  <c r="AF73" i="702"/>
  <c r="L84" i="702"/>
  <c r="AF84" i="702"/>
  <c r="L86" i="702"/>
  <c r="Q86" i="702" s="1"/>
  <c r="AF86" i="702"/>
  <c r="O87" i="702"/>
  <c r="AG87" i="702"/>
  <c r="AF90" i="702"/>
  <c r="O90" i="702"/>
  <c r="AG90" i="702"/>
  <c r="AF99" i="702"/>
  <c r="O99" i="702"/>
  <c r="AG99" i="702"/>
  <c r="AG44" i="702"/>
  <c r="AF46" i="702"/>
  <c r="AF48" i="702"/>
  <c r="AF50" i="702"/>
  <c r="O59" i="702"/>
  <c r="N95" i="702"/>
  <c r="O83" i="702"/>
  <c r="AF83" i="702"/>
  <c r="O84" i="702"/>
  <c r="O88" i="702"/>
  <c r="AG88" i="702"/>
  <c r="AF91" i="702"/>
  <c r="O91" i="702"/>
  <c r="AG91" i="702"/>
  <c r="AF97" i="702"/>
  <c r="O97" i="702"/>
  <c r="AG97" i="702"/>
  <c r="AG110" i="702"/>
  <c r="AF110" i="702"/>
  <c r="O110" i="702"/>
  <c r="AG111" i="702"/>
  <c r="AF111" i="702"/>
  <c r="O111" i="702"/>
  <c r="AG112" i="702"/>
  <c r="AF112" i="702"/>
  <c r="O112" i="702"/>
  <c r="AG113" i="702"/>
  <c r="AF113" i="702"/>
  <c r="O113" i="702"/>
  <c r="AG114" i="702"/>
  <c r="AF114" i="702"/>
  <c r="O114" i="702"/>
  <c r="AG115" i="702"/>
  <c r="AF115" i="702"/>
  <c r="O115" i="702"/>
  <c r="O45" i="702"/>
  <c r="O56" i="702" s="1"/>
  <c r="R56" i="702" s="1"/>
  <c r="S44" i="702" s="1"/>
  <c r="O47" i="702"/>
  <c r="O49" i="702"/>
  <c r="P59" i="702"/>
  <c r="AF70" i="702"/>
  <c r="O72" i="702"/>
  <c r="L73" i="702"/>
  <c r="L75" i="702"/>
  <c r="R75" i="702" s="1"/>
  <c r="AG83" i="702"/>
  <c r="L85" i="702"/>
  <c r="Q85" i="702" s="1"/>
  <c r="AF85" i="702"/>
  <c r="AF88" i="702"/>
  <c r="O89" i="702"/>
  <c r="AG89" i="702"/>
  <c r="AF103" i="702"/>
  <c r="O103" i="702"/>
  <c r="AG103" i="702"/>
  <c r="AG70" i="702"/>
  <c r="AF72" i="702"/>
  <c r="AG75" i="702"/>
  <c r="AF75" i="702"/>
  <c r="R85" i="702"/>
  <c r="AG86" i="702"/>
  <c r="AF89" i="702"/>
  <c r="O96" i="702"/>
  <c r="AG96" i="702"/>
  <c r="N108" i="702"/>
  <c r="AF96" i="702"/>
  <c r="AF101" i="702"/>
  <c r="O101" i="702"/>
  <c r="AG101" i="702"/>
  <c r="P95" i="702"/>
  <c r="L96" i="702"/>
  <c r="L108" i="702" s="1"/>
  <c r="O98" i="702"/>
  <c r="O100" i="702"/>
  <c r="O102" i="702"/>
  <c r="P108" i="702"/>
  <c r="O116" i="702"/>
  <c r="AK122" i="702"/>
  <c r="AK2" i="702" s="1"/>
  <c r="AG141" i="702"/>
  <c r="AF141" i="702"/>
  <c r="O141" i="702"/>
  <c r="AG142" i="702"/>
  <c r="AF142" i="702"/>
  <c r="O142" i="702"/>
  <c r="R149" i="702"/>
  <c r="Q149" i="702"/>
  <c r="AG117" i="702"/>
  <c r="AF117" i="702"/>
  <c r="AG136" i="702"/>
  <c r="AF136" i="702"/>
  <c r="O136" i="702"/>
  <c r="AG137" i="702"/>
  <c r="AF137" i="702"/>
  <c r="O137" i="702"/>
  <c r="AG138" i="702"/>
  <c r="AF138" i="702"/>
  <c r="O138" i="702"/>
  <c r="AG139" i="702"/>
  <c r="AF139" i="702"/>
  <c r="O139" i="702"/>
  <c r="AG140" i="702"/>
  <c r="AF140" i="702"/>
  <c r="O140" i="702"/>
  <c r="R153" i="702"/>
  <c r="Q153" i="702"/>
  <c r="R155" i="702"/>
  <c r="Q155" i="702"/>
  <c r="P160" i="702"/>
  <c r="R165" i="702"/>
  <c r="Q165" i="702"/>
  <c r="N121" i="702"/>
  <c r="AG109" i="702"/>
  <c r="AF123" i="702"/>
  <c r="O123" i="702"/>
  <c r="AG123" i="702"/>
  <c r="AF124" i="702"/>
  <c r="O124" i="702"/>
  <c r="AG124" i="702"/>
  <c r="R151" i="702"/>
  <c r="Q151" i="702"/>
  <c r="P121" i="702"/>
  <c r="O109" i="702"/>
  <c r="AG116" i="702"/>
  <c r="L117" i="702"/>
  <c r="R117" i="702" s="1"/>
  <c r="L160" i="702"/>
  <c r="O163" i="702"/>
  <c r="AG163" i="702"/>
  <c r="AF163" i="702"/>
  <c r="O122" i="702"/>
  <c r="AG125" i="702"/>
  <c r="AG126" i="702"/>
  <c r="AG127" i="702"/>
  <c r="L128" i="702"/>
  <c r="L134" i="702" s="1"/>
  <c r="AG128" i="702"/>
  <c r="L129" i="702"/>
  <c r="AG129" i="702"/>
  <c r="L130" i="702"/>
  <c r="AG130" i="702"/>
  <c r="P134" i="702"/>
  <c r="N134" i="702"/>
  <c r="L135" i="702"/>
  <c r="L147" i="702" s="1"/>
  <c r="AF135" i="702"/>
  <c r="O143" i="702"/>
  <c r="P147" i="702"/>
  <c r="N147" i="702"/>
  <c r="AF149" i="702"/>
  <c r="AF151" i="702"/>
  <c r="AF153" i="702"/>
  <c r="AF155" i="702"/>
  <c r="AG160" i="702"/>
  <c r="AH148" i="702" s="1"/>
  <c r="AG161" i="702"/>
  <c r="AF165" i="702"/>
  <c r="AG135" i="702"/>
  <c r="P143" i="702"/>
  <c r="AF148" i="702"/>
  <c r="AG149" i="702"/>
  <c r="O150" i="702"/>
  <c r="AG151" i="702"/>
  <c r="O152" i="702"/>
  <c r="AG153" i="702"/>
  <c r="O154" i="702"/>
  <c r="AG155" i="702"/>
  <c r="O161" i="702"/>
  <c r="O162" i="702"/>
  <c r="O164" i="702"/>
  <c r="AG165" i="702"/>
  <c r="O166" i="702"/>
  <c r="P173" i="702"/>
  <c r="N173" i="702"/>
  <c r="AF122" i="702"/>
  <c r="O125" i="702"/>
  <c r="O126" i="702"/>
  <c r="O127" i="702"/>
  <c r="O128" i="702"/>
  <c r="O129" i="702"/>
  <c r="O130" i="702"/>
  <c r="AG148" i="702"/>
  <c r="AF150" i="702"/>
  <c r="AF152" i="702"/>
  <c r="AF154" i="702"/>
  <c r="AF162" i="702"/>
  <c r="AF164" i="702"/>
  <c r="AF166" i="702"/>
  <c r="O148" i="702"/>
  <c r="K38" i="701"/>
  <c r="K51" i="701" s="1"/>
  <c r="L25" i="701"/>
  <c r="L38" i="701" s="1"/>
  <c r="L51" i="701" s="1"/>
  <c r="G1" i="701"/>
  <c r="G2" i="701" s="1"/>
  <c r="K24" i="701"/>
  <c r="L17" i="701"/>
  <c r="L24" i="701" s="1"/>
  <c r="L101" i="701"/>
  <c r="L111" i="701" s="1"/>
  <c r="E2" i="701" s="1"/>
  <c r="K111" i="701"/>
  <c r="K64" i="701"/>
  <c r="L52" i="701"/>
  <c r="L64" i="701" s="1"/>
  <c r="L65" i="701"/>
  <c r="L75" i="701" s="1"/>
  <c r="L92" i="701"/>
  <c r="L100" i="701" s="1"/>
  <c r="Q30" i="715" l="1"/>
  <c r="R30" i="715"/>
  <c r="S18" i="715" s="1"/>
  <c r="E2" i="715"/>
  <c r="R17" i="715"/>
  <c r="S5" i="715" s="1"/>
  <c r="Q17" i="715"/>
  <c r="R160" i="717"/>
  <c r="S148" i="717" s="1"/>
  <c r="Q160" i="717"/>
  <c r="R160" i="715"/>
  <c r="S148" i="715" s="1"/>
  <c r="Q160" i="715"/>
  <c r="Q95" i="715"/>
  <c r="R95" i="715"/>
  <c r="S83" i="715" s="1"/>
  <c r="R121" i="715"/>
  <c r="S109" i="715" s="1"/>
  <c r="Q121" i="715"/>
  <c r="R134" i="713"/>
  <c r="S122" i="713" s="1"/>
  <c r="Q134" i="713"/>
  <c r="R108" i="717"/>
  <c r="S96" i="717" s="1"/>
  <c r="Q108" i="717"/>
  <c r="R173" i="717"/>
  <c r="S161" i="717" s="1"/>
  <c r="Q173" i="717"/>
  <c r="Q17" i="716"/>
  <c r="E2" i="716"/>
  <c r="R17" i="716"/>
  <c r="S5" i="716" s="1"/>
  <c r="R95" i="716"/>
  <c r="S83" i="716" s="1"/>
  <c r="Q95" i="716"/>
  <c r="E2" i="713"/>
  <c r="R17" i="713"/>
  <c r="S5" i="713" s="1"/>
  <c r="Q17" i="713"/>
  <c r="R147" i="716"/>
  <c r="S135" i="716" s="1"/>
  <c r="Q147" i="716"/>
  <c r="Q134" i="714"/>
  <c r="R134" i="714"/>
  <c r="S122" i="714" s="1"/>
  <c r="R173" i="714"/>
  <c r="S161" i="714" s="1"/>
  <c r="Q173" i="714"/>
  <c r="R121" i="714"/>
  <c r="S109" i="714" s="1"/>
  <c r="Q121" i="714"/>
  <c r="Q108" i="715"/>
  <c r="R108" i="715"/>
  <c r="S96" i="715" s="1"/>
  <c r="R108" i="713"/>
  <c r="S96" i="713" s="1"/>
  <c r="Q108" i="713"/>
  <c r="R121" i="716"/>
  <c r="S109" i="716" s="1"/>
  <c r="Q121" i="716"/>
  <c r="R95" i="717"/>
  <c r="S83" i="717" s="1"/>
  <c r="Q95" i="717"/>
  <c r="Q147" i="714"/>
  <c r="R147" i="714"/>
  <c r="S135" i="714" s="1"/>
  <c r="R160" i="716"/>
  <c r="S148" i="716" s="1"/>
  <c r="Q160" i="716"/>
  <c r="R160" i="713"/>
  <c r="S148" i="713" s="1"/>
  <c r="Q160" i="713"/>
  <c r="E2" i="714"/>
  <c r="R17" i="714"/>
  <c r="S5" i="714" s="1"/>
  <c r="Q17" i="714"/>
  <c r="R95" i="713"/>
  <c r="S83" i="713" s="1"/>
  <c r="Q95" i="713"/>
  <c r="Q121" i="717"/>
  <c r="R121" i="717"/>
  <c r="S109" i="717" s="1"/>
  <c r="Q147" i="717"/>
  <c r="R147" i="717"/>
  <c r="S135" i="717" s="1"/>
  <c r="Q108" i="714"/>
  <c r="R134" i="716"/>
  <c r="S122" i="716" s="1"/>
  <c r="Q95" i="714"/>
  <c r="R95" i="714"/>
  <c r="S83" i="714" s="1"/>
  <c r="R30" i="717"/>
  <c r="S18" i="717" s="1"/>
  <c r="Q30" i="717"/>
  <c r="R160" i="714"/>
  <c r="S148" i="714" s="1"/>
  <c r="Q160" i="714"/>
  <c r="R147" i="713"/>
  <c r="S135" i="713" s="1"/>
  <c r="Q147" i="713"/>
  <c r="R30" i="716"/>
  <c r="S18" i="716" s="1"/>
  <c r="Q30" i="716"/>
  <c r="E2" i="717"/>
  <c r="R17" i="717"/>
  <c r="S5" i="717" s="1"/>
  <c r="Q17" i="717"/>
  <c r="Q134" i="717"/>
  <c r="R134" i="717"/>
  <c r="S122" i="717" s="1"/>
  <c r="R37" i="702"/>
  <c r="L95" i="702"/>
  <c r="Q34" i="702"/>
  <c r="Q135" i="702"/>
  <c r="R135" i="702"/>
  <c r="R86" i="702"/>
  <c r="AG134" i="702"/>
  <c r="AH122" i="702" s="1"/>
  <c r="AF134" i="702"/>
  <c r="R125" i="702"/>
  <c r="Q125" i="702"/>
  <c r="Q152" i="702"/>
  <c r="R152" i="702"/>
  <c r="R128" i="702"/>
  <c r="Q128" i="702"/>
  <c r="AF121" i="702"/>
  <c r="AG121" i="702"/>
  <c r="AH109" i="702" s="1"/>
  <c r="R140" i="702"/>
  <c r="Q140" i="702"/>
  <c r="R136" i="702"/>
  <c r="Q136" i="702"/>
  <c r="R141" i="702"/>
  <c r="Q141" i="702"/>
  <c r="L121" i="702"/>
  <c r="Q117" i="702"/>
  <c r="R148" i="702"/>
  <c r="Q148" i="702"/>
  <c r="O160" i="702"/>
  <c r="R127" i="702"/>
  <c r="Q127" i="702"/>
  <c r="AG173" i="702"/>
  <c r="AH161" i="702" s="1"/>
  <c r="AF173" i="702"/>
  <c r="Q164" i="702"/>
  <c r="R164" i="702"/>
  <c r="Q154" i="702"/>
  <c r="R154" i="702"/>
  <c r="Q150" i="702"/>
  <c r="R150" i="702"/>
  <c r="AG147" i="702"/>
  <c r="AH135" i="702" s="1"/>
  <c r="AF147" i="702"/>
  <c r="R122" i="702"/>
  <c r="Q122" i="702"/>
  <c r="O134" i="702"/>
  <c r="R163" i="702"/>
  <c r="Q163" i="702"/>
  <c r="O121" i="702"/>
  <c r="R109" i="702"/>
  <c r="Q109" i="702"/>
  <c r="R123" i="702"/>
  <c r="Q123" i="702"/>
  <c r="R137" i="702"/>
  <c r="Q137" i="702"/>
  <c r="O147" i="702"/>
  <c r="R142" i="702"/>
  <c r="Q142" i="702"/>
  <c r="R98" i="702"/>
  <c r="Q98" i="702"/>
  <c r="AG108" i="702"/>
  <c r="AH96" i="702" s="1"/>
  <c r="AF108" i="702"/>
  <c r="R72" i="702"/>
  <c r="Q72" i="702"/>
  <c r="R47" i="702"/>
  <c r="Q47" i="702"/>
  <c r="Q113" i="702"/>
  <c r="R113" i="702"/>
  <c r="R91" i="702"/>
  <c r="Q91" i="702"/>
  <c r="R84" i="702"/>
  <c r="Q84" i="702"/>
  <c r="R99" i="702"/>
  <c r="Q99" i="702"/>
  <c r="R70" i="702"/>
  <c r="Q70" i="702"/>
  <c r="O82" i="702"/>
  <c r="Q5" i="702"/>
  <c r="R5" i="702"/>
  <c r="O17" i="702"/>
  <c r="R31" i="702"/>
  <c r="Q31" i="702"/>
  <c r="Q75" i="702"/>
  <c r="L82" i="702"/>
  <c r="Q43" i="702"/>
  <c r="AG43" i="702"/>
  <c r="AH31" i="702" s="1"/>
  <c r="AF43" i="702"/>
  <c r="R23" i="702"/>
  <c r="Q23" i="702"/>
  <c r="R6" i="702"/>
  <c r="Q6" i="702"/>
  <c r="Q24" i="702"/>
  <c r="R19" i="702"/>
  <c r="Q19" i="702"/>
  <c r="R126" i="702"/>
  <c r="Q126" i="702"/>
  <c r="R124" i="702"/>
  <c r="Q124" i="702"/>
  <c r="R138" i="702"/>
  <c r="Q138" i="702"/>
  <c r="R101" i="702"/>
  <c r="Q101" i="702"/>
  <c r="R89" i="702"/>
  <c r="Q89" i="702"/>
  <c r="R45" i="702"/>
  <c r="Q45" i="702"/>
  <c r="Q114" i="702"/>
  <c r="R114" i="702"/>
  <c r="Q110" i="702"/>
  <c r="R110" i="702"/>
  <c r="R97" i="702"/>
  <c r="Q97" i="702"/>
  <c r="Q59" i="702"/>
  <c r="R59" i="702"/>
  <c r="Q73" i="702"/>
  <c r="R73" i="702"/>
  <c r="R48" i="702"/>
  <c r="Q48" i="702"/>
  <c r="O30" i="702"/>
  <c r="R18" i="702"/>
  <c r="Q18" i="702"/>
  <c r="R58" i="702"/>
  <c r="Q58" i="702"/>
  <c r="AF69" i="702"/>
  <c r="AG69" i="702"/>
  <c r="AH57" i="702" s="1"/>
  <c r="Q69" i="702"/>
  <c r="Q74" i="702"/>
  <c r="R74" i="702"/>
  <c r="Q7" i="702"/>
  <c r="R7" i="702"/>
  <c r="Q9" i="702"/>
  <c r="R9" i="702"/>
  <c r="R20" i="702"/>
  <c r="Q20" i="702"/>
  <c r="R130" i="702"/>
  <c r="Q130" i="702"/>
  <c r="Q162" i="702"/>
  <c r="R162" i="702"/>
  <c r="R129" i="702"/>
  <c r="Q129" i="702"/>
  <c r="Q161" i="702"/>
  <c r="O173" i="702"/>
  <c r="R161" i="702"/>
  <c r="R143" i="702"/>
  <c r="Q143" i="702"/>
  <c r="R139" i="702"/>
  <c r="Q139" i="702"/>
  <c r="AF160" i="702"/>
  <c r="R102" i="702"/>
  <c r="Q102" i="702"/>
  <c r="O108" i="702"/>
  <c r="R96" i="702"/>
  <c r="Q96" i="702"/>
  <c r="R103" i="702"/>
  <c r="Q103" i="702"/>
  <c r="Q115" i="702"/>
  <c r="R115" i="702"/>
  <c r="Q111" i="702"/>
  <c r="R111" i="702"/>
  <c r="O95" i="702"/>
  <c r="R83" i="702"/>
  <c r="Q83" i="702"/>
  <c r="R87" i="702"/>
  <c r="Q87" i="702"/>
  <c r="AG56" i="702"/>
  <c r="AH44" i="702" s="1"/>
  <c r="Q56" i="702"/>
  <c r="AF56" i="702"/>
  <c r="Q71" i="702"/>
  <c r="R60" i="702"/>
  <c r="Q60" i="702"/>
  <c r="Q44" i="702"/>
  <c r="L30" i="702"/>
  <c r="R21" i="702"/>
  <c r="Q21" i="702"/>
  <c r="Q166" i="702"/>
  <c r="R166" i="702"/>
  <c r="Q116" i="702"/>
  <c r="R116" i="702"/>
  <c r="R100" i="702"/>
  <c r="Q100" i="702"/>
  <c r="R49" i="702"/>
  <c r="Q49" i="702"/>
  <c r="Q112" i="702"/>
  <c r="R112" i="702"/>
  <c r="R88" i="702"/>
  <c r="Q88" i="702"/>
  <c r="AG95" i="702"/>
  <c r="AH83" i="702" s="1"/>
  <c r="AF95" i="702"/>
  <c r="R90" i="702"/>
  <c r="Q90" i="702"/>
  <c r="R50" i="702"/>
  <c r="Q50" i="702"/>
  <c r="R46" i="702"/>
  <c r="Q46" i="702"/>
  <c r="AG30" i="702"/>
  <c r="AH18" i="702" s="1"/>
  <c r="AF30" i="702"/>
  <c r="R44" i="702"/>
  <c r="O69" i="702"/>
  <c r="R69" i="702" s="1"/>
  <c r="S57" i="702" s="1"/>
  <c r="R57" i="702"/>
  <c r="Q57" i="702"/>
  <c r="R43" i="702"/>
  <c r="S31" i="702" s="1"/>
  <c r="Q10" i="702"/>
  <c r="R10" i="702"/>
  <c r="Q11" i="702"/>
  <c r="R11" i="702"/>
  <c r="R8" i="702"/>
  <c r="Q8" i="702"/>
  <c r="R22" i="702"/>
  <c r="Q22" i="702"/>
  <c r="AG17" i="702"/>
  <c r="AH5" i="702" s="1"/>
  <c r="AF17" i="702"/>
  <c r="J124" i="699"/>
  <c r="H123" i="699"/>
  <c r="H122" i="699"/>
  <c r="H121" i="699"/>
  <c r="H120" i="699"/>
  <c r="H119" i="699"/>
  <c r="H118" i="699"/>
  <c r="P117" i="699"/>
  <c r="K117" i="699" s="1"/>
  <c r="L117" i="699" s="1"/>
  <c r="H117" i="699"/>
  <c r="P116" i="699"/>
  <c r="K116" i="699"/>
  <c r="L116" i="699" s="1"/>
  <c r="H116" i="699"/>
  <c r="P115" i="699"/>
  <c r="K115" i="699" s="1"/>
  <c r="L115" i="699" s="1"/>
  <c r="H115" i="699"/>
  <c r="P114" i="699"/>
  <c r="K114" i="699"/>
  <c r="L114" i="699" s="1"/>
  <c r="H114" i="699"/>
  <c r="P113" i="699"/>
  <c r="K113" i="699" s="1"/>
  <c r="L113" i="699" s="1"/>
  <c r="H113" i="699"/>
  <c r="P112" i="699"/>
  <c r="K112" i="699"/>
  <c r="K124" i="699" s="1"/>
  <c r="H112" i="699"/>
  <c r="J111" i="699"/>
  <c r="H110" i="699"/>
  <c r="H109" i="699"/>
  <c r="H108" i="699"/>
  <c r="H107" i="699"/>
  <c r="H106" i="699"/>
  <c r="P105" i="699"/>
  <c r="K105" i="699"/>
  <c r="L105" i="699" s="1"/>
  <c r="H105" i="699"/>
  <c r="P104" i="699"/>
  <c r="K104" i="699" s="1"/>
  <c r="L104" i="699" s="1"/>
  <c r="H104" i="699"/>
  <c r="P103" i="699"/>
  <c r="K103" i="699"/>
  <c r="L103" i="699" s="1"/>
  <c r="H103" i="699"/>
  <c r="P102" i="699"/>
  <c r="K102" i="699" s="1"/>
  <c r="L102" i="699" s="1"/>
  <c r="H102" i="699"/>
  <c r="P101" i="699"/>
  <c r="K101" i="699"/>
  <c r="L101" i="699" s="1"/>
  <c r="H101" i="699"/>
  <c r="J100" i="699"/>
  <c r="H99" i="699"/>
  <c r="H98" i="699"/>
  <c r="H97" i="699"/>
  <c r="H96" i="699"/>
  <c r="H95" i="699"/>
  <c r="H94" i="699"/>
  <c r="P93" i="699"/>
  <c r="K93" i="699" s="1"/>
  <c r="L93" i="699" s="1"/>
  <c r="H93" i="699"/>
  <c r="P92" i="699"/>
  <c r="K92" i="699"/>
  <c r="K100" i="699" s="1"/>
  <c r="H92" i="699"/>
  <c r="J91" i="699"/>
  <c r="H90" i="699"/>
  <c r="H89" i="699"/>
  <c r="H88" i="699"/>
  <c r="H87" i="699"/>
  <c r="H86" i="699"/>
  <c r="H85" i="699"/>
  <c r="H84" i="699"/>
  <c r="P83" i="699"/>
  <c r="K83" i="699" s="1"/>
  <c r="L83" i="699" s="1"/>
  <c r="H83" i="699"/>
  <c r="P82" i="699"/>
  <c r="K82" i="699"/>
  <c r="L82" i="699" s="1"/>
  <c r="L91" i="699" s="1"/>
  <c r="H82" i="699"/>
  <c r="L81" i="699"/>
  <c r="K81" i="699"/>
  <c r="J81" i="699"/>
  <c r="H80" i="699"/>
  <c r="H79" i="699"/>
  <c r="H78" i="699"/>
  <c r="H77" i="699"/>
  <c r="H76" i="699"/>
  <c r="J75" i="699"/>
  <c r="H74" i="699"/>
  <c r="H73" i="699"/>
  <c r="H72" i="699"/>
  <c r="P71" i="699"/>
  <c r="K71" i="699"/>
  <c r="L71" i="699" s="1"/>
  <c r="H71" i="699"/>
  <c r="P70" i="699"/>
  <c r="K70" i="699" s="1"/>
  <c r="L70" i="699" s="1"/>
  <c r="H70" i="699"/>
  <c r="P69" i="699"/>
  <c r="K69" i="699"/>
  <c r="L69" i="699" s="1"/>
  <c r="H69" i="699"/>
  <c r="P68" i="699"/>
  <c r="K68" i="699" s="1"/>
  <c r="L68" i="699" s="1"/>
  <c r="H68" i="699"/>
  <c r="P67" i="699"/>
  <c r="K67" i="699"/>
  <c r="L67" i="699" s="1"/>
  <c r="H67" i="699"/>
  <c r="P66" i="699"/>
  <c r="K66" i="699" s="1"/>
  <c r="L66" i="699" s="1"/>
  <c r="H66" i="699"/>
  <c r="P65" i="699"/>
  <c r="K65" i="699"/>
  <c r="K75" i="699" s="1"/>
  <c r="H65" i="699"/>
  <c r="J64" i="699"/>
  <c r="H63" i="699"/>
  <c r="H62" i="699"/>
  <c r="H61" i="699"/>
  <c r="H60" i="699"/>
  <c r="H59" i="699"/>
  <c r="H58" i="699"/>
  <c r="P57" i="699"/>
  <c r="L57" i="699"/>
  <c r="K57" i="699"/>
  <c r="H57" i="699"/>
  <c r="P56" i="699"/>
  <c r="K56" i="699" s="1"/>
  <c r="L56" i="699" s="1"/>
  <c r="H56" i="699"/>
  <c r="P55" i="699"/>
  <c r="L55" i="699"/>
  <c r="K55" i="699"/>
  <c r="H55" i="699"/>
  <c r="P54" i="699"/>
  <c r="K54" i="699" s="1"/>
  <c r="L54" i="699" s="1"/>
  <c r="H54" i="699"/>
  <c r="P53" i="699"/>
  <c r="L53" i="699"/>
  <c r="K53" i="699"/>
  <c r="H53" i="699"/>
  <c r="P52" i="699"/>
  <c r="K52" i="699" s="1"/>
  <c r="H52" i="699"/>
  <c r="H50" i="699"/>
  <c r="H49" i="699"/>
  <c r="H47" i="699"/>
  <c r="H46" i="699"/>
  <c r="H45" i="699"/>
  <c r="H44" i="699"/>
  <c r="H43" i="699"/>
  <c r="H42" i="699"/>
  <c r="H41" i="699"/>
  <c r="P40" i="699"/>
  <c r="K40" i="699"/>
  <c r="L40" i="699" s="1"/>
  <c r="H40" i="699"/>
  <c r="P39" i="699"/>
  <c r="K39" i="699" s="1"/>
  <c r="L39" i="699" s="1"/>
  <c r="H39" i="699"/>
  <c r="J38" i="699"/>
  <c r="J51" i="699" s="1"/>
  <c r="I1" i="699" s="1"/>
  <c r="H37" i="699"/>
  <c r="H36" i="699"/>
  <c r="H35" i="699"/>
  <c r="H34" i="699"/>
  <c r="H33" i="699"/>
  <c r="H32" i="699"/>
  <c r="H31" i="699"/>
  <c r="P30" i="699"/>
  <c r="L30" i="699"/>
  <c r="K30" i="699"/>
  <c r="H30" i="699"/>
  <c r="P29" i="699"/>
  <c r="K29" i="699" s="1"/>
  <c r="L29" i="699" s="1"/>
  <c r="H29" i="699"/>
  <c r="P28" i="699"/>
  <c r="L28" i="699"/>
  <c r="K28" i="699"/>
  <c r="H28" i="699"/>
  <c r="P27" i="699"/>
  <c r="K27" i="699" s="1"/>
  <c r="L27" i="699" s="1"/>
  <c r="H27" i="699"/>
  <c r="P26" i="699"/>
  <c r="L26" i="699"/>
  <c r="K26" i="699"/>
  <c r="H26" i="699"/>
  <c r="P25" i="699"/>
  <c r="K25" i="699" s="1"/>
  <c r="H25" i="699"/>
  <c r="J24" i="699"/>
  <c r="H23" i="699"/>
  <c r="H22" i="699"/>
  <c r="P20" i="699"/>
  <c r="L20" i="699"/>
  <c r="K20" i="699"/>
  <c r="H20" i="699"/>
  <c r="P19" i="699"/>
  <c r="K19" i="699" s="1"/>
  <c r="L19" i="699" s="1"/>
  <c r="H19" i="699"/>
  <c r="P18" i="699"/>
  <c r="L18" i="699"/>
  <c r="K18" i="699"/>
  <c r="H18" i="699"/>
  <c r="P17" i="699"/>
  <c r="K17" i="699" s="1"/>
  <c r="H17" i="699"/>
  <c r="J16" i="699"/>
  <c r="H15" i="699"/>
  <c r="H14" i="699"/>
  <c r="H13" i="699"/>
  <c r="H12" i="699"/>
  <c r="H11" i="699"/>
  <c r="H10" i="699"/>
  <c r="P8" i="699"/>
  <c r="L8" i="699"/>
  <c r="K8" i="699"/>
  <c r="H8" i="699"/>
  <c r="P7" i="699"/>
  <c r="K7" i="699" s="1"/>
  <c r="L7" i="699" s="1"/>
  <c r="H7" i="699"/>
  <c r="P6" i="699"/>
  <c r="L6" i="699"/>
  <c r="K6" i="699"/>
  <c r="H6" i="699"/>
  <c r="P5" i="699"/>
  <c r="K5" i="699" s="1"/>
  <c r="H5" i="699"/>
  <c r="I2" i="699"/>
  <c r="E1" i="699"/>
  <c r="Q108" i="702" l="1"/>
  <c r="R108" i="702"/>
  <c r="S96" i="702" s="1"/>
  <c r="R30" i="702"/>
  <c r="S18" i="702" s="1"/>
  <c r="Q30" i="702"/>
  <c r="R160" i="702"/>
  <c r="S148" i="702" s="1"/>
  <c r="Q160" i="702"/>
  <c r="R173" i="702"/>
  <c r="S161" i="702" s="1"/>
  <c r="Q173" i="702"/>
  <c r="Q134" i="702"/>
  <c r="R134" i="702"/>
  <c r="S122" i="702" s="1"/>
  <c r="R82" i="702"/>
  <c r="S70" i="702" s="1"/>
  <c r="R121" i="702"/>
  <c r="S109" i="702" s="1"/>
  <c r="Q121" i="702"/>
  <c r="Q95" i="702"/>
  <c r="R95" i="702"/>
  <c r="S83" i="702" s="1"/>
  <c r="R17" i="702"/>
  <c r="S5" i="702" s="1"/>
  <c r="Q17" i="702"/>
  <c r="E2" i="702"/>
  <c r="Q147" i="702"/>
  <c r="R147" i="702"/>
  <c r="S135" i="702" s="1"/>
  <c r="K38" i="699"/>
  <c r="K51" i="699" s="1"/>
  <c r="L25" i="699"/>
  <c r="L38" i="699" s="1"/>
  <c r="L51" i="699" s="1"/>
  <c r="K64" i="699"/>
  <c r="L52" i="699"/>
  <c r="L64" i="699" s="1"/>
  <c r="G1" i="699"/>
  <c r="G2" i="699" s="1"/>
  <c r="K24" i="699"/>
  <c r="L17" i="699"/>
  <c r="L24" i="699" s="1"/>
  <c r="L111" i="699"/>
  <c r="K16" i="699"/>
  <c r="L5" i="699"/>
  <c r="L16" i="699" s="1"/>
  <c r="L65" i="699"/>
  <c r="L75" i="699" s="1"/>
  <c r="K111" i="699"/>
  <c r="K91" i="699"/>
  <c r="L112" i="699"/>
  <c r="L124" i="699" s="1"/>
  <c r="L92" i="699"/>
  <c r="L100" i="699" s="1"/>
  <c r="E2" i="699" l="1"/>
  <c r="AE173" i="698" l="1"/>
  <c r="AD173" i="698"/>
  <c r="AA173" i="698"/>
  <c r="Z173" i="698"/>
  <c r="M173" i="698"/>
  <c r="W172" i="698"/>
  <c r="H172" i="698"/>
  <c r="W171" i="698"/>
  <c r="H171" i="698"/>
  <c r="AG170" i="698"/>
  <c r="AF170" i="698"/>
  <c r="W170" i="698"/>
  <c r="H170" i="698"/>
  <c r="AG169" i="698"/>
  <c r="AF169" i="698"/>
  <c r="W169" i="698"/>
  <c r="H169" i="698"/>
  <c r="AG168" i="698"/>
  <c r="AF168" i="698"/>
  <c r="W168" i="698"/>
  <c r="H168" i="698"/>
  <c r="AG167" i="698"/>
  <c r="AF167" i="698"/>
  <c r="W167" i="698"/>
  <c r="H167" i="698"/>
  <c r="W166" i="698"/>
  <c r="N166" i="698"/>
  <c r="AG166" i="698" s="1"/>
  <c r="P166" i="698"/>
  <c r="H166" i="698"/>
  <c r="W165" i="698"/>
  <c r="N165" i="698"/>
  <c r="O165" i="698" s="1"/>
  <c r="P165" i="698"/>
  <c r="H165" i="698"/>
  <c r="W164" i="698"/>
  <c r="N164" i="698"/>
  <c r="AG164" i="698" s="1"/>
  <c r="P164" i="698"/>
  <c r="H164" i="698"/>
  <c r="W163" i="698"/>
  <c r="N163" i="698" s="1"/>
  <c r="P163" i="698"/>
  <c r="H163" i="698"/>
  <c r="W162" i="698"/>
  <c r="N162" i="698"/>
  <c r="AG162" i="698" s="1"/>
  <c r="P162" i="698"/>
  <c r="H162" i="698"/>
  <c r="W161" i="698"/>
  <c r="N161" i="698"/>
  <c r="AF161" i="698" s="1"/>
  <c r="P161" i="698"/>
  <c r="H161" i="698"/>
  <c r="AE160" i="698"/>
  <c r="AD160" i="698"/>
  <c r="AA160" i="698"/>
  <c r="Z160" i="698"/>
  <c r="M160" i="698"/>
  <c r="W159" i="698"/>
  <c r="H159" i="698"/>
  <c r="W158" i="698"/>
  <c r="H158" i="698"/>
  <c r="W157" i="698"/>
  <c r="H157" i="698"/>
  <c r="W156" i="698"/>
  <c r="H156" i="698"/>
  <c r="W155" i="698"/>
  <c r="P155" i="698"/>
  <c r="N155" i="698"/>
  <c r="O155" i="698" s="1"/>
  <c r="H155" i="698"/>
  <c r="W154" i="698"/>
  <c r="P154" i="698"/>
  <c r="N154" i="698"/>
  <c r="AG154" i="698" s="1"/>
  <c r="H154" i="698"/>
  <c r="W153" i="698"/>
  <c r="P153" i="698"/>
  <c r="N153" i="698"/>
  <c r="O153" i="698" s="1"/>
  <c r="H153" i="698"/>
  <c r="W152" i="698"/>
  <c r="P152" i="698"/>
  <c r="N152" i="698"/>
  <c r="AG152" i="698" s="1"/>
  <c r="H152" i="698"/>
  <c r="W151" i="698"/>
  <c r="N151" i="698"/>
  <c r="O151" i="698" s="1"/>
  <c r="P151" i="698"/>
  <c r="H151" i="698"/>
  <c r="W150" i="698"/>
  <c r="P150" i="698"/>
  <c r="N150" i="698"/>
  <c r="AG150" i="698" s="1"/>
  <c r="H150" i="698"/>
  <c r="W149" i="698"/>
  <c r="N149" i="698"/>
  <c r="O149" i="698" s="1"/>
  <c r="P149" i="698"/>
  <c r="H149" i="698"/>
  <c r="W148" i="698"/>
  <c r="P148" i="698"/>
  <c r="N148" i="698"/>
  <c r="N160" i="698" s="1"/>
  <c r="H148" i="698"/>
  <c r="AE147" i="698"/>
  <c r="AD147" i="698"/>
  <c r="AA147" i="698"/>
  <c r="Z147" i="698"/>
  <c r="W147" i="698"/>
  <c r="M147" i="698"/>
  <c r="AK146" i="698"/>
  <c r="AJ146" i="698"/>
  <c r="W146" i="698"/>
  <c r="H146" i="698"/>
  <c r="AJ145" i="698"/>
  <c r="AK145" i="698" s="1"/>
  <c r="AG145" i="698"/>
  <c r="AF145" i="698"/>
  <c r="W145" i="698"/>
  <c r="H145" i="698"/>
  <c r="AJ144" i="698"/>
  <c r="AK144" i="698" s="1"/>
  <c r="AG144" i="698"/>
  <c r="AF144" i="698"/>
  <c r="W144" i="698"/>
  <c r="H144" i="698"/>
  <c r="AJ143" i="698"/>
  <c r="AK143" i="698" s="1"/>
  <c r="AG143" i="698"/>
  <c r="AF143" i="698"/>
  <c r="W143" i="698"/>
  <c r="H143" i="698"/>
  <c r="AJ142" i="698"/>
  <c r="AK142" i="698" s="1"/>
  <c r="AG142" i="698"/>
  <c r="W142" i="698"/>
  <c r="N142" i="698"/>
  <c r="AF142" i="698" s="1"/>
  <c r="P142" i="698"/>
  <c r="H142" i="698"/>
  <c r="AJ141" i="698"/>
  <c r="AK141" i="698" s="1"/>
  <c r="AK135" i="698" s="1"/>
  <c r="AG141" i="698"/>
  <c r="W141" i="698"/>
  <c r="N141" i="698"/>
  <c r="AF141" i="698" s="1"/>
  <c r="P141" i="698"/>
  <c r="H141" i="698"/>
  <c r="AK140" i="698"/>
  <c r="AJ140" i="698"/>
  <c r="W140" i="698"/>
  <c r="N140" i="698" s="1"/>
  <c r="P140" i="698"/>
  <c r="H140" i="698"/>
  <c r="AK139" i="698"/>
  <c r="AJ139" i="698"/>
  <c r="W139" i="698"/>
  <c r="N139" i="698" s="1"/>
  <c r="P139" i="698"/>
  <c r="H139" i="698"/>
  <c r="AK138" i="698"/>
  <c r="AJ138" i="698"/>
  <c r="W138" i="698"/>
  <c r="N138" i="698" s="1"/>
  <c r="P138" i="698"/>
  <c r="H138" i="698"/>
  <c r="AK137" i="698"/>
  <c r="AJ137" i="698"/>
  <c r="W137" i="698"/>
  <c r="N137" i="698" s="1"/>
  <c r="P137" i="698"/>
  <c r="H137" i="698"/>
  <c r="AK136" i="698"/>
  <c r="AJ136" i="698"/>
  <c r="W136" i="698"/>
  <c r="N136" i="698" s="1"/>
  <c r="P136" i="698"/>
  <c r="H136" i="698"/>
  <c r="AJ135" i="698"/>
  <c r="W135" i="698"/>
  <c r="N135" i="698"/>
  <c r="O135" i="698" s="1"/>
  <c r="P135" i="698"/>
  <c r="H135" i="698"/>
  <c r="AE134" i="698"/>
  <c r="AD134" i="698"/>
  <c r="AA134" i="698"/>
  <c r="Z134" i="698"/>
  <c r="M134" i="698"/>
  <c r="AJ133" i="698"/>
  <c r="AK133" i="698" s="1"/>
  <c r="W133" i="698"/>
  <c r="H133" i="698"/>
  <c r="AK132" i="698"/>
  <c r="AJ132" i="698"/>
  <c r="W132" i="698"/>
  <c r="H132" i="698"/>
  <c r="AJ131" i="698"/>
  <c r="AK131" i="698" s="1"/>
  <c r="AG131" i="698"/>
  <c r="AF131" i="698"/>
  <c r="W131" i="698"/>
  <c r="H131" i="698"/>
  <c r="AJ130" i="698"/>
  <c r="AK130" i="698" s="1"/>
  <c r="W130" i="698"/>
  <c r="N130" i="698"/>
  <c r="AF130" i="698" s="1"/>
  <c r="P130" i="698"/>
  <c r="H130" i="698"/>
  <c r="AJ129" i="698"/>
  <c r="AK129" i="698" s="1"/>
  <c r="W129" i="698"/>
  <c r="N129" i="698"/>
  <c r="AF129" i="698" s="1"/>
  <c r="P129" i="698"/>
  <c r="H129" i="698"/>
  <c r="AJ128" i="698"/>
  <c r="AK128" i="698" s="1"/>
  <c r="W128" i="698"/>
  <c r="N128" i="698"/>
  <c r="AF128" i="698" s="1"/>
  <c r="P128" i="698"/>
  <c r="H128" i="698"/>
  <c r="AJ127" i="698"/>
  <c r="AK127" i="698" s="1"/>
  <c r="W127" i="698"/>
  <c r="N127" i="698"/>
  <c r="AF127" i="698" s="1"/>
  <c r="P127" i="698"/>
  <c r="H127" i="698"/>
  <c r="AJ126" i="698"/>
  <c r="AK126" i="698" s="1"/>
  <c r="W126" i="698"/>
  <c r="N126" i="698"/>
  <c r="AF126" i="698" s="1"/>
  <c r="P126" i="698"/>
  <c r="H126" i="698"/>
  <c r="AK125" i="698"/>
  <c r="AJ125" i="698"/>
  <c r="W125" i="698"/>
  <c r="N125" i="698" s="1"/>
  <c r="P125" i="698"/>
  <c r="H125" i="698"/>
  <c r="AK124" i="698"/>
  <c r="AJ124" i="698"/>
  <c r="W124" i="698"/>
  <c r="N124" i="698" s="1"/>
  <c r="P124" i="698"/>
  <c r="H124" i="698"/>
  <c r="AK123" i="698"/>
  <c r="AJ123" i="698"/>
  <c r="W123" i="698"/>
  <c r="N123" i="698" s="1"/>
  <c r="P123" i="698"/>
  <c r="H123" i="698"/>
  <c r="AJ122" i="698"/>
  <c r="W122" i="698"/>
  <c r="N122" i="698"/>
  <c r="AG122" i="698" s="1"/>
  <c r="P122" i="698"/>
  <c r="H122" i="698"/>
  <c r="AE121" i="698"/>
  <c r="AD121" i="698"/>
  <c r="AA121" i="698"/>
  <c r="Z121" i="698"/>
  <c r="W121" i="698"/>
  <c r="M121" i="698"/>
  <c r="AK120" i="698"/>
  <c r="AJ120" i="698"/>
  <c r="AG120" i="698"/>
  <c r="AF120" i="698"/>
  <c r="W120" i="698"/>
  <c r="H120" i="698"/>
  <c r="AK119" i="698"/>
  <c r="AJ119" i="698"/>
  <c r="AG119" i="698"/>
  <c r="AF119" i="698"/>
  <c r="W119" i="698"/>
  <c r="H119" i="698"/>
  <c r="AK118" i="698"/>
  <c r="AJ118" i="698"/>
  <c r="AG118" i="698"/>
  <c r="AF118" i="698"/>
  <c r="W118" i="698"/>
  <c r="H118" i="698"/>
  <c r="AK117" i="698"/>
  <c r="AJ117" i="698"/>
  <c r="W117" i="698"/>
  <c r="N117" i="698" s="1"/>
  <c r="O117" i="698"/>
  <c r="P117" i="698"/>
  <c r="H117" i="698"/>
  <c r="AK116" i="698"/>
  <c r="AJ116" i="698"/>
  <c r="W116" i="698"/>
  <c r="N116" i="698" s="1"/>
  <c r="O116" i="698" s="1"/>
  <c r="P116" i="698"/>
  <c r="H116" i="698"/>
  <c r="AK115" i="698"/>
  <c r="AJ115" i="698"/>
  <c r="W115" i="698"/>
  <c r="N115" i="698" s="1"/>
  <c r="AG115" i="698" s="1"/>
  <c r="P115" i="698"/>
  <c r="H115" i="698"/>
  <c r="AK114" i="698"/>
  <c r="AJ114" i="698"/>
  <c r="W114" i="698"/>
  <c r="N114" i="698" s="1"/>
  <c r="P114" i="698"/>
  <c r="H114" i="698"/>
  <c r="AK113" i="698"/>
  <c r="AJ113" i="698"/>
  <c r="W113" i="698"/>
  <c r="N113" i="698" s="1"/>
  <c r="AG113" i="698" s="1"/>
  <c r="P113" i="698"/>
  <c r="H113" i="698"/>
  <c r="AJ112" i="698"/>
  <c r="AK112" i="698" s="1"/>
  <c r="W112" i="698"/>
  <c r="P112" i="698"/>
  <c r="N112" i="698"/>
  <c r="AG112" i="698" s="1"/>
  <c r="H112" i="698"/>
  <c r="AJ111" i="698"/>
  <c r="AK111" i="698" s="1"/>
  <c r="W111" i="698"/>
  <c r="P111" i="698"/>
  <c r="N111" i="698"/>
  <c r="AG111" i="698" s="1"/>
  <c r="H111" i="698"/>
  <c r="AJ110" i="698"/>
  <c r="AK110" i="698" s="1"/>
  <c r="W110" i="698"/>
  <c r="P110" i="698"/>
  <c r="N110" i="698"/>
  <c r="AG110" i="698" s="1"/>
  <c r="H110" i="698"/>
  <c r="AJ109" i="698"/>
  <c r="W109" i="698"/>
  <c r="N109" i="698"/>
  <c r="N121" i="698" s="1"/>
  <c r="P121" i="698"/>
  <c r="H109" i="698"/>
  <c r="AE108" i="698"/>
  <c r="AD108" i="698"/>
  <c r="AA108" i="698"/>
  <c r="Z108" i="698"/>
  <c r="W108" i="698"/>
  <c r="M108" i="698"/>
  <c r="W107" i="698"/>
  <c r="H107" i="698"/>
  <c r="AG106" i="698"/>
  <c r="AF106" i="698"/>
  <c r="W106" i="698"/>
  <c r="H106" i="698"/>
  <c r="AG105" i="698"/>
  <c r="AF105" i="698"/>
  <c r="W105" i="698"/>
  <c r="H105" i="698"/>
  <c r="AG104" i="698"/>
  <c r="AF104" i="698"/>
  <c r="W104" i="698"/>
  <c r="H104" i="698"/>
  <c r="W103" i="698"/>
  <c r="N103" i="698" s="1"/>
  <c r="P103" i="698"/>
  <c r="H103" i="698"/>
  <c r="AG102" i="698"/>
  <c r="W102" i="698"/>
  <c r="N102" i="698"/>
  <c r="O102" i="698" s="1"/>
  <c r="P102" i="698"/>
  <c r="H102" i="698"/>
  <c r="W101" i="698"/>
  <c r="N101" i="698" s="1"/>
  <c r="P101" i="698"/>
  <c r="H101" i="698"/>
  <c r="AG100" i="698"/>
  <c r="W100" i="698"/>
  <c r="N100" i="698"/>
  <c r="O100" i="698" s="1"/>
  <c r="P100" i="698"/>
  <c r="H100" i="698"/>
  <c r="W99" i="698"/>
  <c r="N99" i="698" s="1"/>
  <c r="P99" i="698"/>
  <c r="H99" i="698"/>
  <c r="AG98" i="698"/>
  <c r="W98" i="698"/>
  <c r="N98" i="698"/>
  <c r="O98" i="698" s="1"/>
  <c r="P98" i="698"/>
  <c r="H98" i="698"/>
  <c r="W97" i="698"/>
  <c r="N97" i="698" s="1"/>
  <c r="P97" i="698"/>
  <c r="H97" i="698"/>
  <c r="W96" i="698"/>
  <c r="N96" i="698" s="1"/>
  <c r="P108" i="698"/>
  <c r="H96" i="698"/>
  <c r="AE95" i="698"/>
  <c r="AD95" i="698"/>
  <c r="AA95" i="698"/>
  <c r="Z95" i="698"/>
  <c r="M95" i="698"/>
  <c r="AK94" i="698"/>
  <c r="AJ94" i="698"/>
  <c r="AG94" i="698"/>
  <c r="AF94" i="698"/>
  <c r="W94" i="698"/>
  <c r="H94" i="698"/>
  <c r="AK93" i="698"/>
  <c r="AJ93" i="698"/>
  <c r="AG93" i="698"/>
  <c r="AF93" i="698"/>
  <c r="W93" i="698"/>
  <c r="H93" i="698"/>
  <c r="AK92" i="698"/>
  <c r="AJ92" i="698"/>
  <c r="AG92" i="698"/>
  <c r="AF92" i="698"/>
  <c r="W92" i="698"/>
  <c r="H92" i="698"/>
  <c r="AK91" i="698"/>
  <c r="AJ91" i="698"/>
  <c r="AG91" i="698"/>
  <c r="AF91" i="698"/>
  <c r="W91" i="698"/>
  <c r="H91" i="698"/>
  <c r="AK90" i="698"/>
  <c r="AJ90" i="698"/>
  <c r="W90" i="698"/>
  <c r="N90" i="698" s="1"/>
  <c r="P90" i="698"/>
  <c r="H90" i="698"/>
  <c r="AK89" i="698"/>
  <c r="AJ89" i="698"/>
  <c r="W89" i="698"/>
  <c r="N89" i="698" s="1"/>
  <c r="P89" i="698"/>
  <c r="H89" i="698"/>
  <c r="AK88" i="698"/>
  <c r="AJ88" i="698"/>
  <c r="W88" i="698"/>
  <c r="N88" i="698" s="1"/>
  <c r="P88" i="698"/>
  <c r="H88" i="698"/>
  <c r="AK87" i="698"/>
  <c r="AJ87" i="698"/>
  <c r="AF87" i="698"/>
  <c r="W87" i="698"/>
  <c r="N87" i="698" s="1"/>
  <c r="P87" i="698"/>
  <c r="H87" i="698"/>
  <c r="AK86" i="698"/>
  <c r="AJ86" i="698"/>
  <c r="W86" i="698"/>
  <c r="N86" i="698" s="1"/>
  <c r="AF86" i="698" s="1"/>
  <c r="P86" i="698"/>
  <c r="H86" i="698"/>
  <c r="AK85" i="698"/>
  <c r="AJ85" i="698"/>
  <c r="AF85" i="698"/>
  <c r="W85" i="698"/>
  <c r="N85" i="698" s="1"/>
  <c r="P85" i="698"/>
  <c r="H85" i="698"/>
  <c r="AK84" i="698"/>
  <c r="AJ84" i="698"/>
  <c r="AF84" i="698"/>
  <c r="W84" i="698"/>
  <c r="N84" i="698" s="1"/>
  <c r="O84" i="698" s="1"/>
  <c r="P84" i="698"/>
  <c r="Q84" i="698"/>
  <c r="H84" i="698"/>
  <c r="AK83" i="698"/>
  <c r="AJ83" i="698"/>
  <c r="AG83" i="698"/>
  <c r="AF83" i="698"/>
  <c r="W83" i="698"/>
  <c r="O83" i="698"/>
  <c r="Q83" i="698" s="1"/>
  <c r="N83" i="698"/>
  <c r="H83" i="698"/>
  <c r="AE82" i="698"/>
  <c r="AD82" i="698"/>
  <c r="AA82" i="698"/>
  <c r="Z82" i="698"/>
  <c r="M82" i="698"/>
  <c r="AJ81" i="698"/>
  <c r="AK81" i="698" s="1"/>
  <c r="W81" i="698"/>
  <c r="AK80" i="698"/>
  <c r="AJ80" i="698"/>
  <c r="AG80" i="698"/>
  <c r="AF80" i="698"/>
  <c r="W80" i="698"/>
  <c r="AJ79" i="698"/>
  <c r="AK79" i="698" s="1"/>
  <c r="AG79" i="698"/>
  <c r="AF79" i="698"/>
  <c r="W79" i="698"/>
  <c r="AJ78" i="698"/>
  <c r="AK78" i="698" s="1"/>
  <c r="AG78" i="698"/>
  <c r="AF78" i="698"/>
  <c r="W78" i="698"/>
  <c r="AK77" i="698"/>
  <c r="AJ77" i="698"/>
  <c r="AG77" i="698"/>
  <c r="AF77" i="698"/>
  <c r="W77" i="698"/>
  <c r="AJ76" i="698"/>
  <c r="AK76" i="698" s="1"/>
  <c r="AG76" i="698"/>
  <c r="AF76" i="698"/>
  <c r="W76" i="698"/>
  <c r="H76" i="698"/>
  <c r="AJ75" i="698"/>
  <c r="AK75" i="698" s="1"/>
  <c r="W75" i="698"/>
  <c r="N75" i="698"/>
  <c r="AG75" i="698" s="1"/>
  <c r="P75" i="698"/>
  <c r="H75" i="698"/>
  <c r="AK74" i="698"/>
  <c r="AJ74" i="698"/>
  <c r="AF74" i="698"/>
  <c r="W74" i="698"/>
  <c r="O74" i="698"/>
  <c r="Q74" i="698" s="1"/>
  <c r="N74" i="698"/>
  <c r="P74" i="698"/>
  <c r="H74" i="698"/>
  <c r="AJ73" i="698"/>
  <c r="AK73" i="698" s="1"/>
  <c r="W73" i="698"/>
  <c r="N73" i="698"/>
  <c r="AG73" i="698" s="1"/>
  <c r="P73" i="698"/>
  <c r="H73" i="698"/>
  <c r="AK72" i="698"/>
  <c r="AJ72" i="698"/>
  <c r="AF72" i="698"/>
  <c r="W72" i="698"/>
  <c r="O72" i="698"/>
  <c r="N72" i="698"/>
  <c r="R72" i="698"/>
  <c r="P72" i="698"/>
  <c r="H72" i="698"/>
  <c r="AK71" i="698"/>
  <c r="AJ71" i="698"/>
  <c r="W71" i="698"/>
  <c r="N71" i="698" s="1"/>
  <c r="P71" i="698"/>
  <c r="H71" i="698"/>
  <c r="AJ70" i="698"/>
  <c r="AF70" i="698"/>
  <c r="W70" i="698"/>
  <c r="O70" i="698"/>
  <c r="N70" i="698"/>
  <c r="H70" i="698"/>
  <c r="AE69" i="698"/>
  <c r="AD69" i="698"/>
  <c r="AA69" i="698"/>
  <c r="Z69" i="698"/>
  <c r="W69" i="698"/>
  <c r="M69" i="698"/>
  <c r="P69" i="698" s="1"/>
  <c r="W68" i="698"/>
  <c r="H68" i="698"/>
  <c r="AG67" i="698"/>
  <c r="AF67" i="698"/>
  <c r="W67" i="698"/>
  <c r="H67" i="698"/>
  <c r="AG66" i="698"/>
  <c r="AF66" i="698"/>
  <c r="W66" i="698"/>
  <c r="H66" i="698"/>
  <c r="AG65" i="698"/>
  <c r="AF65" i="698"/>
  <c r="W65" i="698"/>
  <c r="H65" i="698"/>
  <c r="AG64" i="698"/>
  <c r="AF64" i="698"/>
  <c r="W64" i="698"/>
  <c r="H64" i="698"/>
  <c r="AG63" i="698"/>
  <c r="AF63" i="698"/>
  <c r="W63" i="698"/>
  <c r="H63" i="698"/>
  <c r="AG62" i="698"/>
  <c r="AF62" i="698"/>
  <c r="W62" i="698"/>
  <c r="H62" i="698"/>
  <c r="AG61" i="698"/>
  <c r="AF61" i="698"/>
  <c r="W61" i="698"/>
  <c r="H61" i="698"/>
  <c r="W60" i="698"/>
  <c r="P60" i="698"/>
  <c r="N60" i="698"/>
  <c r="AG60" i="698" s="1"/>
  <c r="H60" i="698"/>
  <c r="W59" i="698"/>
  <c r="N59" i="698"/>
  <c r="AF59" i="698" s="1"/>
  <c r="P59" i="698"/>
  <c r="H59" i="698"/>
  <c r="W58" i="698"/>
  <c r="P58" i="698"/>
  <c r="N58" i="698"/>
  <c r="AG58" i="698" s="1"/>
  <c r="H58" i="698"/>
  <c r="W57" i="698"/>
  <c r="N57" i="698" s="1"/>
  <c r="P57" i="698"/>
  <c r="H57" i="698"/>
  <c r="AE56" i="698"/>
  <c r="AD56" i="698"/>
  <c r="AA56" i="698"/>
  <c r="Z56" i="698"/>
  <c r="W56" i="698"/>
  <c r="M56" i="698"/>
  <c r="W55" i="698"/>
  <c r="H55" i="698"/>
  <c r="AG54" i="698"/>
  <c r="AF54" i="698"/>
  <c r="W54" i="698"/>
  <c r="H54" i="698"/>
  <c r="AG53" i="698"/>
  <c r="AF53" i="698"/>
  <c r="W53" i="698"/>
  <c r="H53" i="698"/>
  <c r="AG52" i="698"/>
  <c r="AF52" i="698"/>
  <c r="W52" i="698"/>
  <c r="H52" i="698"/>
  <c r="AG51" i="698"/>
  <c r="AF51" i="698"/>
  <c r="W51" i="698"/>
  <c r="H51" i="698"/>
  <c r="W50" i="698"/>
  <c r="N50" i="698" s="1"/>
  <c r="P50" i="698"/>
  <c r="H50" i="698"/>
  <c r="AG49" i="698"/>
  <c r="W49" i="698"/>
  <c r="N49" i="698"/>
  <c r="O49" i="698" s="1"/>
  <c r="P49" i="698"/>
  <c r="H49" i="698"/>
  <c r="W48" i="698"/>
  <c r="N48" i="698" s="1"/>
  <c r="P48" i="698"/>
  <c r="H48" i="698"/>
  <c r="AG47" i="698"/>
  <c r="W47" i="698"/>
  <c r="N47" i="698"/>
  <c r="O47" i="698" s="1"/>
  <c r="P47" i="698"/>
  <c r="H47" i="698"/>
  <c r="W46" i="698"/>
  <c r="N46" i="698" s="1"/>
  <c r="P46" i="698"/>
  <c r="H46" i="698"/>
  <c r="AG45" i="698"/>
  <c r="W45" i="698"/>
  <c r="N45" i="698"/>
  <c r="O45" i="698" s="1"/>
  <c r="P45" i="698"/>
  <c r="H45" i="698"/>
  <c r="AF44" i="698"/>
  <c r="W44" i="698"/>
  <c r="N44" i="698"/>
  <c r="O44" i="698" s="1"/>
  <c r="P56" i="698"/>
  <c r="H44" i="698"/>
  <c r="AE43" i="698"/>
  <c r="AD43" i="698"/>
  <c r="AA43" i="698"/>
  <c r="Z43" i="698"/>
  <c r="M43" i="698"/>
  <c r="P43" i="698"/>
  <c r="AK42" i="698"/>
  <c r="AJ42" i="698"/>
  <c r="W42" i="698"/>
  <c r="H42" i="698"/>
  <c r="AK41" i="698"/>
  <c r="AJ41" i="698"/>
  <c r="W41" i="698"/>
  <c r="H41" i="698"/>
  <c r="AK40" i="698"/>
  <c r="AJ40" i="698"/>
  <c r="AG40" i="698"/>
  <c r="AF40" i="698"/>
  <c r="W40" i="698"/>
  <c r="H40" i="698"/>
  <c r="AK39" i="698"/>
  <c r="AJ39" i="698"/>
  <c r="AG39" i="698"/>
  <c r="AF39" i="698"/>
  <c r="W39" i="698"/>
  <c r="P39" i="698"/>
  <c r="H39" i="698"/>
  <c r="AJ38" i="698"/>
  <c r="AK38" i="698" s="1"/>
  <c r="AG38" i="698"/>
  <c r="AF38" i="698"/>
  <c r="W38" i="698"/>
  <c r="P38" i="698"/>
  <c r="H38" i="698"/>
  <c r="AK37" i="698"/>
  <c r="AK31" i="698" s="1"/>
  <c r="AJ37" i="698"/>
  <c r="AG37" i="698"/>
  <c r="AF37" i="698"/>
  <c r="W37" i="698"/>
  <c r="P37" i="698"/>
  <c r="H37" i="698"/>
  <c r="AK36" i="698"/>
  <c r="AJ36" i="698"/>
  <c r="W36" i="698"/>
  <c r="N36" i="698" s="1"/>
  <c r="P36" i="698"/>
  <c r="H36" i="698"/>
  <c r="AK35" i="698"/>
  <c r="AJ35" i="698"/>
  <c r="W35" i="698"/>
  <c r="N35" i="698" s="1"/>
  <c r="P35" i="698"/>
  <c r="H35" i="698"/>
  <c r="AK34" i="698"/>
  <c r="AJ34" i="698"/>
  <c r="W34" i="698"/>
  <c r="N34" i="698" s="1"/>
  <c r="P34" i="698"/>
  <c r="H34" i="698"/>
  <c r="AK33" i="698"/>
  <c r="AJ33" i="698"/>
  <c r="W33" i="698"/>
  <c r="N33" i="698" s="1"/>
  <c r="AF33" i="698" s="1"/>
  <c r="P33" i="698"/>
  <c r="H33" i="698"/>
  <c r="AK32" i="698"/>
  <c r="AJ32" i="698"/>
  <c r="AF32" i="698"/>
  <c r="W32" i="698"/>
  <c r="N32" i="698" s="1"/>
  <c r="P32" i="698"/>
  <c r="H32" i="698"/>
  <c r="AJ31" i="698"/>
  <c r="AG31" i="698"/>
  <c r="W31" i="698"/>
  <c r="N31" i="698"/>
  <c r="P31" i="698"/>
  <c r="H31" i="698"/>
  <c r="AE30" i="698"/>
  <c r="AD30" i="698"/>
  <c r="AA30" i="698"/>
  <c r="Z30" i="698"/>
  <c r="M30" i="698"/>
  <c r="AJ29" i="698"/>
  <c r="AK29" i="698" s="1"/>
  <c r="AK18" i="698" s="1"/>
  <c r="AF29" i="698"/>
  <c r="W29" i="698"/>
  <c r="H29" i="698"/>
  <c r="AK28" i="698"/>
  <c r="AJ28" i="698"/>
  <c r="AG28" i="698"/>
  <c r="AF28" i="698"/>
  <c r="W28" i="698"/>
  <c r="H28" i="698"/>
  <c r="AK27" i="698"/>
  <c r="AJ27" i="698"/>
  <c r="AG27" i="698"/>
  <c r="AF27" i="698"/>
  <c r="W27" i="698"/>
  <c r="H27" i="698"/>
  <c r="AK26" i="698"/>
  <c r="AJ26" i="698"/>
  <c r="AG26" i="698"/>
  <c r="W26" i="698"/>
  <c r="N26" i="698" s="1"/>
  <c r="P26" i="698"/>
  <c r="H26" i="698"/>
  <c r="AK25" i="698"/>
  <c r="AJ25" i="698"/>
  <c r="AG25" i="698"/>
  <c r="W25" i="698"/>
  <c r="N25" i="698" s="1"/>
  <c r="P25" i="698"/>
  <c r="H25" i="698"/>
  <c r="AK24" i="698"/>
  <c r="AJ24" i="698"/>
  <c r="AG24" i="698"/>
  <c r="W24" i="698"/>
  <c r="N24" i="698" s="1"/>
  <c r="O24" i="698" s="1"/>
  <c r="P24" i="698"/>
  <c r="AF24" i="698"/>
  <c r="H24" i="698"/>
  <c r="AK23" i="698"/>
  <c r="AJ23" i="698"/>
  <c r="AG23" i="698"/>
  <c r="AF23" i="698"/>
  <c r="W23" i="698"/>
  <c r="N23" i="698" s="1"/>
  <c r="O23" i="698" s="1"/>
  <c r="Q23" i="698" s="1"/>
  <c r="P23" i="698"/>
  <c r="H23" i="698"/>
  <c r="AK22" i="698"/>
  <c r="AJ22" i="698"/>
  <c r="AG22" i="698"/>
  <c r="AF22" i="698"/>
  <c r="W22" i="698"/>
  <c r="N22" i="698" s="1"/>
  <c r="O22" i="698" s="1"/>
  <c r="Q22" i="698" s="1"/>
  <c r="P22" i="698"/>
  <c r="H22" i="698"/>
  <c r="AK21" i="698"/>
  <c r="AJ21" i="698"/>
  <c r="AG21" i="698"/>
  <c r="AF21" i="698"/>
  <c r="W21" i="698"/>
  <c r="N21" i="698" s="1"/>
  <c r="O21" i="698" s="1"/>
  <c r="Q21" i="698" s="1"/>
  <c r="P21" i="698"/>
  <c r="H21" i="698"/>
  <c r="AK20" i="698"/>
  <c r="AJ20" i="698"/>
  <c r="AG20" i="698"/>
  <c r="AF20" i="698"/>
  <c r="W20" i="698"/>
  <c r="N20" i="698" s="1"/>
  <c r="O20" i="698" s="1"/>
  <c r="Q20" i="698" s="1"/>
  <c r="P20" i="698"/>
  <c r="H20" i="698"/>
  <c r="AK19" i="698"/>
  <c r="AJ19" i="698"/>
  <c r="AG19" i="698"/>
  <c r="AF19" i="698"/>
  <c r="W19" i="698"/>
  <c r="N19" i="698" s="1"/>
  <c r="O19" i="698" s="1"/>
  <c r="Q19" i="698" s="1"/>
  <c r="P19" i="698"/>
  <c r="H19" i="698"/>
  <c r="AJ18" i="698"/>
  <c r="AG18" i="698"/>
  <c r="W18" i="698"/>
  <c r="O18" i="698"/>
  <c r="N18" i="698"/>
  <c r="H18" i="698"/>
  <c r="AE17" i="698"/>
  <c r="AD17" i="698"/>
  <c r="AA17" i="698"/>
  <c r="Z17" i="698"/>
  <c r="Z2" i="698" s="1"/>
  <c r="W17" i="698"/>
  <c r="M17" i="698"/>
  <c r="AK16" i="698"/>
  <c r="AJ16" i="698"/>
  <c r="AG16" i="698"/>
  <c r="AF16" i="698"/>
  <c r="W16" i="698"/>
  <c r="H16" i="698"/>
  <c r="AK15" i="698"/>
  <c r="AJ15" i="698"/>
  <c r="AG15" i="698"/>
  <c r="AF15" i="698"/>
  <c r="W15" i="698"/>
  <c r="H15" i="698"/>
  <c r="AK14" i="698"/>
  <c r="AJ14" i="698"/>
  <c r="AG14" i="698"/>
  <c r="AF14" i="698"/>
  <c r="W14" i="698"/>
  <c r="H14" i="698"/>
  <c r="AK13" i="698"/>
  <c r="AJ13" i="698"/>
  <c r="W13" i="698"/>
  <c r="N13" i="698" s="1"/>
  <c r="O13" i="698"/>
  <c r="P13" i="698"/>
  <c r="H13" i="698"/>
  <c r="AK12" i="698"/>
  <c r="AJ12" i="698"/>
  <c r="W12" i="698"/>
  <c r="N12" i="698" s="1"/>
  <c r="AG12" i="698" s="1"/>
  <c r="P12" i="698"/>
  <c r="H12" i="698"/>
  <c r="AK11" i="698"/>
  <c r="AJ11" i="698"/>
  <c r="W11" i="698"/>
  <c r="N11" i="698" s="1"/>
  <c r="AG11" i="698" s="1"/>
  <c r="P11" i="698"/>
  <c r="H11" i="698"/>
  <c r="AK10" i="698"/>
  <c r="AJ10" i="698"/>
  <c r="W10" i="698"/>
  <c r="N10" i="698" s="1"/>
  <c r="P10" i="698"/>
  <c r="H10" i="698"/>
  <c r="AK9" i="698"/>
  <c r="AJ9" i="698"/>
  <c r="W9" i="698"/>
  <c r="N9" i="698" s="1"/>
  <c r="P9" i="698"/>
  <c r="H9" i="698"/>
  <c r="AK8" i="698"/>
  <c r="AJ8" i="698"/>
  <c r="W8" i="698"/>
  <c r="N8" i="698" s="1"/>
  <c r="P8" i="698"/>
  <c r="H8" i="698"/>
  <c r="AK7" i="698"/>
  <c r="AJ7" i="698"/>
  <c r="W7" i="698"/>
  <c r="N7" i="698" s="1"/>
  <c r="P7" i="698"/>
  <c r="H7" i="698"/>
  <c r="AK6" i="698"/>
  <c r="AJ6" i="698"/>
  <c r="W6" i="698"/>
  <c r="N6" i="698" s="1"/>
  <c r="P6" i="698"/>
  <c r="H6" i="698"/>
  <c r="AK5" i="698"/>
  <c r="AJ5" i="698"/>
  <c r="W5" i="698"/>
  <c r="N5" i="698"/>
  <c r="AF5" i="698" s="1"/>
  <c r="H5" i="698"/>
  <c r="G1" i="698" s="1"/>
  <c r="G2" i="698" s="1"/>
  <c r="AE2" i="698"/>
  <c r="AD2" i="698"/>
  <c r="AA2" i="698"/>
  <c r="I2" i="698"/>
  <c r="E1" i="698"/>
  <c r="Q24" i="698" l="1"/>
  <c r="AG8" i="698"/>
  <c r="AF8" i="698"/>
  <c r="O8" i="698"/>
  <c r="AG9" i="698"/>
  <c r="AF9" i="698"/>
  <c r="O9" i="698"/>
  <c r="AF10" i="698"/>
  <c r="AG10" i="698"/>
  <c r="O10" i="698"/>
  <c r="AG7" i="698"/>
  <c r="AF7" i="698"/>
  <c r="O7" i="698"/>
  <c r="AG6" i="698"/>
  <c r="AF6" i="698"/>
  <c r="O6" i="698"/>
  <c r="AF13" i="698"/>
  <c r="AF18" i="698"/>
  <c r="N30" i="698"/>
  <c r="O31" i="698"/>
  <c r="N43" i="698"/>
  <c r="AF31" i="698"/>
  <c r="AG34" i="698"/>
  <c r="AF34" i="698"/>
  <c r="O34" i="698"/>
  <c r="AG35" i="698"/>
  <c r="AF35" i="698"/>
  <c r="O35" i="698"/>
  <c r="AG36" i="698"/>
  <c r="AF36" i="698"/>
  <c r="O36" i="698"/>
  <c r="R47" i="698"/>
  <c r="Q47" i="698"/>
  <c r="AG50" i="698"/>
  <c r="AF50" i="698"/>
  <c r="O50" i="698"/>
  <c r="R49" i="698"/>
  <c r="Q49" i="698"/>
  <c r="O71" i="698"/>
  <c r="AG71" i="698"/>
  <c r="AF71" i="698"/>
  <c r="N17" i="698"/>
  <c r="AG5" i="698"/>
  <c r="AF12" i="698"/>
  <c r="R13" i="698"/>
  <c r="Q13" i="698"/>
  <c r="I1" i="698"/>
  <c r="O11" i="698"/>
  <c r="AF11" i="698"/>
  <c r="O12" i="698"/>
  <c r="P18" i="698"/>
  <c r="P30" i="698"/>
  <c r="O26" i="698"/>
  <c r="AF26" i="698"/>
  <c r="AG32" i="698"/>
  <c r="O32" i="698"/>
  <c r="AG46" i="698"/>
  <c r="AF46" i="698"/>
  <c r="O46" i="698"/>
  <c r="AG57" i="698"/>
  <c r="N69" i="698"/>
  <c r="AF57" i="698"/>
  <c r="O57" i="698"/>
  <c r="AK70" i="698"/>
  <c r="P17" i="698"/>
  <c r="O5" i="698"/>
  <c r="P5" i="698"/>
  <c r="AG13" i="698"/>
  <c r="R19" i="698"/>
  <c r="R20" i="698"/>
  <c r="R21" i="698"/>
  <c r="R22" i="698"/>
  <c r="R23" i="698"/>
  <c r="R24" i="698"/>
  <c r="O25" i="698"/>
  <c r="O30" i="698" s="1"/>
  <c r="AF25" i="698"/>
  <c r="AG33" i="698"/>
  <c r="O33" i="698"/>
  <c r="R44" i="698"/>
  <c r="Q44" i="698"/>
  <c r="R45" i="698"/>
  <c r="Q45" i="698"/>
  <c r="AG48" i="698"/>
  <c r="AF48" i="698"/>
  <c r="O48" i="698"/>
  <c r="N82" i="698"/>
  <c r="P44" i="698"/>
  <c r="AF45" i="698"/>
  <c r="AF47" i="698"/>
  <c r="AF49" i="698"/>
  <c r="O58" i="698"/>
  <c r="AG59" i="698"/>
  <c r="O60" i="698"/>
  <c r="R70" i="698"/>
  <c r="AG70" i="698"/>
  <c r="O73" i="698"/>
  <c r="AF73" i="698"/>
  <c r="AG74" i="698"/>
  <c r="R84" i="698"/>
  <c r="AG87" i="698"/>
  <c r="O87" i="698"/>
  <c r="AG97" i="698"/>
  <c r="AF97" i="698"/>
  <c r="O97" i="698"/>
  <c r="R102" i="698"/>
  <c r="Q102" i="698"/>
  <c r="N56" i="698"/>
  <c r="AF58" i="698"/>
  <c r="AF60" i="698"/>
  <c r="R83" i="698"/>
  <c r="AG88" i="698"/>
  <c r="O88" i="698"/>
  <c r="AG99" i="698"/>
  <c r="AF99" i="698"/>
  <c r="O99" i="698"/>
  <c r="AG44" i="698"/>
  <c r="O59" i="698"/>
  <c r="P70" i="698"/>
  <c r="AG72" i="698"/>
  <c r="O75" i="698"/>
  <c r="AF75" i="698"/>
  <c r="P82" i="698"/>
  <c r="N95" i="698"/>
  <c r="AG84" i="698"/>
  <c r="AG85" i="698"/>
  <c r="O85" i="698"/>
  <c r="AF88" i="698"/>
  <c r="AG89" i="698"/>
  <c r="AF89" i="698"/>
  <c r="O89" i="698"/>
  <c r="AG90" i="698"/>
  <c r="AF90" i="698"/>
  <c r="O90" i="698"/>
  <c r="R98" i="698"/>
  <c r="Q98" i="698"/>
  <c r="AG101" i="698"/>
  <c r="AF101" i="698"/>
  <c r="O101" i="698"/>
  <c r="R116" i="698"/>
  <c r="Q116" i="698"/>
  <c r="Q70" i="698"/>
  <c r="Q72" i="698"/>
  <c r="R74" i="698"/>
  <c r="P95" i="698"/>
  <c r="P83" i="698"/>
  <c r="AG86" i="698"/>
  <c r="O86" i="698"/>
  <c r="N108" i="698"/>
  <c r="AF96" i="698"/>
  <c r="O96" i="698"/>
  <c r="AG96" i="698"/>
  <c r="R100" i="698"/>
  <c r="Q100" i="698"/>
  <c r="AG103" i="698"/>
  <c r="AF103" i="698"/>
  <c r="O103" i="698"/>
  <c r="AK109" i="698"/>
  <c r="AK2" i="698" s="1"/>
  <c r="AF98" i="698"/>
  <c r="AF100" i="698"/>
  <c r="AF102" i="698"/>
  <c r="AF109" i="698"/>
  <c r="O110" i="698"/>
  <c r="O111" i="698"/>
  <c r="O112" i="698"/>
  <c r="AG114" i="698"/>
  <c r="AF115" i="698"/>
  <c r="R117" i="698"/>
  <c r="AK122" i="698"/>
  <c r="R151" i="698"/>
  <c r="Q151" i="698"/>
  <c r="AG109" i="698"/>
  <c r="AF110" i="698"/>
  <c r="AF111" i="698"/>
  <c r="AF112" i="698"/>
  <c r="AF114" i="698"/>
  <c r="O115" i="698"/>
  <c r="AG116" i="698"/>
  <c r="AF116" i="698"/>
  <c r="Q117" i="698"/>
  <c r="AF122" i="698"/>
  <c r="N134" i="698"/>
  <c r="O122" i="698"/>
  <c r="AG136" i="698"/>
  <c r="AF136" i="698"/>
  <c r="O136" i="698"/>
  <c r="AG137" i="698"/>
  <c r="AF137" i="698"/>
  <c r="O137" i="698"/>
  <c r="AG138" i="698"/>
  <c r="AF138" i="698"/>
  <c r="O138" i="698"/>
  <c r="AG139" i="698"/>
  <c r="AF139" i="698"/>
  <c r="O139" i="698"/>
  <c r="R165" i="698"/>
  <c r="Q165" i="698"/>
  <c r="P96" i="698"/>
  <c r="O109" i="698"/>
  <c r="O113" i="698"/>
  <c r="AF113" i="698"/>
  <c r="O114" i="698"/>
  <c r="AG117" i="698"/>
  <c r="AF117" i="698"/>
  <c r="AF121" i="698"/>
  <c r="AF124" i="698"/>
  <c r="O124" i="698"/>
  <c r="AG124" i="698"/>
  <c r="AF125" i="698"/>
  <c r="O125" i="698"/>
  <c r="AG125" i="698"/>
  <c r="AG140" i="698"/>
  <c r="AF140" i="698"/>
  <c r="O140" i="698"/>
  <c r="R149" i="698"/>
  <c r="Q149" i="698"/>
  <c r="R153" i="698"/>
  <c r="Q153" i="698"/>
  <c r="R155" i="698"/>
  <c r="Q155" i="698"/>
  <c r="P160" i="698"/>
  <c r="AG121" i="698"/>
  <c r="AH109" i="698" s="1"/>
  <c r="P109" i="698"/>
  <c r="AF123" i="698"/>
  <c r="O123" i="698"/>
  <c r="AG123" i="698"/>
  <c r="O163" i="698"/>
  <c r="AG163" i="698"/>
  <c r="AF163" i="698"/>
  <c r="AG126" i="698"/>
  <c r="AG127" i="698"/>
  <c r="AG128" i="698"/>
  <c r="AG129" i="698"/>
  <c r="AG130" i="698"/>
  <c r="P134" i="698"/>
  <c r="AF135" i="698"/>
  <c r="O141" i="698"/>
  <c r="O142" i="698"/>
  <c r="P147" i="698"/>
  <c r="N147" i="698"/>
  <c r="AF149" i="698"/>
  <c r="AF151" i="698"/>
  <c r="AF153" i="698"/>
  <c r="AF155" i="698"/>
  <c r="AG160" i="698"/>
  <c r="AH148" i="698" s="1"/>
  <c r="AG161" i="698"/>
  <c r="AF165" i="698"/>
  <c r="AG135" i="698"/>
  <c r="AF148" i="698"/>
  <c r="AG149" i="698"/>
  <c r="O150" i="698"/>
  <c r="AG151" i="698"/>
  <c r="O152" i="698"/>
  <c r="AG153" i="698"/>
  <c r="O154" i="698"/>
  <c r="AG155" i="698"/>
  <c r="O161" i="698"/>
  <c r="O162" i="698"/>
  <c r="O164" i="698"/>
  <c r="AG165" i="698"/>
  <c r="O166" i="698"/>
  <c r="P173" i="698"/>
  <c r="N173" i="698"/>
  <c r="O126" i="698"/>
  <c r="O127" i="698"/>
  <c r="O128" i="698"/>
  <c r="O129" i="698"/>
  <c r="O130" i="698"/>
  <c r="AG148" i="698"/>
  <c r="AF150" i="698"/>
  <c r="AF152" i="698"/>
  <c r="AF154" i="698"/>
  <c r="AF162" i="698"/>
  <c r="AF164" i="698"/>
  <c r="AF166" i="698"/>
  <c r="O148" i="698"/>
  <c r="Q30" i="698" l="1"/>
  <c r="R30" i="698"/>
  <c r="S18" i="698" s="1"/>
  <c r="R148" i="698"/>
  <c r="Q148" i="698"/>
  <c r="O160" i="698"/>
  <c r="R127" i="698"/>
  <c r="Q127" i="698"/>
  <c r="Q166" i="698"/>
  <c r="R166" i="698"/>
  <c r="Q152" i="698"/>
  <c r="R152" i="698"/>
  <c r="R141" i="698"/>
  <c r="Q141" i="698"/>
  <c r="R137" i="698"/>
  <c r="Q137" i="698"/>
  <c r="O147" i="698"/>
  <c r="R115" i="698"/>
  <c r="Q115" i="698"/>
  <c r="R130" i="698"/>
  <c r="Q130" i="698"/>
  <c r="R126" i="698"/>
  <c r="Q126" i="698"/>
  <c r="AG147" i="698"/>
  <c r="AH135" i="698" s="1"/>
  <c r="AF147" i="698"/>
  <c r="AF160" i="698"/>
  <c r="R113" i="698"/>
  <c r="Q113" i="698"/>
  <c r="R138" i="698"/>
  <c r="Q138" i="698"/>
  <c r="Q122" i="698"/>
  <c r="O134" i="698"/>
  <c r="R122" i="698"/>
  <c r="R111" i="698"/>
  <c r="Q111" i="698"/>
  <c r="Q103" i="698"/>
  <c r="R103" i="698"/>
  <c r="AG108" i="698"/>
  <c r="AH96" i="698" s="1"/>
  <c r="AF108" i="698"/>
  <c r="AG95" i="698"/>
  <c r="AH83" i="698" s="1"/>
  <c r="AF95" i="698"/>
  <c r="Q73" i="698"/>
  <c r="R73" i="698"/>
  <c r="R11" i="698"/>
  <c r="Q11" i="698"/>
  <c r="R36" i="698"/>
  <c r="Q36" i="698"/>
  <c r="R6" i="698"/>
  <c r="Q6" i="698"/>
  <c r="R8" i="698"/>
  <c r="Q8" i="698"/>
  <c r="R129" i="698"/>
  <c r="Q129" i="698"/>
  <c r="Q154" i="698"/>
  <c r="R154" i="698"/>
  <c r="R124" i="698"/>
  <c r="Q124" i="698"/>
  <c r="R139" i="698"/>
  <c r="Q139" i="698"/>
  <c r="Q135" i="698"/>
  <c r="R110" i="698"/>
  <c r="Q110" i="698"/>
  <c r="Q86" i="698"/>
  <c r="R86" i="698"/>
  <c r="Q89" i="698"/>
  <c r="R89" i="698"/>
  <c r="Q85" i="698"/>
  <c r="R85" i="698"/>
  <c r="Q88" i="698"/>
  <c r="R88" i="698"/>
  <c r="Q87" i="698"/>
  <c r="R87" i="698"/>
  <c r="R58" i="698"/>
  <c r="Q58" i="698"/>
  <c r="O17" i="698"/>
  <c r="R5" i="698"/>
  <c r="Q5" i="698"/>
  <c r="O69" i="698"/>
  <c r="R69" i="698" s="1"/>
  <c r="S57" i="698" s="1"/>
  <c r="R57" i="698"/>
  <c r="Q57" i="698"/>
  <c r="Q46" i="698"/>
  <c r="R46" i="698"/>
  <c r="R32" i="698"/>
  <c r="Q32" i="698"/>
  <c r="R26" i="698"/>
  <c r="Q26" i="698"/>
  <c r="AG30" i="698"/>
  <c r="AH18" i="698" s="1"/>
  <c r="AF30" i="698"/>
  <c r="R9" i="698"/>
  <c r="Q9" i="698"/>
  <c r="AG173" i="698"/>
  <c r="AH161" i="698" s="1"/>
  <c r="AF173" i="698"/>
  <c r="Q164" i="698"/>
  <c r="R164" i="698"/>
  <c r="Q150" i="698"/>
  <c r="R150" i="698"/>
  <c r="R123" i="698"/>
  <c r="Q123" i="698"/>
  <c r="O121" i="698"/>
  <c r="R109" i="698"/>
  <c r="Q109" i="698"/>
  <c r="AG134" i="698"/>
  <c r="AH122" i="698" s="1"/>
  <c r="AF134" i="698"/>
  <c r="R128" i="698"/>
  <c r="Q128" i="698"/>
  <c r="Q162" i="698"/>
  <c r="R162" i="698"/>
  <c r="R142" i="698"/>
  <c r="Q142" i="698"/>
  <c r="R163" i="698"/>
  <c r="Q163" i="698"/>
  <c r="R140" i="698"/>
  <c r="Q140" i="698"/>
  <c r="R125" i="698"/>
  <c r="Q125" i="698"/>
  <c r="R114" i="698"/>
  <c r="Q114" i="698"/>
  <c r="R136" i="698"/>
  <c r="Q136" i="698"/>
  <c r="R135" i="698"/>
  <c r="Q96" i="698"/>
  <c r="O108" i="698"/>
  <c r="R96" i="698"/>
  <c r="Q90" i="698"/>
  <c r="R90" i="698"/>
  <c r="Q99" i="698"/>
  <c r="R99" i="698"/>
  <c r="AF56" i="698"/>
  <c r="AG56" i="698"/>
  <c r="AH44" i="698" s="1"/>
  <c r="Q56" i="698"/>
  <c r="Q97" i="698"/>
  <c r="R97" i="698"/>
  <c r="Q82" i="698"/>
  <c r="AG82" i="698"/>
  <c r="AH70" i="698" s="1"/>
  <c r="AF82" i="698"/>
  <c r="O56" i="698"/>
  <c r="R56" i="698" s="1"/>
  <c r="S44" i="698" s="1"/>
  <c r="R18" i="698"/>
  <c r="R12" i="698"/>
  <c r="Q12" i="698"/>
  <c r="Q18" i="698"/>
  <c r="R71" i="698"/>
  <c r="Q71" i="698"/>
  <c r="O82" i="698"/>
  <c r="R82" i="698" s="1"/>
  <c r="S70" i="698" s="1"/>
  <c r="R34" i="698"/>
  <c r="Q34" i="698"/>
  <c r="AG43" i="698"/>
  <c r="AH31" i="698" s="1"/>
  <c r="AF43" i="698"/>
  <c r="Q43" i="698"/>
  <c r="R10" i="698"/>
  <c r="Q10" i="698"/>
  <c r="Q161" i="698"/>
  <c r="O173" i="698"/>
  <c r="R161" i="698"/>
  <c r="R112" i="698"/>
  <c r="Q112" i="698"/>
  <c r="O95" i="698"/>
  <c r="Q101" i="698"/>
  <c r="R101" i="698"/>
  <c r="Q75" i="698"/>
  <c r="R75" i="698"/>
  <c r="R59" i="698"/>
  <c r="Q59" i="698"/>
  <c r="R60" i="698"/>
  <c r="Q60" i="698"/>
  <c r="Q48" i="698"/>
  <c r="R48" i="698"/>
  <c r="R33" i="698"/>
  <c r="Q33" i="698"/>
  <c r="R25" i="698"/>
  <c r="Q25" i="698"/>
  <c r="AG69" i="698"/>
  <c r="AH57" i="698" s="1"/>
  <c r="Q69" i="698"/>
  <c r="AF69" i="698"/>
  <c r="AF17" i="698"/>
  <c r="AG17" i="698"/>
  <c r="AH5" i="698" s="1"/>
  <c r="Q50" i="698"/>
  <c r="R50" i="698"/>
  <c r="R35" i="698"/>
  <c r="Q35" i="698"/>
  <c r="O43" i="698"/>
  <c r="R43" i="698" s="1"/>
  <c r="S31" i="698" s="1"/>
  <c r="Q31" i="698"/>
  <c r="R31" i="698"/>
  <c r="R7" i="698"/>
  <c r="Q7" i="698"/>
  <c r="Q147" i="698" l="1"/>
  <c r="R147" i="698"/>
  <c r="S135" i="698" s="1"/>
  <c r="R95" i="698"/>
  <c r="S83" i="698" s="1"/>
  <c r="Q95" i="698"/>
  <c r="R173" i="698"/>
  <c r="S161" i="698" s="1"/>
  <c r="Q173" i="698"/>
  <c r="Q134" i="698"/>
  <c r="R134" i="698"/>
  <c r="S122" i="698" s="1"/>
  <c r="R121" i="698"/>
  <c r="S109" i="698" s="1"/>
  <c r="Q121" i="698"/>
  <c r="R17" i="698"/>
  <c r="S5" i="698" s="1"/>
  <c r="Q17" i="698"/>
  <c r="E2" i="698"/>
  <c r="R108" i="698"/>
  <c r="S96" i="698" s="1"/>
  <c r="Q108" i="698"/>
  <c r="R160" i="698"/>
  <c r="S148" i="698" s="1"/>
  <c r="Q160" i="698"/>
  <c r="M32" i="697" l="1"/>
  <c r="L32" i="697"/>
  <c r="K32" i="697"/>
  <c r="L8" i="697" s="1"/>
  <c r="J32" i="697"/>
  <c r="I32" i="697"/>
  <c r="H32" i="697"/>
  <c r="G32" i="697"/>
  <c r="F32" i="697"/>
  <c r="E32" i="697"/>
  <c r="D32" i="697"/>
  <c r="Q15" i="697"/>
  <c r="P15" i="697"/>
  <c r="O15" i="697"/>
  <c r="N15" i="697"/>
  <c r="M15" i="697"/>
  <c r="L15" i="697"/>
  <c r="K15" i="697"/>
  <c r="J15" i="697"/>
  <c r="I15" i="697"/>
  <c r="H15" i="697"/>
  <c r="G15" i="697"/>
  <c r="F15" i="697"/>
  <c r="E15" i="697"/>
  <c r="F8" i="697" s="1"/>
  <c r="D15" i="697"/>
  <c r="L7" i="697"/>
  <c r="J7" i="697"/>
  <c r="H7" i="697"/>
  <c r="F7" i="697"/>
  <c r="L6" i="697"/>
  <c r="J6" i="697"/>
  <c r="H6" i="697"/>
  <c r="F6" i="697"/>
  <c r="J8" i="697" l="1"/>
  <c r="H8" i="697"/>
  <c r="AE173" i="696"/>
  <c r="AD173" i="696"/>
  <c r="AA173" i="696"/>
  <c r="Z173" i="696"/>
  <c r="M173" i="696"/>
  <c r="W172" i="696"/>
  <c r="H172" i="696"/>
  <c r="W171" i="696"/>
  <c r="H171" i="696"/>
  <c r="AG170" i="696"/>
  <c r="AF170" i="696"/>
  <c r="W170" i="696"/>
  <c r="H170" i="696"/>
  <c r="AG169" i="696"/>
  <c r="AF169" i="696"/>
  <c r="W169" i="696"/>
  <c r="H169" i="696"/>
  <c r="AG168" i="696"/>
  <c r="AF168" i="696"/>
  <c r="W168" i="696"/>
  <c r="H168" i="696"/>
  <c r="AG167" i="696"/>
  <c r="AF167" i="696"/>
  <c r="W167" i="696"/>
  <c r="H167" i="696"/>
  <c r="W166" i="696"/>
  <c r="N166" i="696"/>
  <c r="AG166" i="696" s="1"/>
  <c r="P166" i="696"/>
  <c r="H166" i="696"/>
  <c r="W165" i="696"/>
  <c r="P165" i="696"/>
  <c r="N165" i="696"/>
  <c r="O165" i="696" s="1"/>
  <c r="H165" i="696"/>
  <c r="W164" i="696"/>
  <c r="N164" i="696"/>
  <c r="AG164" i="696" s="1"/>
  <c r="P164" i="696"/>
  <c r="H164" i="696"/>
  <c r="W163" i="696"/>
  <c r="P163" i="696"/>
  <c r="N163" i="696"/>
  <c r="O163" i="696" s="1"/>
  <c r="H163" i="696"/>
  <c r="W162" i="696"/>
  <c r="N162" i="696"/>
  <c r="AG162" i="696" s="1"/>
  <c r="P162" i="696"/>
  <c r="H162" i="696"/>
  <c r="W161" i="696"/>
  <c r="N161" i="696"/>
  <c r="AF161" i="696" s="1"/>
  <c r="P161" i="696"/>
  <c r="H161" i="696"/>
  <c r="AE160" i="696"/>
  <c r="AD160" i="696"/>
  <c r="AA160" i="696"/>
  <c r="Z160" i="696"/>
  <c r="M160" i="696"/>
  <c r="P160" i="696" s="1"/>
  <c r="W159" i="696"/>
  <c r="H159" i="696"/>
  <c r="W158" i="696"/>
  <c r="H158" i="696"/>
  <c r="W157" i="696"/>
  <c r="H157" i="696"/>
  <c r="W156" i="696"/>
  <c r="H156" i="696"/>
  <c r="AG155" i="696"/>
  <c r="AF155" i="696"/>
  <c r="W155" i="696"/>
  <c r="H155" i="696"/>
  <c r="W154" i="696"/>
  <c r="N154" i="696" s="1"/>
  <c r="P154" i="696"/>
  <c r="H154" i="696"/>
  <c r="W153" i="696"/>
  <c r="N153" i="696"/>
  <c r="O153" i="696" s="1"/>
  <c r="P153" i="696"/>
  <c r="H153" i="696"/>
  <c r="W152" i="696"/>
  <c r="P152" i="696"/>
  <c r="N152" i="696"/>
  <c r="AG152" i="696" s="1"/>
  <c r="H152" i="696"/>
  <c r="W151" i="696"/>
  <c r="P151" i="696"/>
  <c r="N151" i="696"/>
  <c r="O151" i="696" s="1"/>
  <c r="H151" i="696"/>
  <c r="W150" i="696"/>
  <c r="P150" i="696"/>
  <c r="N150" i="696"/>
  <c r="AG150" i="696" s="1"/>
  <c r="H150" i="696"/>
  <c r="W149" i="696"/>
  <c r="P149" i="696"/>
  <c r="N149" i="696"/>
  <c r="O149" i="696" s="1"/>
  <c r="H149" i="696"/>
  <c r="W148" i="696"/>
  <c r="P148" i="696"/>
  <c r="N148" i="696"/>
  <c r="N160" i="696" s="1"/>
  <c r="H148" i="696"/>
  <c r="AE147" i="696"/>
  <c r="AD147" i="696"/>
  <c r="AA147" i="696"/>
  <c r="Z147" i="696"/>
  <c r="W147" i="696"/>
  <c r="M147" i="696"/>
  <c r="AK146" i="696"/>
  <c r="AJ146" i="696"/>
  <c r="W146" i="696"/>
  <c r="H146" i="696"/>
  <c r="AK145" i="696"/>
  <c r="AJ145" i="696"/>
  <c r="AG145" i="696"/>
  <c r="AF145" i="696"/>
  <c r="W145" i="696"/>
  <c r="H145" i="696"/>
  <c r="AK144" i="696"/>
  <c r="AJ144" i="696"/>
  <c r="AG144" i="696"/>
  <c r="AF144" i="696"/>
  <c r="W144" i="696"/>
  <c r="H144" i="696"/>
  <c r="AK143" i="696"/>
  <c r="AJ143" i="696"/>
  <c r="W143" i="696"/>
  <c r="N143" i="696" s="1"/>
  <c r="P143" i="696"/>
  <c r="H143" i="696"/>
  <c r="AK142" i="696"/>
  <c r="AJ142" i="696"/>
  <c r="W142" i="696"/>
  <c r="N142" i="696" s="1"/>
  <c r="P142" i="696"/>
  <c r="H142" i="696"/>
  <c r="AK141" i="696"/>
  <c r="AJ141" i="696"/>
  <c r="W141" i="696"/>
  <c r="N141" i="696" s="1"/>
  <c r="P141" i="696"/>
  <c r="H141" i="696"/>
  <c r="AK140" i="696"/>
  <c r="AJ140" i="696"/>
  <c r="W140" i="696"/>
  <c r="N140" i="696" s="1"/>
  <c r="P140" i="696"/>
  <c r="H140" i="696"/>
  <c r="AK139" i="696"/>
  <c r="AJ139" i="696"/>
  <c r="W139" i="696"/>
  <c r="N139" i="696" s="1"/>
  <c r="P139" i="696"/>
  <c r="H139" i="696"/>
  <c r="AK138" i="696"/>
  <c r="AJ138" i="696"/>
  <c r="W138" i="696"/>
  <c r="N138" i="696" s="1"/>
  <c r="P138" i="696"/>
  <c r="H138" i="696"/>
  <c r="AK137" i="696"/>
  <c r="AJ137" i="696"/>
  <c r="W137" i="696"/>
  <c r="N137" i="696" s="1"/>
  <c r="P137" i="696"/>
  <c r="H137" i="696"/>
  <c r="AK136" i="696"/>
  <c r="AJ136" i="696"/>
  <c r="W136" i="696"/>
  <c r="N136" i="696" s="1"/>
  <c r="P136" i="696"/>
  <c r="H136" i="696"/>
  <c r="AK135" i="696"/>
  <c r="AJ135" i="696"/>
  <c r="W135" i="696"/>
  <c r="N135" i="696"/>
  <c r="O135" i="696" s="1"/>
  <c r="P135" i="696"/>
  <c r="H135" i="696"/>
  <c r="AE134" i="696"/>
  <c r="AD134" i="696"/>
  <c r="AA134" i="696"/>
  <c r="Z134" i="696"/>
  <c r="M134" i="696"/>
  <c r="AJ133" i="696"/>
  <c r="AK133" i="696" s="1"/>
  <c r="W133" i="696"/>
  <c r="H133" i="696"/>
  <c r="AK132" i="696"/>
  <c r="AJ132" i="696"/>
  <c r="W132" i="696"/>
  <c r="H132" i="696"/>
  <c r="AJ131" i="696"/>
  <c r="AK131" i="696" s="1"/>
  <c r="AG131" i="696"/>
  <c r="AF131" i="696"/>
  <c r="W131" i="696"/>
  <c r="H131" i="696"/>
  <c r="AJ130" i="696"/>
  <c r="AK130" i="696" s="1"/>
  <c r="AG130" i="696"/>
  <c r="AF130" i="696"/>
  <c r="W130" i="696"/>
  <c r="H130" i="696"/>
  <c r="AJ129" i="696"/>
  <c r="AK129" i="696" s="1"/>
  <c r="W129" i="696"/>
  <c r="N129" i="696"/>
  <c r="AF129" i="696" s="1"/>
  <c r="P129" i="696"/>
  <c r="H129" i="696"/>
  <c r="AJ128" i="696"/>
  <c r="AK128" i="696" s="1"/>
  <c r="W128" i="696"/>
  <c r="N128" i="696"/>
  <c r="AF128" i="696" s="1"/>
  <c r="P128" i="696"/>
  <c r="H128" i="696"/>
  <c r="AJ127" i="696"/>
  <c r="AK127" i="696" s="1"/>
  <c r="W127" i="696"/>
  <c r="P127" i="696"/>
  <c r="N127" i="696"/>
  <c r="AF127" i="696" s="1"/>
  <c r="H127" i="696"/>
  <c r="AJ126" i="696"/>
  <c r="AK126" i="696" s="1"/>
  <c r="W126" i="696"/>
  <c r="P126" i="696"/>
  <c r="N126" i="696"/>
  <c r="AF126" i="696" s="1"/>
  <c r="H126" i="696"/>
  <c r="AJ125" i="696"/>
  <c r="AK125" i="696" s="1"/>
  <c r="W125" i="696"/>
  <c r="P125" i="696"/>
  <c r="N125" i="696"/>
  <c r="AF125" i="696" s="1"/>
  <c r="H125" i="696"/>
  <c r="AJ124" i="696"/>
  <c r="AK124" i="696" s="1"/>
  <c r="W124" i="696"/>
  <c r="P124" i="696"/>
  <c r="N124" i="696"/>
  <c r="O124" i="696" s="1"/>
  <c r="AF124" i="696"/>
  <c r="H124" i="696"/>
  <c r="AJ123" i="696"/>
  <c r="AK123" i="696" s="1"/>
  <c r="W123" i="696"/>
  <c r="P123" i="696"/>
  <c r="N123" i="696"/>
  <c r="O123" i="696" s="1"/>
  <c r="AF123" i="696"/>
  <c r="H123" i="696"/>
  <c r="AJ122" i="696"/>
  <c r="AG122" i="696"/>
  <c r="W122" i="696"/>
  <c r="N122" i="696"/>
  <c r="P122" i="696"/>
  <c r="H122" i="696"/>
  <c r="AE121" i="696"/>
  <c r="AD121" i="696"/>
  <c r="AA121" i="696"/>
  <c r="Z121" i="696"/>
  <c r="W121" i="696"/>
  <c r="M121" i="696"/>
  <c r="AK120" i="696"/>
  <c r="AJ120" i="696"/>
  <c r="AG120" i="696"/>
  <c r="AF120" i="696"/>
  <c r="W120" i="696"/>
  <c r="H120" i="696"/>
  <c r="AK119" i="696"/>
  <c r="AJ119" i="696"/>
  <c r="AG119" i="696"/>
  <c r="AF119" i="696"/>
  <c r="W119" i="696"/>
  <c r="H119" i="696"/>
  <c r="AK118" i="696"/>
  <c r="AJ118" i="696"/>
  <c r="W118" i="696"/>
  <c r="N118" i="696" s="1"/>
  <c r="P118" i="696"/>
  <c r="H118" i="696"/>
  <c r="AK117" i="696"/>
  <c r="AJ117" i="696"/>
  <c r="W117" i="696"/>
  <c r="N117" i="696" s="1"/>
  <c r="P117" i="696"/>
  <c r="H117" i="696"/>
  <c r="AK116" i="696"/>
  <c r="AJ116" i="696"/>
  <c r="W116" i="696"/>
  <c r="N116" i="696" s="1"/>
  <c r="P116" i="696"/>
  <c r="H116" i="696"/>
  <c r="AK115" i="696"/>
  <c r="AJ115" i="696"/>
  <c r="W115" i="696"/>
  <c r="N115" i="696" s="1"/>
  <c r="P115" i="696"/>
  <c r="H115" i="696"/>
  <c r="AK114" i="696"/>
  <c r="AJ114" i="696"/>
  <c r="W114" i="696"/>
  <c r="N114" i="696" s="1"/>
  <c r="P114" i="696"/>
  <c r="H114" i="696"/>
  <c r="AK113" i="696"/>
  <c r="AJ113" i="696"/>
  <c r="W113" i="696"/>
  <c r="N113" i="696" s="1"/>
  <c r="P113" i="696"/>
  <c r="H113" i="696"/>
  <c r="AK112" i="696"/>
  <c r="AJ112" i="696"/>
  <c r="W112" i="696"/>
  <c r="N112" i="696" s="1"/>
  <c r="P112" i="696"/>
  <c r="H112" i="696"/>
  <c r="AK111" i="696"/>
  <c r="AJ111" i="696"/>
  <c r="W111" i="696"/>
  <c r="N111" i="696" s="1"/>
  <c r="P111" i="696"/>
  <c r="H111" i="696"/>
  <c r="AK110" i="696"/>
  <c r="AJ110" i="696"/>
  <c r="W110" i="696"/>
  <c r="N110" i="696" s="1"/>
  <c r="P110" i="696"/>
  <c r="H110" i="696"/>
  <c r="AK109" i="696"/>
  <c r="AJ109" i="696"/>
  <c r="W109" i="696"/>
  <c r="N109" i="696"/>
  <c r="AF109" i="696" s="1"/>
  <c r="P121" i="696"/>
  <c r="H109" i="696"/>
  <c r="AE108" i="696"/>
  <c r="AD108" i="696"/>
  <c r="AA108" i="696"/>
  <c r="Z108" i="696"/>
  <c r="W108" i="696"/>
  <c r="M108" i="696"/>
  <c r="W107" i="696"/>
  <c r="H107" i="696"/>
  <c r="AG106" i="696"/>
  <c r="AF106" i="696"/>
  <c r="W106" i="696"/>
  <c r="H106" i="696"/>
  <c r="AG105" i="696"/>
  <c r="AF105" i="696"/>
  <c r="W105" i="696"/>
  <c r="H105" i="696"/>
  <c r="AG104" i="696"/>
  <c r="AF104" i="696"/>
  <c r="W104" i="696"/>
  <c r="H104" i="696"/>
  <c r="AG103" i="696"/>
  <c r="AF103" i="696"/>
  <c r="W103" i="696"/>
  <c r="H103" i="696"/>
  <c r="AG102" i="696"/>
  <c r="W102" i="696"/>
  <c r="P102" i="696"/>
  <c r="N102" i="696"/>
  <c r="O102" i="696" s="1"/>
  <c r="H102" i="696"/>
  <c r="W101" i="696"/>
  <c r="N101" i="696" s="1"/>
  <c r="P101" i="696"/>
  <c r="H101" i="696"/>
  <c r="AG100" i="696"/>
  <c r="W100" i="696"/>
  <c r="P100" i="696"/>
  <c r="N100" i="696"/>
  <c r="O100" i="696" s="1"/>
  <c r="H100" i="696"/>
  <c r="W99" i="696"/>
  <c r="N99" i="696" s="1"/>
  <c r="P99" i="696"/>
  <c r="H99" i="696"/>
  <c r="AG98" i="696"/>
  <c r="W98" i="696"/>
  <c r="P98" i="696"/>
  <c r="N98" i="696"/>
  <c r="O98" i="696" s="1"/>
  <c r="H98" i="696"/>
  <c r="W97" i="696"/>
  <c r="N97" i="696" s="1"/>
  <c r="P97" i="696"/>
  <c r="H97" i="696"/>
  <c r="W96" i="696"/>
  <c r="N96" i="696" s="1"/>
  <c r="P108" i="696"/>
  <c r="H96" i="696"/>
  <c r="AE95" i="696"/>
  <c r="AD95" i="696"/>
  <c r="AA95" i="696"/>
  <c r="Z95" i="696"/>
  <c r="M95" i="696"/>
  <c r="AK94" i="696"/>
  <c r="AJ94" i="696"/>
  <c r="AG94" i="696"/>
  <c r="AF94" i="696"/>
  <c r="W94" i="696"/>
  <c r="H94" i="696"/>
  <c r="AK93" i="696"/>
  <c r="AJ93" i="696"/>
  <c r="AG93" i="696"/>
  <c r="AF93" i="696"/>
  <c r="W93" i="696"/>
  <c r="H93" i="696"/>
  <c r="AK92" i="696"/>
  <c r="AJ92" i="696"/>
  <c r="AG92" i="696"/>
  <c r="AF92" i="696"/>
  <c r="W92" i="696"/>
  <c r="H92" i="696"/>
  <c r="AK91" i="696"/>
  <c r="AJ91" i="696"/>
  <c r="AG91" i="696"/>
  <c r="AF91" i="696"/>
  <c r="W91" i="696"/>
  <c r="H91" i="696"/>
  <c r="AK90" i="696"/>
  <c r="AJ90" i="696"/>
  <c r="AG90" i="696"/>
  <c r="AF90" i="696"/>
  <c r="W90" i="696"/>
  <c r="H90" i="696"/>
  <c r="AK89" i="696"/>
  <c r="AJ89" i="696"/>
  <c r="W89" i="696"/>
  <c r="N89" i="696" s="1"/>
  <c r="P89" i="696"/>
  <c r="H89" i="696"/>
  <c r="AK88" i="696"/>
  <c r="AJ88" i="696"/>
  <c r="W88" i="696"/>
  <c r="N88" i="696" s="1"/>
  <c r="P88" i="696"/>
  <c r="H88" i="696"/>
  <c r="AK87" i="696"/>
  <c r="AJ87" i="696"/>
  <c r="W87" i="696"/>
  <c r="N87" i="696" s="1"/>
  <c r="AF87" i="696" s="1"/>
  <c r="P87" i="696"/>
  <c r="H87" i="696"/>
  <c r="AK86" i="696"/>
  <c r="AJ86" i="696"/>
  <c r="W86" i="696"/>
  <c r="N86" i="696" s="1"/>
  <c r="AG86" i="696" s="1"/>
  <c r="P86" i="696"/>
  <c r="H86" i="696"/>
  <c r="AK85" i="696"/>
  <c r="AJ85" i="696"/>
  <c r="W85" i="696"/>
  <c r="N85" i="696" s="1"/>
  <c r="P85" i="696"/>
  <c r="O85" i="696"/>
  <c r="H85" i="696"/>
  <c r="AK84" i="696"/>
  <c r="AK83" i="696" s="1"/>
  <c r="AJ84" i="696"/>
  <c r="W84" i="696"/>
  <c r="N84" i="696" s="1"/>
  <c r="AG84" i="696" s="1"/>
  <c r="P84" i="696"/>
  <c r="H84" i="696"/>
  <c r="AJ83" i="696"/>
  <c r="AG83" i="696"/>
  <c r="W83" i="696"/>
  <c r="N83" i="696"/>
  <c r="H83" i="696"/>
  <c r="AE82" i="696"/>
  <c r="AD82" i="696"/>
  <c r="AA82" i="696"/>
  <c r="Z82" i="696"/>
  <c r="M82" i="696"/>
  <c r="AJ81" i="696"/>
  <c r="AK81" i="696" s="1"/>
  <c r="W81" i="696"/>
  <c r="AK80" i="696"/>
  <c r="AJ80" i="696"/>
  <c r="AG80" i="696"/>
  <c r="AF80" i="696"/>
  <c r="W80" i="696"/>
  <c r="AJ79" i="696"/>
  <c r="AK79" i="696" s="1"/>
  <c r="AG79" i="696"/>
  <c r="AF79" i="696"/>
  <c r="W79" i="696"/>
  <c r="AK78" i="696"/>
  <c r="AJ78" i="696"/>
  <c r="AG78" i="696"/>
  <c r="AF78" i="696"/>
  <c r="W78" i="696"/>
  <c r="AK77" i="696"/>
  <c r="AJ77" i="696"/>
  <c r="AG77" i="696"/>
  <c r="AF77" i="696"/>
  <c r="W77" i="696"/>
  <c r="AK76" i="696"/>
  <c r="AJ76" i="696"/>
  <c r="AG76" i="696"/>
  <c r="AF76" i="696"/>
  <c r="W76" i="696"/>
  <c r="H76" i="696"/>
  <c r="AK75" i="696"/>
  <c r="AJ75" i="696"/>
  <c r="W75" i="696"/>
  <c r="O75" i="696"/>
  <c r="N75" i="696"/>
  <c r="P75" i="696"/>
  <c r="H75" i="696"/>
  <c r="AJ74" i="696"/>
  <c r="AK74" i="696" s="1"/>
  <c r="W74" i="696"/>
  <c r="N74" i="696"/>
  <c r="P74" i="696"/>
  <c r="H74" i="696"/>
  <c r="AJ73" i="696"/>
  <c r="AK73" i="696" s="1"/>
  <c r="W73" i="696"/>
  <c r="P73" i="696"/>
  <c r="N73" i="696"/>
  <c r="O73" i="696" s="1"/>
  <c r="AG73" i="696"/>
  <c r="H73" i="696"/>
  <c r="AJ72" i="696"/>
  <c r="AK72" i="696" s="1"/>
  <c r="W72" i="696"/>
  <c r="P72" i="696"/>
  <c r="N72" i="696"/>
  <c r="O72" i="696" s="1"/>
  <c r="AG72" i="696"/>
  <c r="H72" i="696"/>
  <c r="AJ71" i="696"/>
  <c r="AK71" i="696" s="1"/>
  <c r="AK70" i="696" s="1"/>
  <c r="W71" i="696"/>
  <c r="P71" i="696"/>
  <c r="N71" i="696"/>
  <c r="O71" i="696" s="1"/>
  <c r="AG71" i="696"/>
  <c r="H71" i="696"/>
  <c r="AJ70" i="696"/>
  <c r="W70" i="696"/>
  <c r="N70" i="696"/>
  <c r="N82" i="696" s="1"/>
  <c r="P82" i="696"/>
  <c r="H70" i="696"/>
  <c r="AE69" i="696"/>
  <c r="AD69" i="696"/>
  <c r="AA69" i="696"/>
  <c r="Z69" i="696"/>
  <c r="W69" i="696"/>
  <c r="M69" i="696"/>
  <c r="W68" i="696"/>
  <c r="H68" i="696"/>
  <c r="AG67" i="696"/>
  <c r="AF67" i="696"/>
  <c r="W67" i="696"/>
  <c r="H67" i="696"/>
  <c r="AG66" i="696"/>
  <c r="AF66" i="696"/>
  <c r="W66" i="696"/>
  <c r="H66" i="696"/>
  <c r="AG65" i="696"/>
  <c r="AF65" i="696"/>
  <c r="W65" i="696"/>
  <c r="H65" i="696"/>
  <c r="AG64" i="696"/>
  <c r="AF64" i="696"/>
  <c r="W64" i="696"/>
  <c r="H64" i="696"/>
  <c r="AG63" i="696"/>
  <c r="AF63" i="696"/>
  <c r="W63" i="696"/>
  <c r="H63" i="696"/>
  <c r="AG62" i="696"/>
  <c r="AF62" i="696"/>
  <c r="W62" i="696"/>
  <c r="H62" i="696"/>
  <c r="AG61" i="696"/>
  <c r="AF61" i="696"/>
  <c r="W61" i="696"/>
  <c r="H61" i="696"/>
  <c r="W60" i="696"/>
  <c r="N60" i="696" s="1"/>
  <c r="P60" i="696"/>
  <c r="H60" i="696"/>
  <c r="W59" i="696"/>
  <c r="N59" i="696"/>
  <c r="O59" i="696" s="1"/>
  <c r="P59" i="696"/>
  <c r="H59" i="696"/>
  <c r="W58" i="696"/>
  <c r="N58" i="696" s="1"/>
  <c r="P58" i="696"/>
  <c r="H58" i="696"/>
  <c r="W57" i="696"/>
  <c r="N57" i="696" s="1"/>
  <c r="P57" i="696"/>
  <c r="P69" i="696"/>
  <c r="H57" i="696"/>
  <c r="AE56" i="696"/>
  <c r="AD56" i="696"/>
  <c r="AA56" i="696"/>
  <c r="Z56" i="696"/>
  <c r="W56" i="696"/>
  <c r="M56" i="696"/>
  <c r="P56" i="696" s="1"/>
  <c r="W55" i="696"/>
  <c r="H55" i="696"/>
  <c r="AG54" i="696"/>
  <c r="AF54" i="696"/>
  <c r="W54" i="696"/>
  <c r="H54" i="696"/>
  <c r="AG53" i="696"/>
  <c r="AF53" i="696"/>
  <c r="W53" i="696"/>
  <c r="H53" i="696"/>
  <c r="AG52" i="696"/>
  <c r="AF52" i="696"/>
  <c r="W52" i="696"/>
  <c r="H52" i="696"/>
  <c r="AG51" i="696"/>
  <c r="AF51" i="696"/>
  <c r="W51" i="696"/>
  <c r="H51" i="696"/>
  <c r="W50" i="696"/>
  <c r="N50" i="696" s="1"/>
  <c r="P50" i="696"/>
  <c r="H50" i="696"/>
  <c r="AG49" i="696"/>
  <c r="W49" i="696"/>
  <c r="P49" i="696"/>
  <c r="N49" i="696"/>
  <c r="O49" i="696" s="1"/>
  <c r="AF49" i="696"/>
  <c r="H49" i="696"/>
  <c r="W48" i="696"/>
  <c r="N48" i="696" s="1"/>
  <c r="P48" i="696"/>
  <c r="H48" i="696"/>
  <c r="AG47" i="696"/>
  <c r="W47" i="696"/>
  <c r="P47" i="696"/>
  <c r="N47" i="696"/>
  <c r="O47" i="696" s="1"/>
  <c r="AF47" i="696"/>
  <c r="H47" i="696"/>
  <c r="W46" i="696"/>
  <c r="N46" i="696" s="1"/>
  <c r="P46" i="696"/>
  <c r="H46" i="696"/>
  <c r="AG45" i="696"/>
  <c r="W45" i="696"/>
  <c r="P45" i="696"/>
  <c r="N45" i="696"/>
  <c r="O45" i="696" s="1"/>
  <c r="AF45" i="696"/>
  <c r="H45" i="696"/>
  <c r="W44" i="696"/>
  <c r="N44" i="696" s="1"/>
  <c r="P44" i="696"/>
  <c r="H44" i="696"/>
  <c r="AE43" i="696"/>
  <c r="AD43" i="696"/>
  <c r="AA43" i="696"/>
  <c r="Z43" i="696"/>
  <c r="M43" i="696"/>
  <c r="AJ42" i="696"/>
  <c r="AK42" i="696" s="1"/>
  <c r="W42" i="696"/>
  <c r="H42" i="696"/>
  <c r="AJ41" i="696"/>
  <c r="AK41" i="696" s="1"/>
  <c r="W41" i="696"/>
  <c r="H41" i="696"/>
  <c r="AJ40" i="696"/>
  <c r="AK40" i="696" s="1"/>
  <c r="AG40" i="696"/>
  <c r="AF40" i="696"/>
  <c r="W40" i="696"/>
  <c r="H40" i="696"/>
  <c r="AJ39" i="696"/>
  <c r="AK39" i="696" s="1"/>
  <c r="AG39" i="696"/>
  <c r="AF39" i="696"/>
  <c r="W39" i="696"/>
  <c r="P39" i="696"/>
  <c r="H39" i="696"/>
  <c r="AJ38" i="696"/>
  <c r="AK38" i="696" s="1"/>
  <c r="AG38" i="696"/>
  <c r="AF38" i="696"/>
  <c r="W38" i="696"/>
  <c r="P38" i="696"/>
  <c r="H38" i="696"/>
  <c r="AJ37" i="696"/>
  <c r="AK37" i="696" s="1"/>
  <c r="AG37" i="696"/>
  <c r="AF37" i="696"/>
  <c r="W37" i="696"/>
  <c r="P37" i="696"/>
  <c r="H37" i="696"/>
  <c r="AK36" i="696"/>
  <c r="AJ36" i="696"/>
  <c r="W36" i="696"/>
  <c r="N36" i="696" s="1"/>
  <c r="P36" i="696"/>
  <c r="H36" i="696"/>
  <c r="AK35" i="696"/>
  <c r="AJ35" i="696"/>
  <c r="W35" i="696"/>
  <c r="N35" i="696" s="1"/>
  <c r="P35" i="696"/>
  <c r="H35" i="696"/>
  <c r="AK34" i="696"/>
  <c r="AJ34" i="696"/>
  <c r="W34" i="696"/>
  <c r="N34" i="696" s="1"/>
  <c r="P34" i="696"/>
  <c r="H34" i="696"/>
  <c r="AK33" i="696"/>
  <c r="AJ33" i="696"/>
  <c r="AF33" i="696"/>
  <c r="W33" i="696"/>
  <c r="N33" i="696" s="1"/>
  <c r="P33" i="696"/>
  <c r="H33" i="696"/>
  <c r="AK32" i="696"/>
  <c r="AJ32" i="696"/>
  <c r="W32" i="696"/>
  <c r="N32" i="696" s="1"/>
  <c r="AG32" i="696" s="1"/>
  <c r="P32" i="696"/>
  <c r="H32" i="696"/>
  <c r="AK31" i="696"/>
  <c r="AJ31" i="696"/>
  <c r="W31" i="696"/>
  <c r="N31" i="696"/>
  <c r="AG31" i="696" s="1"/>
  <c r="H31" i="696"/>
  <c r="AE30" i="696"/>
  <c r="AD30" i="696"/>
  <c r="AA30" i="696"/>
  <c r="Z30" i="696"/>
  <c r="M30" i="696"/>
  <c r="AJ29" i="696"/>
  <c r="AK29" i="696" s="1"/>
  <c r="AF29" i="696"/>
  <c r="W29" i="696"/>
  <c r="H29" i="696"/>
  <c r="AK28" i="696"/>
  <c r="AJ28" i="696"/>
  <c r="AG28" i="696"/>
  <c r="AF28" i="696"/>
  <c r="W28" i="696"/>
  <c r="H28" i="696"/>
  <c r="AK27" i="696"/>
  <c r="AJ27" i="696"/>
  <c r="AG27" i="696"/>
  <c r="AF27" i="696"/>
  <c r="W27" i="696"/>
  <c r="H27" i="696"/>
  <c r="AK26" i="696"/>
  <c r="AJ26" i="696"/>
  <c r="AG26" i="696"/>
  <c r="AF26" i="696"/>
  <c r="W26" i="696"/>
  <c r="H26" i="696"/>
  <c r="AK25" i="696"/>
  <c r="AJ25" i="696"/>
  <c r="W25" i="696"/>
  <c r="N25" i="696" s="1"/>
  <c r="O25" i="696" s="1"/>
  <c r="P25" i="696"/>
  <c r="H25" i="696"/>
  <c r="AK24" i="696"/>
  <c r="AJ24" i="696"/>
  <c r="W24" i="696"/>
  <c r="N24" i="696" s="1"/>
  <c r="AF24" i="696" s="1"/>
  <c r="P24" i="696"/>
  <c r="H24" i="696"/>
  <c r="AK23" i="696"/>
  <c r="AJ23" i="696"/>
  <c r="AG23" i="696"/>
  <c r="AF23" i="696"/>
  <c r="W23" i="696"/>
  <c r="N23" i="696" s="1"/>
  <c r="O23" i="696"/>
  <c r="P23" i="696"/>
  <c r="H23" i="696"/>
  <c r="AK22" i="696"/>
  <c r="AJ22" i="696"/>
  <c r="AG22" i="696"/>
  <c r="W22" i="696"/>
  <c r="N22" i="696" s="1"/>
  <c r="O22" i="696"/>
  <c r="AF22" i="696"/>
  <c r="P22" i="696"/>
  <c r="H22" i="696"/>
  <c r="AK21" i="696"/>
  <c r="AJ21" i="696"/>
  <c r="W21" i="696"/>
  <c r="N21" i="696" s="1"/>
  <c r="AG21" i="696" s="1"/>
  <c r="P21" i="696"/>
  <c r="H21" i="696"/>
  <c r="AK20" i="696"/>
  <c r="AJ20" i="696"/>
  <c r="W20" i="696"/>
  <c r="N20" i="696"/>
  <c r="AF20" i="696" s="1"/>
  <c r="H20" i="696"/>
  <c r="AJ19" i="696"/>
  <c r="AK19" i="696" s="1"/>
  <c r="AK18" i="696" s="1"/>
  <c r="W19" i="696"/>
  <c r="N19" i="696"/>
  <c r="O19" i="696" s="1"/>
  <c r="H19" i="696"/>
  <c r="AJ18" i="696"/>
  <c r="W18" i="696"/>
  <c r="O18" i="696"/>
  <c r="N18" i="696"/>
  <c r="AF18" i="696" s="1"/>
  <c r="P30" i="696"/>
  <c r="H18" i="696"/>
  <c r="AE17" i="696"/>
  <c r="AD17" i="696"/>
  <c r="AA17" i="696"/>
  <c r="Z17" i="696"/>
  <c r="W17" i="696"/>
  <c r="M17" i="696"/>
  <c r="AJ16" i="696"/>
  <c r="AK16" i="696" s="1"/>
  <c r="AG16" i="696"/>
  <c r="AF16" i="696"/>
  <c r="W16" i="696"/>
  <c r="H16" i="696"/>
  <c r="AJ15" i="696"/>
  <c r="AK15" i="696" s="1"/>
  <c r="AG15" i="696"/>
  <c r="AF15" i="696"/>
  <c r="W15" i="696"/>
  <c r="H15" i="696"/>
  <c r="AJ14" i="696"/>
  <c r="AK14" i="696" s="1"/>
  <c r="AG14" i="696"/>
  <c r="AF14" i="696"/>
  <c r="W14" i="696"/>
  <c r="H14" i="696"/>
  <c r="AJ13" i="696"/>
  <c r="AK13" i="696" s="1"/>
  <c r="W13" i="696"/>
  <c r="P13" i="696"/>
  <c r="N13" i="696"/>
  <c r="O13" i="696" s="1"/>
  <c r="AG13" i="696"/>
  <c r="H13" i="696"/>
  <c r="AJ12" i="696"/>
  <c r="AK12" i="696" s="1"/>
  <c r="W12" i="696"/>
  <c r="P12" i="696"/>
  <c r="N12" i="696"/>
  <c r="O12" i="696" s="1"/>
  <c r="AG12" i="696"/>
  <c r="H12" i="696"/>
  <c r="AJ11" i="696"/>
  <c r="AK11" i="696" s="1"/>
  <c r="W11" i="696"/>
  <c r="P11" i="696"/>
  <c r="N11" i="696"/>
  <c r="O11" i="696" s="1"/>
  <c r="AG11" i="696"/>
  <c r="H11" i="696"/>
  <c r="AJ10" i="696"/>
  <c r="AK10" i="696" s="1"/>
  <c r="W10" i="696"/>
  <c r="P10" i="696"/>
  <c r="N10" i="696"/>
  <c r="O10" i="696" s="1"/>
  <c r="AG10" i="696"/>
  <c r="H10" i="696"/>
  <c r="AJ9" i="696"/>
  <c r="AK9" i="696" s="1"/>
  <c r="AK5" i="696" s="1"/>
  <c r="W9" i="696"/>
  <c r="P9" i="696"/>
  <c r="N9" i="696"/>
  <c r="O9" i="696" s="1"/>
  <c r="AG9" i="696"/>
  <c r="H9" i="696"/>
  <c r="AK8" i="696"/>
  <c r="AJ8" i="696"/>
  <c r="W8" i="696"/>
  <c r="N8" i="696" s="1"/>
  <c r="P8" i="696"/>
  <c r="H8" i="696"/>
  <c r="AK7" i="696"/>
  <c r="AJ7" i="696"/>
  <c r="W7" i="696"/>
  <c r="P7" i="696"/>
  <c r="N7" i="696"/>
  <c r="O7" i="696" s="1"/>
  <c r="AG7" i="696"/>
  <c r="H7" i="696"/>
  <c r="AK6" i="696"/>
  <c r="AJ6" i="696"/>
  <c r="W6" i="696"/>
  <c r="N6" i="696" s="1"/>
  <c r="P6" i="696"/>
  <c r="H6" i="696"/>
  <c r="AJ5" i="696"/>
  <c r="W5" i="696"/>
  <c r="N5" i="696"/>
  <c r="N17" i="696" s="1"/>
  <c r="P5" i="696"/>
  <c r="H5" i="696"/>
  <c r="AE2" i="696"/>
  <c r="AD2" i="696"/>
  <c r="AA2" i="696"/>
  <c r="Z2" i="696"/>
  <c r="I2" i="696"/>
  <c r="I1" i="696"/>
  <c r="E1" i="696"/>
  <c r="AE173" i="695"/>
  <c r="AD173" i="695"/>
  <c r="AA173" i="695"/>
  <c r="Z173" i="695"/>
  <c r="M173" i="695"/>
  <c r="W172" i="695"/>
  <c r="H172" i="695"/>
  <c r="W171" i="695"/>
  <c r="H171" i="695"/>
  <c r="AG170" i="695"/>
  <c r="AF170" i="695"/>
  <c r="W170" i="695"/>
  <c r="H170" i="695"/>
  <c r="AG169" i="695"/>
  <c r="AF169" i="695"/>
  <c r="W169" i="695"/>
  <c r="H169" i="695"/>
  <c r="AG168" i="695"/>
  <c r="AF168" i="695"/>
  <c r="W168" i="695"/>
  <c r="H168" i="695"/>
  <c r="AG167" i="695"/>
  <c r="AF167" i="695"/>
  <c r="W167" i="695"/>
  <c r="H167" i="695"/>
  <c r="W166" i="695"/>
  <c r="N166" i="695" s="1"/>
  <c r="P166" i="695"/>
  <c r="H166" i="695"/>
  <c r="AG165" i="695"/>
  <c r="W165" i="695"/>
  <c r="P165" i="695"/>
  <c r="N165" i="695"/>
  <c r="O165" i="695" s="1"/>
  <c r="H165" i="695"/>
  <c r="W164" i="695"/>
  <c r="N164" i="695" s="1"/>
  <c r="P164" i="695"/>
  <c r="H164" i="695"/>
  <c r="AG163" i="695"/>
  <c r="W163" i="695"/>
  <c r="P163" i="695"/>
  <c r="N163" i="695"/>
  <c r="O163" i="695" s="1"/>
  <c r="H163" i="695"/>
  <c r="W162" i="695"/>
  <c r="N162" i="695" s="1"/>
  <c r="P162" i="695"/>
  <c r="H162" i="695"/>
  <c r="W161" i="695"/>
  <c r="N161" i="695" s="1"/>
  <c r="P161" i="695"/>
  <c r="H161" i="695"/>
  <c r="AE160" i="695"/>
  <c r="AD160" i="695"/>
  <c r="AA160" i="695"/>
  <c r="Z160" i="695"/>
  <c r="M160" i="695"/>
  <c r="W159" i="695"/>
  <c r="H159" i="695"/>
  <c r="W158" i="695"/>
  <c r="H158" i="695"/>
  <c r="W157" i="695"/>
  <c r="H157" i="695"/>
  <c r="W156" i="695"/>
  <c r="H156" i="695"/>
  <c r="AG155" i="695"/>
  <c r="AF155" i="695"/>
  <c r="W155" i="695"/>
  <c r="H155" i="695"/>
  <c r="AG154" i="695"/>
  <c r="AF154" i="695"/>
  <c r="W154" i="695"/>
  <c r="H154" i="695"/>
  <c r="AG153" i="695"/>
  <c r="AF153" i="695"/>
  <c r="W153" i="695"/>
  <c r="H153" i="695"/>
  <c r="AG152" i="695"/>
  <c r="AF152" i="695"/>
  <c r="W152" i="695"/>
  <c r="H152" i="695"/>
  <c r="AG151" i="695"/>
  <c r="AF151" i="695"/>
  <c r="W151" i="695"/>
  <c r="H151" i="695"/>
  <c r="W150" i="695"/>
  <c r="N150" i="695" s="1"/>
  <c r="P150" i="695"/>
  <c r="H150" i="695"/>
  <c r="W149" i="695"/>
  <c r="N149" i="695"/>
  <c r="O149" i="695" s="1"/>
  <c r="P149" i="695"/>
  <c r="H149" i="695"/>
  <c r="W148" i="695"/>
  <c r="N148" i="695"/>
  <c r="P160" i="695"/>
  <c r="H148" i="695"/>
  <c r="AE147" i="695"/>
  <c r="AD147" i="695"/>
  <c r="AA147" i="695"/>
  <c r="Z147" i="695"/>
  <c r="W147" i="695"/>
  <c r="M147" i="695"/>
  <c r="AK146" i="695"/>
  <c r="AJ146" i="695"/>
  <c r="W146" i="695"/>
  <c r="H146" i="695"/>
  <c r="AJ145" i="695"/>
  <c r="AK145" i="695" s="1"/>
  <c r="AG145" i="695"/>
  <c r="AF145" i="695"/>
  <c r="W145" i="695"/>
  <c r="H145" i="695"/>
  <c r="AJ144" i="695"/>
  <c r="AK144" i="695" s="1"/>
  <c r="AG144" i="695"/>
  <c r="AF144" i="695"/>
  <c r="W144" i="695"/>
  <c r="H144" i="695"/>
  <c r="AJ143" i="695"/>
  <c r="AK143" i="695" s="1"/>
  <c r="AG143" i="695"/>
  <c r="AF143" i="695"/>
  <c r="W143" i="695"/>
  <c r="H143" i="695"/>
  <c r="AJ142" i="695"/>
  <c r="AK142" i="695" s="1"/>
  <c r="AG142" i="695"/>
  <c r="W142" i="695"/>
  <c r="P142" i="695"/>
  <c r="N142" i="695"/>
  <c r="O142" i="695" s="1"/>
  <c r="AF142" i="695"/>
  <c r="H142" i="695"/>
  <c r="AJ141" i="695"/>
  <c r="AK141" i="695" s="1"/>
  <c r="W141" i="695"/>
  <c r="P141" i="695"/>
  <c r="N141" i="695"/>
  <c r="O141" i="695" s="1"/>
  <c r="AG141" i="695"/>
  <c r="H141" i="695"/>
  <c r="AJ140" i="695"/>
  <c r="AK140" i="695" s="1"/>
  <c r="W140" i="695"/>
  <c r="P140" i="695"/>
  <c r="N140" i="695"/>
  <c r="O140" i="695" s="1"/>
  <c r="AG140" i="695"/>
  <c r="H140" i="695"/>
  <c r="AK139" i="695"/>
  <c r="AJ139" i="695"/>
  <c r="W139" i="695"/>
  <c r="N139" i="695" s="1"/>
  <c r="P139" i="695"/>
  <c r="H139" i="695"/>
  <c r="AK138" i="695"/>
  <c r="AJ138" i="695"/>
  <c r="W138" i="695"/>
  <c r="N138" i="695" s="1"/>
  <c r="P138" i="695"/>
  <c r="H138" i="695"/>
  <c r="AK137" i="695"/>
  <c r="AJ137" i="695"/>
  <c r="W137" i="695"/>
  <c r="N137" i="695" s="1"/>
  <c r="P137" i="695"/>
  <c r="H137" i="695"/>
  <c r="AK136" i="695"/>
  <c r="AJ136" i="695"/>
  <c r="W136" i="695"/>
  <c r="N136" i="695" s="1"/>
  <c r="P136" i="695"/>
  <c r="H136" i="695"/>
  <c r="AJ135" i="695"/>
  <c r="W135" i="695"/>
  <c r="N135" i="695"/>
  <c r="O135" i="695" s="1"/>
  <c r="P135" i="695"/>
  <c r="H135" i="695"/>
  <c r="AE134" i="695"/>
  <c r="AD134" i="695"/>
  <c r="AA134" i="695"/>
  <c r="Z134" i="695"/>
  <c r="M134" i="695"/>
  <c r="AJ133" i="695"/>
  <c r="AK133" i="695" s="1"/>
  <c r="W133" i="695"/>
  <c r="H133" i="695"/>
  <c r="AJ132" i="695"/>
  <c r="AK132" i="695" s="1"/>
  <c r="W132" i="695"/>
  <c r="H132" i="695"/>
  <c r="AJ131" i="695"/>
  <c r="AK131" i="695" s="1"/>
  <c r="AG131" i="695"/>
  <c r="AF131" i="695"/>
  <c r="W131" i="695"/>
  <c r="H131" i="695"/>
  <c r="AJ130" i="695"/>
  <c r="AK130" i="695" s="1"/>
  <c r="AG130" i="695"/>
  <c r="AF130" i="695"/>
  <c r="W130" i="695"/>
  <c r="H130" i="695"/>
  <c r="AJ129" i="695"/>
  <c r="AK129" i="695" s="1"/>
  <c r="W129" i="695"/>
  <c r="N129" i="695"/>
  <c r="AF129" i="695" s="1"/>
  <c r="P129" i="695"/>
  <c r="H129" i="695"/>
  <c r="AJ128" i="695"/>
  <c r="AK128" i="695" s="1"/>
  <c r="W128" i="695"/>
  <c r="N128" i="695"/>
  <c r="AF128" i="695" s="1"/>
  <c r="P128" i="695"/>
  <c r="H128" i="695"/>
  <c r="AJ127" i="695"/>
  <c r="AK127" i="695" s="1"/>
  <c r="W127" i="695"/>
  <c r="N127" i="695"/>
  <c r="AF127" i="695" s="1"/>
  <c r="P127" i="695"/>
  <c r="H127" i="695"/>
  <c r="AJ126" i="695"/>
  <c r="AK126" i="695" s="1"/>
  <c r="W126" i="695"/>
  <c r="N126" i="695"/>
  <c r="AF126" i="695" s="1"/>
  <c r="P126" i="695"/>
  <c r="H126" i="695"/>
  <c r="AJ125" i="695"/>
  <c r="AK125" i="695" s="1"/>
  <c r="W125" i="695"/>
  <c r="N125" i="695"/>
  <c r="AF125" i="695" s="1"/>
  <c r="P125" i="695"/>
  <c r="H125" i="695"/>
  <c r="AJ124" i="695"/>
  <c r="AK124" i="695" s="1"/>
  <c r="W124" i="695"/>
  <c r="N124" i="695"/>
  <c r="AF124" i="695" s="1"/>
  <c r="P124" i="695"/>
  <c r="H124" i="695"/>
  <c r="AJ123" i="695"/>
  <c r="AK123" i="695" s="1"/>
  <c r="W123" i="695"/>
  <c r="N123" i="695"/>
  <c r="AF123" i="695" s="1"/>
  <c r="P123" i="695"/>
  <c r="H123" i="695"/>
  <c r="AJ122" i="695"/>
  <c r="W122" i="695"/>
  <c r="N122" i="695" s="1"/>
  <c r="P122" i="695"/>
  <c r="P134" i="695"/>
  <c r="H122" i="695"/>
  <c r="AE121" i="695"/>
  <c r="AD121" i="695"/>
  <c r="AA121" i="695"/>
  <c r="Z121" i="695"/>
  <c r="W121" i="695"/>
  <c r="M121" i="695"/>
  <c r="AJ120" i="695"/>
  <c r="AK120" i="695" s="1"/>
  <c r="AG120" i="695"/>
  <c r="AF120" i="695"/>
  <c r="W120" i="695"/>
  <c r="H120" i="695"/>
  <c r="AJ119" i="695"/>
  <c r="AK119" i="695" s="1"/>
  <c r="AG119" i="695"/>
  <c r="AF119" i="695"/>
  <c r="W119" i="695"/>
  <c r="H119" i="695"/>
  <c r="AJ118" i="695"/>
  <c r="AK118" i="695" s="1"/>
  <c r="AG118" i="695"/>
  <c r="AF118" i="695"/>
  <c r="W118" i="695"/>
  <c r="H118" i="695"/>
  <c r="AJ117" i="695"/>
  <c r="AK117" i="695" s="1"/>
  <c r="AG117" i="695"/>
  <c r="AF117" i="695"/>
  <c r="W117" i="695"/>
  <c r="H117" i="695"/>
  <c r="AJ116" i="695"/>
  <c r="AK116" i="695" s="1"/>
  <c r="W116" i="695"/>
  <c r="N116" i="695"/>
  <c r="O116" i="695" s="1"/>
  <c r="P116" i="695"/>
  <c r="H116" i="695"/>
  <c r="AJ115" i="695"/>
  <c r="AK115" i="695" s="1"/>
  <c r="AG115" i="695"/>
  <c r="W115" i="695"/>
  <c r="N115" i="695"/>
  <c r="O115" i="695" s="1"/>
  <c r="P115" i="695"/>
  <c r="H115" i="695"/>
  <c r="AJ114" i="695"/>
  <c r="AK114" i="695" s="1"/>
  <c r="AG114" i="695"/>
  <c r="W114" i="695"/>
  <c r="N114" i="695"/>
  <c r="O114" i="695" s="1"/>
  <c r="P114" i="695"/>
  <c r="H114" i="695"/>
  <c r="AJ113" i="695"/>
  <c r="AK113" i="695" s="1"/>
  <c r="AG113" i="695"/>
  <c r="W113" i="695"/>
  <c r="P113" i="695"/>
  <c r="N113" i="695"/>
  <c r="O113" i="695" s="1"/>
  <c r="H113" i="695"/>
  <c r="AJ112" i="695"/>
  <c r="AK112" i="695" s="1"/>
  <c r="AG112" i="695"/>
  <c r="W112" i="695"/>
  <c r="P112" i="695"/>
  <c r="N112" i="695"/>
  <c r="O112" i="695" s="1"/>
  <c r="AF112" i="695"/>
  <c r="H112" i="695"/>
  <c r="AJ111" i="695"/>
  <c r="AK111" i="695" s="1"/>
  <c r="AG111" i="695"/>
  <c r="W111" i="695"/>
  <c r="P111" i="695"/>
  <c r="N111" i="695"/>
  <c r="O111" i="695" s="1"/>
  <c r="R111" i="695" s="1"/>
  <c r="AF111" i="695"/>
  <c r="H111" i="695"/>
  <c r="AJ110" i="695"/>
  <c r="AK110" i="695" s="1"/>
  <c r="AG110" i="695"/>
  <c r="W110" i="695"/>
  <c r="P110" i="695"/>
  <c r="N110" i="695"/>
  <c r="O110" i="695" s="1"/>
  <c r="Q110" i="695"/>
  <c r="AF110" i="695"/>
  <c r="H110" i="695"/>
  <c r="AJ109" i="695"/>
  <c r="W109" i="695"/>
  <c r="N109" i="695"/>
  <c r="H109" i="695"/>
  <c r="AE108" i="695"/>
  <c r="AD108" i="695"/>
  <c r="AA108" i="695"/>
  <c r="Z108" i="695"/>
  <c r="W108" i="695"/>
  <c r="M108" i="695"/>
  <c r="P108" i="695" s="1"/>
  <c r="W107" i="695"/>
  <c r="H107" i="695"/>
  <c r="AG106" i="695"/>
  <c r="AF106" i="695"/>
  <c r="W106" i="695"/>
  <c r="H106" i="695"/>
  <c r="AG105" i="695"/>
  <c r="AF105" i="695"/>
  <c r="W105" i="695"/>
  <c r="H105" i="695"/>
  <c r="AG104" i="695"/>
  <c r="AF104" i="695"/>
  <c r="W104" i="695"/>
  <c r="H104" i="695"/>
  <c r="AG103" i="695"/>
  <c r="AF103" i="695"/>
  <c r="W103" i="695"/>
  <c r="H103" i="695"/>
  <c r="AG102" i="695"/>
  <c r="AF102" i="695"/>
  <c r="W102" i="695"/>
  <c r="H102" i="695"/>
  <c r="W101" i="695"/>
  <c r="N101" i="695" s="1"/>
  <c r="O101" i="695"/>
  <c r="P101" i="695"/>
  <c r="H101" i="695"/>
  <c r="W100" i="695"/>
  <c r="N100" i="695"/>
  <c r="P100" i="695"/>
  <c r="H100" i="695"/>
  <c r="W99" i="695"/>
  <c r="N99" i="695" s="1"/>
  <c r="P99" i="695"/>
  <c r="H99" i="695"/>
  <c r="W98" i="695"/>
  <c r="N98" i="695"/>
  <c r="P98" i="695"/>
  <c r="H98" i="695"/>
  <c r="W97" i="695"/>
  <c r="N97" i="695" s="1"/>
  <c r="AG97" i="695" s="1"/>
  <c r="P97" i="695"/>
  <c r="H97" i="695"/>
  <c r="W96" i="695"/>
  <c r="N96" i="695" s="1"/>
  <c r="O96" i="695"/>
  <c r="Q96" i="695" s="1"/>
  <c r="H96" i="695"/>
  <c r="AE95" i="695"/>
  <c r="AD95" i="695"/>
  <c r="AA95" i="695"/>
  <c r="Z95" i="695"/>
  <c r="M95" i="695"/>
  <c r="AK94" i="695"/>
  <c r="AJ94" i="695"/>
  <c r="AG94" i="695"/>
  <c r="AF94" i="695"/>
  <c r="W94" i="695"/>
  <c r="H94" i="695"/>
  <c r="AK93" i="695"/>
  <c r="AJ93" i="695"/>
  <c r="AG93" i="695"/>
  <c r="AF93" i="695"/>
  <c r="W93" i="695"/>
  <c r="H93" i="695"/>
  <c r="AK92" i="695"/>
  <c r="AJ92" i="695"/>
  <c r="AG92" i="695"/>
  <c r="AF92" i="695"/>
  <c r="W92" i="695"/>
  <c r="H92" i="695"/>
  <c r="AK91" i="695"/>
  <c r="AJ91" i="695"/>
  <c r="AG91" i="695"/>
  <c r="AF91" i="695"/>
  <c r="W91" i="695"/>
  <c r="H91" i="695"/>
  <c r="AK90" i="695"/>
  <c r="AJ90" i="695"/>
  <c r="W90" i="695"/>
  <c r="N90" i="695" s="1"/>
  <c r="P90" i="695"/>
  <c r="H90" i="695"/>
  <c r="AK89" i="695"/>
  <c r="AJ89" i="695"/>
  <c r="W89" i="695"/>
  <c r="N89" i="695" s="1"/>
  <c r="P89" i="695"/>
  <c r="H89" i="695"/>
  <c r="AK88" i="695"/>
  <c r="AJ88" i="695"/>
  <c r="W88" i="695"/>
  <c r="N88" i="695" s="1"/>
  <c r="P88" i="695"/>
  <c r="H88" i="695"/>
  <c r="AK87" i="695"/>
  <c r="AJ87" i="695"/>
  <c r="W87" i="695"/>
  <c r="N87" i="695" s="1"/>
  <c r="P87" i="695"/>
  <c r="H87" i="695"/>
  <c r="AK86" i="695"/>
  <c r="AJ86" i="695"/>
  <c r="W86" i="695"/>
  <c r="N86" i="695" s="1"/>
  <c r="P86" i="695"/>
  <c r="H86" i="695"/>
  <c r="AK85" i="695"/>
  <c r="AJ85" i="695"/>
  <c r="W85" i="695"/>
  <c r="N85" i="695" s="1"/>
  <c r="P85" i="695"/>
  <c r="H85" i="695"/>
  <c r="AK84" i="695"/>
  <c r="AJ84" i="695"/>
  <c r="W84" i="695"/>
  <c r="N84" i="695" s="1"/>
  <c r="P84" i="695"/>
  <c r="H84" i="695"/>
  <c r="AK83" i="695"/>
  <c r="AJ83" i="695"/>
  <c r="W83" i="695"/>
  <c r="N83" i="695"/>
  <c r="O83" i="695" s="1"/>
  <c r="P83" i="695"/>
  <c r="H83" i="695"/>
  <c r="AE82" i="695"/>
  <c r="AD82" i="695"/>
  <c r="AA82" i="695"/>
  <c r="Z82" i="695"/>
  <c r="M82" i="695"/>
  <c r="AJ81" i="695"/>
  <c r="AK81" i="695" s="1"/>
  <c r="W81" i="695"/>
  <c r="AJ80" i="695"/>
  <c r="AK80" i="695" s="1"/>
  <c r="AG80" i="695"/>
  <c r="AF80" i="695"/>
  <c r="W80" i="695"/>
  <c r="AJ79" i="695"/>
  <c r="AK79" i="695" s="1"/>
  <c r="AG79" i="695"/>
  <c r="AF79" i="695"/>
  <c r="W79" i="695"/>
  <c r="AJ78" i="695"/>
  <c r="AK78" i="695" s="1"/>
  <c r="AG78" i="695"/>
  <c r="AF78" i="695"/>
  <c r="W78" i="695"/>
  <c r="AK77" i="695"/>
  <c r="AJ77" i="695"/>
  <c r="AG77" i="695"/>
  <c r="AF77" i="695"/>
  <c r="W77" i="695"/>
  <c r="AJ76" i="695"/>
  <c r="AK76" i="695" s="1"/>
  <c r="AG76" i="695"/>
  <c r="AF76" i="695"/>
  <c r="W76" i="695"/>
  <c r="H76" i="695"/>
  <c r="AJ75" i="695"/>
  <c r="AK75" i="695" s="1"/>
  <c r="AK70" i="695" s="1"/>
  <c r="W75" i="695"/>
  <c r="N75" i="695"/>
  <c r="AF75" i="695" s="1"/>
  <c r="P75" i="695"/>
  <c r="H75" i="695"/>
  <c r="AK74" i="695"/>
  <c r="AJ74" i="695"/>
  <c r="W74" i="695"/>
  <c r="N74" i="695" s="1"/>
  <c r="P74" i="695"/>
  <c r="H74" i="695"/>
  <c r="AK73" i="695"/>
  <c r="AJ73" i="695"/>
  <c r="W73" i="695"/>
  <c r="N73" i="695" s="1"/>
  <c r="P73" i="695"/>
  <c r="H73" i="695"/>
  <c r="AK72" i="695"/>
  <c r="AJ72" i="695"/>
  <c r="W72" i="695"/>
  <c r="N72" i="695" s="1"/>
  <c r="P72" i="695"/>
  <c r="H72" i="695"/>
  <c r="AK71" i="695"/>
  <c r="AJ71" i="695"/>
  <c r="W71" i="695"/>
  <c r="N71" i="695" s="1"/>
  <c r="P71" i="695"/>
  <c r="H71" i="695"/>
  <c r="AJ70" i="695"/>
  <c r="W70" i="695"/>
  <c r="N70" i="695" s="1"/>
  <c r="P70" i="695"/>
  <c r="H70" i="695"/>
  <c r="AE69" i="695"/>
  <c r="AD69" i="695"/>
  <c r="AA69" i="695"/>
  <c r="Z69" i="695"/>
  <c r="W69" i="695"/>
  <c r="M69" i="695"/>
  <c r="W68" i="695"/>
  <c r="H68" i="695"/>
  <c r="AG67" i="695"/>
  <c r="AF67" i="695"/>
  <c r="W67" i="695"/>
  <c r="H67" i="695"/>
  <c r="AG66" i="695"/>
  <c r="AF66" i="695"/>
  <c r="W66" i="695"/>
  <c r="H66" i="695"/>
  <c r="AG65" i="695"/>
  <c r="AF65" i="695"/>
  <c r="W65" i="695"/>
  <c r="H65" i="695"/>
  <c r="AG64" i="695"/>
  <c r="AF64" i="695"/>
  <c r="W64" i="695"/>
  <c r="H64" i="695"/>
  <c r="AG63" i="695"/>
  <c r="AF63" i="695"/>
  <c r="W63" i="695"/>
  <c r="H63" i="695"/>
  <c r="AG62" i="695"/>
  <c r="AF62" i="695"/>
  <c r="W62" i="695"/>
  <c r="H62" i="695"/>
  <c r="AG61" i="695"/>
  <c r="AF61" i="695"/>
  <c r="W61" i="695"/>
  <c r="H61" i="695"/>
  <c r="W60" i="695"/>
  <c r="N60" i="695"/>
  <c r="O60" i="695" s="1"/>
  <c r="P60" i="695"/>
  <c r="H60" i="695"/>
  <c r="W59" i="695"/>
  <c r="N59" i="695" s="1"/>
  <c r="P59" i="695"/>
  <c r="H59" i="695"/>
  <c r="W58" i="695"/>
  <c r="N58" i="695"/>
  <c r="O58" i="695" s="1"/>
  <c r="P58" i="695"/>
  <c r="H58" i="695"/>
  <c r="W57" i="695"/>
  <c r="N57" i="695"/>
  <c r="O57" i="695" s="1"/>
  <c r="P69" i="695"/>
  <c r="H57" i="695"/>
  <c r="AE56" i="695"/>
  <c r="AD56" i="695"/>
  <c r="AA56" i="695"/>
  <c r="Z56" i="695"/>
  <c r="W56" i="695"/>
  <c r="M56" i="695"/>
  <c r="W55" i="695"/>
  <c r="H55" i="695"/>
  <c r="AG54" i="695"/>
  <c r="AF54" i="695"/>
  <c r="W54" i="695"/>
  <c r="H54" i="695"/>
  <c r="AG53" i="695"/>
  <c r="AF53" i="695"/>
  <c r="W53" i="695"/>
  <c r="H53" i="695"/>
  <c r="AG52" i="695"/>
  <c r="AF52" i="695"/>
  <c r="W52" i="695"/>
  <c r="H52" i="695"/>
  <c r="AG51" i="695"/>
  <c r="AF51" i="695"/>
  <c r="W51" i="695"/>
  <c r="H51" i="695"/>
  <c r="W50" i="695"/>
  <c r="P50" i="695"/>
  <c r="N50" i="695"/>
  <c r="O50" i="695" s="1"/>
  <c r="AG50" i="695"/>
  <c r="H50" i="695"/>
  <c r="W49" i="695"/>
  <c r="N49" i="695"/>
  <c r="AF49" i="695" s="1"/>
  <c r="P49" i="695"/>
  <c r="H49" i="695"/>
  <c r="W48" i="695"/>
  <c r="P48" i="695"/>
  <c r="N48" i="695"/>
  <c r="O48" i="695" s="1"/>
  <c r="AG48" i="695"/>
  <c r="H48" i="695"/>
  <c r="W47" i="695"/>
  <c r="N47" i="695"/>
  <c r="AF47" i="695" s="1"/>
  <c r="P47" i="695"/>
  <c r="H47" i="695"/>
  <c r="W46" i="695"/>
  <c r="P46" i="695"/>
  <c r="N46" i="695"/>
  <c r="O46" i="695" s="1"/>
  <c r="AG46" i="695"/>
  <c r="H46" i="695"/>
  <c r="W45" i="695"/>
  <c r="N45" i="695"/>
  <c r="AF45" i="695" s="1"/>
  <c r="P45" i="695"/>
  <c r="H45" i="695"/>
  <c r="W44" i="695"/>
  <c r="O44" i="695"/>
  <c r="N44" i="695"/>
  <c r="AG44" i="695" s="1"/>
  <c r="P44" i="695"/>
  <c r="H44" i="695"/>
  <c r="AE43" i="695"/>
  <c r="AD43" i="695"/>
  <c r="AA43" i="695"/>
  <c r="Z43" i="695"/>
  <c r="M43" i="695"/>
  <c r="AK42" i="695"/>
  <c r="AJ42" i="695"/>
  <c r="W42" i="695"/>
  <c r="H42" i="695"/>
  <c r="AJ41" i="695"/>
  <c r="AK41" i="695" s="1"/>
  <c r="AK31" i="695" s="1"/>
  <c r="W41" i="695"/>
  <c r="H41" i="695"/>
  <c r="AK40" i="695"/>
  <c r="AJ40" i="695"/>
  <c r="AG40" i="695"/>
  <c r="AF40" i="695"/>
  <c r="W40" i="695"/>
  <c r="H40" i="695"/>
  <c r="AK39" i="695"/>
  <c r="AJ39" i="695"/>
  <c r="AG39" i="695"/>
  <c r="AF39" i="695"/>
  <c r="W39" i="695"/>
  <c r="H39" i="695"/>
  <c r="AK38" i="695"/>
  <c r="AJ38" i="695"/>
  <c r="AG38" i="695"/>
  <c r="AF38" i="695"/>
  <c r="W38" i="695"/>
  <c r="H38" i="695"/>
  <c r="AK37" i="695"/>
  <c r="AJ37" i="695"/>
  <c r="AG37" i="695"/>
  <c r="AF37" i="695"/>
  <c r="W37" i="695"/>
  <c r="H37" i="695"/>
  <c r="AK36" i="695"/>
  <c r="AJ36" i="695"/>
  <c r="W36" i="695"/>
  <c r="N36" i="695" s="1"/>
  <c r="P36" i="695"/>
  <c r="H36" i="695"/>
  <c r="AK35" i="695"/>
  <c r="AJ35" i="695"/>
  <c r="W35" i="695"/>
  <c r="N35" i="695" s="1"/>
  <c r="P35" i="695"/>
  <c r="H35" i="695"/>
  <c r="AK34" i="695"/>
  <c r="AJ34" i="695"/>
  <c r="W34" i="695"/>
  <c r="N34" i="695" s="1"/>
  <c r="P34" i="695"/>
  <c r="H34" i="695"/>
  <c r="AK33" i="695"/>
  <c r="AJ33" i="695"/>
  <c r="W33" i="695"/>
  <c r="N33" i="695" s="1"/>
  <c r="P33" i="695"/>
  <c r="H33" i="695"/>
  <c r="AK32" i="695"/>
  <c r="AJ32" i="695"/>
  <c r="W32" i="695"/>
  <c r="N32" i="695" s="1"/>
  <c r="P32" i="695"/>
  <c r="H32" i="695"/>
  <c r="AJ31" i="695"/>
  <c r="W31" i="695"/>
  <c r="P31" i="695"/>
  <c r="N31" i="695"/>
  <c r="AG31" i="695" s="1"/>
  <c r="P43" i="695"/>
  <c r="H31" i="695"/>
  <c r="AE30" i="695"/>
  <c r="AD30" i="695"/>
  <c r="AA30" i="695"/>
  <c r="Z30" i="695"/>
  <c r="M30" i="695"/>
  <c r="AJ29" i="695"/>
  <c r="AK29" i="695" s="1"/>
  <c r="AK18" i="695" s="1"/>
  <c r="AF29" i="695"/>
  <c r="W29" i="695"/>
  <c r="H29" i="695"/>
  <c r="AK28" i="695"/>
  <c r="AJ28" i="695"/>
  <c r="AG28" i="695"/>
  <c r="AF28" i="695"/>
  <c r="W28" i="695"/>
  <c r="H28" i="695"/>
  <c r="AK27" i="695"/>
  <c r="AJ27" i="695"/>
  <c r="AG27" i="695"/>
  <c r="AF27" i="695"/>
  <c r="W27" i="695"/>
  <c r="H27" i="695"/>
  <c r="AK26" i="695"/>
  <c r="AJ26" i="695"/>
  <c r="AG26" i="695"/>
  <c r="AF26" i="695"/>
  <c r="W26" i="695"/>
  <c r="H26" i="695"/>
  <c r="AK25" i="695"/>
  <c r="AJ25" i="695"/>
  <c r="W25" i="695"/>
  <c r="N25" i="695" s="1"/>
  <c r="P25" i="695"/>
  <c r="H25" i="695"/>
  <c r="AK24" i="695"/>
  <c r="AJ24" i="695"/>
  <c r="W24" i="695"/>
  <c r="N24" i="695" s="1"/>
  <c r="P24" i="695"/>
  <c r="H24" i="695"/>
  <c r="AK23" i="695"/>
  <c r="AJ23" i="695"/>
  <c r="AF23" i="695"/>
  <c r="W23" i="695"/>
  <c r="N23" i="695" s="1"/>
  <c r="O23" i="695" s="1"/>
  <c r="Q23" i="695" s="1"/>
  <c r="P23" i="695"/>
  <c r="H23" i="695"/>
  <c r="AK22" i="695"/>
  <c r="AJ22" i="695"/>
  <c r="AF22" i="695"/>
  <c r="W22" i="695"/>
  <c r="N22" i="695" s="1"/>
  <c r="O22" i="695" s="1"/>
  <c r="Q22" i="695" s="1"/>
  <c r="P22" i="695"/>
  <c r="AG22" i="695"/>
  <c r="H22" i="695"/>
  <c r="AK21" i="695"/>
  <c r="AJ21" i="695"/>
  <c r="AG21" i="695"/>
  <c r="AF21" i="695"/>
  <c r="W21" i="695"/>
  <c r="N21" i="695" s="1"/>
  <c r="O21" i="695" s="1"/>
  <c r="Q21" i="695" s="1"/>
  <c r="P21" i="695"/>
  <c r="H21" i="695"/>
  <c r="AK20" i="695"/>
  <c r="AJ20" i="695"/>
  <c r="AG20" i="695"/>
  <c r="AF20" i="695"/>
  <c r="W20" i="695"/>
  <c r="N20" i="695" s="1"/>
  <c r="O20" i="695" s="1"/>
  <c r="Q20" i="695" s="1"/>
  <c r="P20" i="695"/>
  <c r="H20" i="695"/>
  <c r="AK19" i="695"/>
  <c r="AJ19" i="695"/>
  <c r="AG19" i="695"/>
  <c r="AF19" i="695"/>
  <c r="W19" i="695"/>
  <c r="N19" i="695" s="1"/>
  <c r="O19" i="695" s="1"/>
  <c r="Q19" i="695" s="1"/>
  <c r="P19" i="695"/>
  <c r="H19" i="695"/>
  <c r="AJ18" i="695"/>
  <c r="W18" i="695"/>
  <c r="N18" i="695"/>
  <c r="H18" i="695"/>
  <c r="AE17" i="695"/>
  <c r="AE2" i="695" s="1"/>
  <c r="AD17" i="695"/>
  <c r="AA17" i="695"/>
  <c r="Z17" i="695"/>
  <c r="W17" i="695"/>
  <c r="M17" i="695"/>
  <c r="I1" i="695" s="1"/>
  <c r="AK16" i="695"/>
  <c r="AJ16" i="695"/>
  <c r="AG16" i="695"/>
  <c r="AF16" i="695"/>
  <c r="W16" i="695"/>
  <c r="H16" i="695"/>
  <c r="AK15" i="695"/>
  <c r="AJ15" i="695"/>
  <c r="AG15" i="695"/>
  <c r="AF15" i="695"/>
  <c r="W15" i="695"/>
  <c r="H15" i="695"/>
  <c r="AK14" i="695"/>
  <c r="AJ14" i="695"/>
  <c r="AG14" i="695"/>
  <c r="AF14" i="695"/>
  <c r="W14" i="695"/>
  <c r="H14" i="695"/>
  <c r="AK13" i="695"/>
  <c r="AJ13" i="695"/>
  <c r="AG13" i="695"/>
  <c r="AF13" i="695"/>
  <c r="W13" i="695"/>
  <c r="H13" i="695"/>
  <c r="AK12" i="695"/>
  <c r="AJ12" i="695"/>
  <c r="W12" i="695"/>
  <c r="N12" i="695"/>
  <c r="P12" i="695"/>
  <c r="H12" i="695"/>
  <c r="AK11" i="695"/>
  <c r="AJ11" i="695"/>
  <c r="W11" i="695"/>
  <c r="N11" i="695" s="1"/>
  <c r="P11" i="695"/>
  <c r="H11" i="695"/>
  <c r="AJ10" i="695"/>
  <c r="AK10" i="695" s="1"/>
  <c r="AF10" i="695"/>
  <c r="W10" i="695"/>
  <c r="O10" i="695"/>
  <c r="N10" i="695"/>
  <c r="AG10" i="695" s="1"/>
  <c r="P10" i="695"/>
  <c r="H10" i="695"/>
  <c r="AJ9" i="695"/>
  <c r="AK9" i="695" s="1"/>
  <c r="W9" i="695"/>
  <c r="O9" i="695"/>
  <c r="N9" i="695"/>
  <c r="P9" i="695"/>
  <c r="H9" i="695"/>
  <c r="AK8" i="695"/>
  <c r="AJ8" i="695"/>
  <c r="W8" i="695"/>
  <c r="N8" i="695"/>
  <c r="P8" i="695"/>
  <c r="H8" i="695"/>
  <c r="AK7" i="695"/>
  <c r="AJ7" i="695"/>
  <c r="W7" i="695"/>
  <c r="N7" i="695"/>
  <c r="AG7" i="695" s="1"/>
  <c r="P7" i="695"/>
  <c r="H7" i="695"/>
  <c r="AJ6" i="695"/>
  <c r="AK6" i="695" s="1"/>
  <c r="AF6" i="695"/>
  <c r="W6" i="695"/>
  <c r="O6" i="695"/>
  <c r="N6" i="695"/>
  <c r="AG6" i="695" s="1"/>
  <c r="P6" i="695"/>
  <c r="H6" i="695"/>
  <c r="AJ5" i="695"/>
  <c r="W5" i="695"/>
  <c r="N5" i="695" s="1"/>
  <c r="P5" i="695"/>
  <c r="H5" i="695"/>
  <c r="AD2" i="695"/>
  <c r="AA2" i="695"/>
  <c r="Z2" i="695"/>
  <c r="I2" i="695"/>
  <c r="E1" i="695"/>
  <c r="J124" i="694"/>
  <c r="H123" i="694"/>
  <c r="H122" i="694"/>
  <c r="H121" i="694"/>
  <c r="H120" i="694"/>
  <c r="H119" i="694"/>
  <c r="H118" i="694"/>
  <c r="P117" i="694"/>
  <c r="L117" i="694"/>
  <c r="K117" i="694"/>
  <c r="H117" i="694"/>
  <c r="P116" i="694"/>
  <c r="L116" i="694"/>
  <c r="K116" i="694"/>
  <c r="H116" i="694"/>
  <c r="P115" i="694"/>
  <c r="L115" i="694"/>
  <c r="K115" i="694"/>
  <c r="H115" i="694"/>
  <c r="P114" i="694"/>
  <c r="L114" i="694"/>
  <c r="K114" i="694"/>
  <c r="H114" i="694"/>
  <c r="P113" i="694"/>
  <c r="L113" i="694"/>
  <c r="K113" i="694"/>
  <c r="H113" i="694"/>
  <c r="P112" i="694"/>
  <c r="L112" i="694"/>
  <c r="L124" i="694" s="1"/>
  <c r="K112" i="694"/>
  <c r="K124" i="694" s="1"/>
  <c r="H112" i="694"/>
  <c r="J111" i="694"/>
  <c r="H110" i="694"/>
  <c r="H109" i="694"/>
  <c r="H108" i="694"/>
  <c r="H107" i="694"/>
  <c r="H106" i="694"/>
  <c r="P105" i="694"/>
  <c r="K105" i="694" s="1"/>
  <c r="L105" i="694" s="1"/>
  <c r="H105" i="694"/>
  <c r="P104" i="694"/>
  <c r="K104" i="694"/>
  <c r="L104" i="694" s="1"/>
  <c r="H104" i="694"/>
  <c r="P103" i="694"/>
  <c r="K103" i="694" s="1"/>
  <c r="L103" i="694" s="1"/>
  <c r="H103" i="694"/>
  <c r="P102" i="694"/>
  <c r="K102" i="694"/>
  <c r="L102" i="694" s="1"/>
  <c r="H102" i="694"/>
  <c r="P101" i="694"/>
  <c r="K101" i="694" s="1"/>
  <c r="H101" i="694"/>
  <c r="J100" i="694"/>
  <c r="H99" i="694"/>
  <c r="H98" i="694"/>
  <c r="H97" i="694"/>
  <c r="H96" i="694"/>
  <c r="H95" i="694"/>
  <c r="H94" i="694"/>
  <c r="P93" i="694"/>
  <c r="K93" i="694" s="1"/>
  <c r="L93" i="694" s="1"/>
  <c r="H93" i="694"/>
  <c r="P92" i="694"/>
  <c r="K92" i="694"/>
  <c r="K100" i="694" s="1"/>
  <c r="H92" i="694"/>
  <c r="J91" i="694"/>
  <c r="H90" i="694"/>
  <c r="H89" i="694"/>
  <c r="H88" i="694"/>
  <c r="H87" i="694"/>
  <c r="H86" i="694"/>
  <c r="H85" i="694"/>
  <c r="H84" i="694"/>
  <c r="P83" i="694"/>
  <c r="K83" i="694"/>
  <c r="L83" i="694" s="1"/>
  <c r="H83" i="694"/>
  <c r="P82" i="694"/>
  <c r="K82" i="694" s="1"/>
  <c r="H82" i="694"/>
  <c r="L81" i="694"/>
  <c r="K81" i="694"/>
  <c r="J81" i="694"/>
  <c r="H80" i="694"/>
  <c r="H79" i="694"/>
  <c r="H78" i="694"/>
  <c r="H77" i="694"/>
  <c r="H76" i="694"/>
  <c r="J75" i="694"/>
  <c r="H74" i="694"/>
  <c r="H73" i="694"/>
  <c r="H72" i="694"/>
  <c r="P71" i="694"/>
  <c r="K71" i="694"/>
  <c r="L71" i="694" s="1"/>
  <c r="H71" i="694"/>
  <c r="P70" i="694"/>
  <c r="K70" i="694" s="1"/>
  <c r="L70" i="694" s="1"/>
  <c r="H70" i="694"/>
  <c r="P69" i="694"/>
  <c r="K69" i="694"/>
  <c r="L69" i="694" s="1"/>
  <c r="H69" i="694"/>
  <c r="P68" i="694"/>
  <c r="K68" i="694" s="1"/>
  <c r="L68" i="694" s="1"/>
  <c r="H68" i="694"/>
  <c r="P67" i="694"/>
  <c r="K67" i="694"/>
  <c r="L67" i="694" s="1"/>
  <c r="H67" i="694"/>
  <c r="P66" i="694"/>
  <c r="K66" i="694" s="1"/>
  <c r="L66" i="694" s="1"/>
  <c r="H66" i="694"/>
  <c r="P65" i="694"/>
  <c r="K65" i="694"/>
  <c r="K75" i="694" s="1"/>
  <c r="H65" i="694"/>
  <c r="J64" i="694"/>
  <c r="H63" i="694"/>
  <c r="H62" i="694"/>
  <c r="H61" i="694"/>
  <c r="H60" i="694"/>
  <c r="H59" i="694"/>
  <c r="H58" i="694"/>
  <c r="P57" i="694"/>
  <c r="K57" i="694"/>
  <c r="L57" i="694" s="1"/>
  <c r="H57" i="694"/>
  <c r="P56" i="694"/>
  <c r="K56" i="694" s="1"/>
  <c r="L56" i="694" s="1"/>
  <c r="H56" i="694"/>
  <c r="P55" i="694"/>
  <c r="K55" i="694"/>
  <c r="L55" i="694" s="1"/>
  <c r="H55" i="694"/>
  <c r="P54" i="694"/>
  <c r="K54" i="694" s="1"/>
  <c r="L54" i="694" s="1"/>
  <c r="H54" i="694"/>
  <c r="P53" i="694"/>
  <c r="K53" i="694"/>
  <c r="L53" i="694" s="1"/>
  <c r="H53" i="694"/>
  <c r="P52" i="694"/>
  <c r="K52" i="694" s="1"/>
  <c r="H52" i="694"/>
  <c r="H50" i="694"/>
  <c r="H49" i="694"/>
  <c r="H47" i="694"/>
  <c r="H46" i="694"/>
  <c r="H45" i="694"/>
  <c r="H44" i="694"/>
  <c r="H43" i="694"/>
  <c r="H42" i="694"/>
  <c r="H41" i="694"/>
  <c r="P40" i="694"/>
  <c r="K40" i="694"/>
  <c r="L40" i="694" s="1"/>
  <c r="H40" i="694"/>
  <c r="P39" i="694"/>
  <c r="K39" i="694" s="1"/>
  <c r="L39" i="694" s="1"/>
  <c r="H39" i="694"/>
  <c r="J38" i="694"/>
  <c r="J51" i="694" s="1"/>
  <c r="I1" i="694" s="1"/>
  <c r="H37" i="694"/>
  <c r="H36" i="694"/>
  <c r="H35" i="694"/>
  <c r="H34" i="694"/>
  <c r="H33" i="694"/>
  <c r="H32" i="694"/>
  <c r="H31" i="694"/>
  <c r="P30" i="694"/>
  <c r="K30" i="694"/>
  <c r="L30" i="694" s="1"/>
  <c r="H30" i="694"/>
  <c r="P29" i="694"/>
  <c r="K29" i="694" s="1"/>
  <c r="L29" i="694" s="1"/>
  <c r="H29" i="694"/>
  <c r="P28" i="694"/>
  <c r="K28" i="694"/>
  <c r="L28" i="694" s="1"/>
  <c r="H28" i="694"/>
  <c r="P27" i="694"/>
  <c r="K27" i="694" s="1"/>
  <c r="L27" i="694" s="1"/>
  <c r="H27" i="694"/>
  <c r="P26" i="694"/>
  <c r="K26" i="694"/>
  <c r="L26" i="694" s="1"/>
  <c r="H26" i="694"/>
  <c r="P25" i="694"/>
  <c r="K25" i="694" s="1"/>
  <c r="H25" i="694"/>
  <c r="J24" i="694"/>
  <c r="H23" i="694"/>
  <c r="H22" i="694"/>
  <c r="P20" i="694"/>
  <c r="K20" i="694"/>
  <c r="L20" i="694" s="1"/>
  <c r="H20" i="694"/>
  <c r="P19" i="694"/>
  <c r="K19" i="694" s="1"/>
  <c r="L19" i="694" s="1"/>
  <c r="H19" i="694"/>
  <c r="P18" i="694"/>
  <c r="K18" i="694"/>
  <c r="L18" i="694" s="1"/>
  <c r="H18" i="694"/>
  <c r="P17" i="694"/>
  <c r="L17" i="694"/>
  <c r="L24" i="694" s="1"/>
  <c r="K17" i="694"/>
  <c r="K24" i="694" s="1"/>
  <c r="H17" i="694"/>
  <c r="J16" i="694"/>
  <c r="H15" i="694"/>
  <c r="H14" i="694"/>
  <c r="H13" i="694"/>
  <c r="H12" i="694"/>
  <c r="H11" i="694"/>
  <c r="H10" i="694"/>
  <c r="P8" i="694"/>
  <c r="K8" i="694"/>
  <c r="L8" i="694" s="1"/>
  <c r="H8" i="694"/>
  <c r="P7" i="694"/>
  <c r="L7" i="694"/>
  <c r="K7" i="694"/>
  <c r="H7" i="694"/>
  <c r="P6" i="694"/>
  <c r="K6" i="694" s="1"/>
  <c r="L6" i="694" s="1"/>
  <c r="H6" i="694"/>
  <c r="P5" i="694"/>
  <c r="L5" i="694"/>
  <c r="L16" i="694" s="1"/>
  <c r="K5" i="694"/>
  <c r="H5" i="694"/>
  <c r="I2" i="694"/>
  <c r="E1" i="694"/>
  <c r="J124" i="693"/>
  <c r="H123" i="693"/>
  <c r="H122" i="693"/>
  <c r="H121" i="693"/>
  <c r="H120" i="693"/>
  <c r="H119" i="693"/>
  <c r="H118" i="693"/>
  <c r="P117" i="693"/>
  <c r="K117" i="693" s="1"/>
  <c r="L117" i="693" s="1"/>
  <c r="H117" i="693"/>
  <c r="P116" i="693"/>
  <c r="L116" i="693"/>
  <c r="K116" i="693"/>
  <c r="H116" i="693"/>
  <c r="P115" i="693"/>
  <c r="K115" i="693" s="1"/>
  <c r="L115" i="693" s="1"/>
  <c r="H115" i="693"/>
  <c r="P114" i="693"/>
  <c r="L114" i="693"/>
  <c r="K114" i="693"/>
  <c r="H114" i="693"/>
  <c r="P113" i="693"/>
  <c r="K113" i="693" s="1"/>
  <c r="L113" i="693" s="1"/>
  <c r="H113" i="693"/>
  <c r="P112" i="693"/>
  <c r="L112" i="693"/>
  <c r="K112" i="693"/>
  <c r="H112" i="693"/>
  <c r="J111" i="693"/>
  <c r="H110" i="693"/>
  <c r="H109" i="693"/>
  <c r="H108" i="693"/>
  <c r="H107" i="693"/>
  <c r="H106" i="693"/>
  <c r="P105" i="693"/>
  <c r="K105" i="693" s="1"/>
  <c r="L105" i="693" s="1"/>
  <c r="H105" i="693"/>
  <c r="P104" i="693"/>
  <c r="K104" i="693"/>
  <c r="L104" i="693" s="1"/>
  <c r="H104" i="693"/>
  <c r="P103" i="693"/>
  <c r="K103" i="693" s="1"/>
  <c r="L103" i="693" s="1"/>
  <c r="H103" i="693"/>
  <c r="P102" i="693"/>
  <c r="K102" i="693"/>
  <c r="L102" i="693" s="1"/>
  <c r="H102" i="693"/>
  <c r="P101" i="693"/>
  <c r="K101" i="693" s="1"/>
  <c r="H101" i="693"/>
  <c r="J100" i="693"/>
  <c r="H99" i="693"/>
  <c r="H98" i="693"/>
  <c r="H97" i="693"/>
  <c r="H96" i="693"/>
  <c r="H95" i="693"/>
  <c r="H94" i="693"/>
  <c r="P93" i="693"/>
  <c r="K93" i="693" s="1"/>
  <c r="L93" i="693" s="1"/>
  <c r="H93" i="693"/>
  <c r="P92" i="693"/>
  <c r="K92" i="693"/>
  <c r="K100" i="693" s="1"/>
  <c r="H92" i="693"/>
  <c r="J91" i="693"/>
  <c r="H90" i="693"/>
  <c r="H89" i="693"/>
  <c r="H88" i="693"/>
  <c r="H87" i="693"/>
  <c r="H86" i="693"/>
  <c r="H85" i="693"/>
  <c r="H84" i="693"/>
  <c r="P83" i="693"/>
  <c r="K83" i="693" s="1"/>
  <c r="L83" i="693" s="1"/>
  <c r="H83" i="693"/>
  <c r="P82" i="693"/>
  <c r="L82" i="693"/>
  <c r="L91" i="693" s="1"/>
  <c r="K82" i="693"/>
  <c r="H82" i="693"/>
  <c r="L81" i="693"/>
  <c r="K81" i="693"/>
  <c r="J81" i="693"/>
  <c r="H80" i="693"/>
  <c r="H79" i="693"/>
  <c r="H78" i="693"/>
  <c r="H77" i="693"/>
  <c r="H76" i="693"/>
  <c r="J75" i="693"/>
  <c r="H74" i="693"/>
  <c r="H73" i="693"/>
  <c r="H72" i="693"/>
  <c r="P71" i="693"/>
  <c r="K71" i="693"/>
  <c r="L71" i="693" s="1"/>
  <c r="H71" i="693"/>
  <c r="P70" i="693"/>
  <c r="K70" i="693" s="1"/>
  <c r="L70" i="693" s="1"/>
  <c r="H70" i="693"/>
  <c r="P69" i="693"/>
  <c r="K69" i="693"/>
  <c r="L69" i="693" s="1"/>
  <c r="H69" i="693"/>
  <c r="P68" i="693"/>
  <c r="K68" i="693" s="1"/>
  <c r="L68" i="693" s="1"/>
  <c r="H68" i="693"/>
  <c r="P67" i="693"/>
  <c r="K67" i="693"/>
  <c r="L67" i="693" s="1"/>
  <c r="H67" i="693"/>
  <c r="P66" i="693"/>
  <c r="K66" i="693" s="1"/>
  <c r="L66" i="693" s="1"/>
  <c r="H66" i="693"/>
  <c r="P65" i="693"/>
  <c r="K65" i="693"/>
  <c r="K75" i="693" s="1"/>
  <c r="H65" i="693"/>
  <c r="J64" i="693"/>
  <c r="H63" i="693"/>
  <c r="H62" i="693"/>
  <c r="H61" i="693"/>
  <c r="H60" i="693"/>
  <c r="H59" i="693"/>
  <c r="H58" i="693"/>
  <c r="P57" i="693"/>
  <c r="L57" i="693"/>
  <c r="K57" i="693"/>
  <c r="H57" i="693"/>
  <c r="P56" i="693"/>
  <c r="K56" i="693"/>
  <c r="L56" i="693" s="1"/>
  <c r="H56" i="693"/>
  <c r="P55" i="693"/>
  <c r="L55" i="693"/>
  <c r="K55" i="693"/>
  <c r="H55" i="693"/>
  <c r="P54" i="693"/>
  <c r="K54" i="693" s="1"/>
  <c r="L54" i="693" s="1"/>
  <c r="H54" i="693"/>
  <c r="P53" i="693"/>
  <c r="L53" i="693"/>
  <c r="K53" i="693"/>
  <c r="H53" i="693"/>
  <c r="P52" i="693"/>
  <c r="K52" i="693"/>
  <c r="H52" i="693"/>
  <c r="H50" i="693"/>
  <c r="H49" i="693"/>
  <c r="H47" i="693"/>
  <c r="H46" i="693"/>
  <c r="H45" i="693"/>
  <c r="H44" i="693"/>
  <c r="H43" i="693"/>
  <c r="H42" i="693"/>
  <c r="H41" i="693"/>
  <c r="P40" i="693"/>
  <c r="K40" i="693"/>
  <c r="L40" i="693" s="1"/>
  <c r="H40" i="693"/>
  <c r="P39" i="693"/>
  <c r="K39" i="693" s="1"/>
  <c r="L39" i="693" s="1"/>
  <c r="H39" i="693"/>
  <c r="J38" i="693"/>
  <c r="J51" i="693" s="1"/>
  <c r="I1" i="693" s="1"/>
  <c r="H37" i="693"/>
  <c r="H36" i="693"/>
  <c r="H35" i="693"/>
  <c r="H34" i="693"/>
  <c r="H33" i="693"/>
  <c r="H32" i="693"/>
  <c r="H31" i="693"/>
  <c r="P30" i="693"/>
  <c r="K30" i="693"/>
  <c r="L30" i="693" s="1"/>
  <c r="H30" i="693"/>
  <c r="P29" i="693"/>
  <c r="K29" i="693" s="1"/>
  <c r="L29" i="693" s="1"/>
  <c r="H29" i="693"/>
  <c r="P28" i="693"/>
  <c r="K28" i="693"/>
  <c r="L28" i="693" s="1"/>
  <c r="H28" i="693"/>
  <c r="P27" i="693"/>
  <c r="K27" i="693" s="1"/>
  <c r="L27" i="693" s="1"/>
  <c r="H27" i="693"/>
  <c r="P26" i="693"/>
  <c r="K26" i="693"/>
  <c r="L26" i="693" s="1"/>
  <c r="H26" i="693"/>
  <c r="P25" i="693"/>
  <c r="K25" i="693" s="1"/>
  <c r="H25" i="693"/>
  <c r="J24" i="693"/>
  <c r="H23" i="693"/>
  <c r="H22" i="693"/>
  <c r="P20" i="693"/>
  <c r="K20" i="693"/>
  <c r="L20" i="693" s="1"/>
  <c r="H20" i="693"/>
  <c r="P19" i="693"/>
  <c r="K19" i="693" s="1"/>
  <c r="L19" i="693" s="1"/>
  <c r="H19" i="693"/>
  <c r="P18" i="693"/>
  <c r="K18" i="693"/>
  <c r="L18" i="693" s="1"/>
  <c r="H18" i="693"/>
  <c r="P17" i="693"/>
  <c r="L17" i="693"/>
  <c r="L24" i="693" s="1"/>
  <c r="K17" i="693"/>
  <c r="K24" i="693" s="1"/>
  <c r="H17" i="693"/>
  <c r="J16" i="693"/>
  <c r="H15" i="693"/>
  <c r="H14" i="693"/>
  <c r="H13" i="693"/>
  <c r="H12" i="693"/>
  <c r="H11" i="693"/>
  <c r="H10" i="693"/>
  <c r="P8" i="693"/>
  <c r="K8" i="693"/>
  <c r="L8" i="693" s="1"/>
  <c r="H8" i="693"/>
  <c r="P7" i="693"/>
  <c r="K7" i="693" s="1"/>
  <c r="L7" i="693" s="1"/>
  <c r="H7" i="693"/>
  <c r="P6" i="693"/>
  <c r="K6" i="693"/>
  <c r="L6" i="693" s="1"/>
  <c r="H6" i="693"/>
  <c r="P5" i="693"/>
  <c r="L5" i="693"/>
  <c r="L16" i="693" s="1"/>
  <c r="K5" i="693"/>
  <c r="H5" i="693"/>
  <c r="I2" i="693"/>
  <c r="E1" i="693"/>
  <c r="M32" i="692"/>
  <c r="L32" i="692"/>
  <c r="K32" i="692"/>
  <c r="J32" i="692"/>
  <c r="I32" i="692"/>
  <c r="H32" i="692"/>
  <c r="G32" i="692"/>
  <c r="F32" i="692"/>
  <c r="E32" i="692"/>
  <c r="D32" i="692"/>
  <c r="Q15" i="692"/>
  <c r="P15" i="692"/>
  <c r="O15" i="692"/>
  <c r="N15" i="692"/>
  <c r="M15" i="692"/>
  <c r="L15" i="692"/>
  <c r="K15" i="692"/>
  <c r="J15" i="692"/>
  <c r="I15" i="692"/>
  <c r="H15" i="692"/>
  <c r="G15" i="692"/>
  <c r="F15" i="692"/>
  <c r="E15" i="692"/>
  <c r="D15" i="692"/>
  <c r="L8" i="692"/>
  <c r="J8" i="692"/>
  <c r="H8" i="692"/>
  <c r="F8" i="692"/>
  <c r="L7" i="692"/>
  <c r="J7" i="692"/>
  <c r="H7" i="692"/>
  <c r="F7" i="692"/>
  <c r="L6" i="692"/>
  <c r="J6" i="692"/>
  <c r="H6" i="692"/>
  <c r="F6" i="692"/>
  <c r="M32" i="691"/>
  <c r="L32" i="691"/>
  <c r="K32" i="691"/>
  <c r="J32" i="691"/>
  <c r="I32" i="691"/>
  <c r="H32" i="691"/>
  <c r="G32" i="691"/>
  <c r="F32" i="691"/>
  <c r="E32" i="691"/>
  <c r="D32" i="691"/>
  <c r="Q15" i="691"/>
  <c r="P15" i="691"/>
  <c r="O15" i="691"/>
  <c r="N15" i="691"/>
  <c r="M15" i="691"/>
  <c r="L15" i="691"/>
  <c r="K15" i="691"/>
  <c r="J15" i="691"/>
  <c r="I15" i="691"/>
  <c r="H15" i="691"/>
  <c r="G15" i="691"/>
  <c r="F15" i="691"/>
  <c r="E15" i="691"/>
  <c r="D15" i="691"/>
  <c r="L8" i="691"/>
  <c r="J8" i="691"/>
  <c r="H8" i="691"/>
  <c r="F8" i="691"/>
  <c r="L7" i="691"/>
  <c r="J7" i="691"/>
  <c r="H7" i="691"/>
  <c r="F7" i="691"/>
  <c r="L6" i="691"/>
  <c r="J6" i="691"/>
  <c r="H6" i="691"/>
  <c r="F6" i="691"/>
  <c r="G1" i="695" l="1"/>
  <c r="G2" i="695" s="1"/>
  <c r="AK5" i="695"/>
  <c r="N17" i="695"/>
  <c r="O5" i="695"/>
  <c r="AG5" i="695"/>
  <c r="AF5" i="695"/>
  <c r="AG11" i="695"/>
  <c r="AF11" i="695"/>
  <c r="O11" i="695"/>
  <c r="Q6" i="695"/>
  <c r="O7" i="695"/>
  <c r="AF7" i="695"/>
  <c r="AG8" i="695"/>
  <c r="R9" i="695"/>
  <c r="AG12" i="695"/>
  <c r="R6" i="695"/>
  <c r="O8" i="695"/>
  <c r="AF8" i="695"/>
  <c r="AG9" i="695"/>
  <c r="Q10" i="695"/>
  <c r="O12" i="695"/>
  <c r="AF12" i="695"/>
  <c r="P30" i="695"/>
  <c r="P18" i="695"/>
  <c r="AF24" i="695"/>
  <c r="AG25" i="695"/>
  <c r="AF25" i="695"/>
  <c r="O25" i="695"/>
  <c r="AG87" i="695"/>
  <c r="AF87" i="695"/>
  <c r="O87" i="695"/>
  <c r="P17" i="695"/>
  <c r="Q9" i="695"/>
  <c r="AF9" i="695"/>
  <c r="R19" i="695"/>
  <c r="R20" i="695"/>
  <c r="R21" i="695"/>
  <c r="R22" i="695"/>
  <c r="R23" i="695"/>
  <c r="R60" i="695"/>
  <c r="Q60" i="695"/>
  <c r="AF71" i="695"/>
  <c r="O71" i="695"/>
  <c r="AG71" i="695"/>
  <c r="AF72" i="695"/>
  <c r="O72" i="695"/>
  <c r="AG72" i="695"/>
  <c r="AF73" i="695"/>
  <c r="O73" i="695"/>
  <c r="AG73" i="695"/>
  <c r="AF74" i="695"/>
  <c r="O74" i="695"/>
  <c r="AG74" i="695"/>
  <c r="AG86" i="695"/>
  <c r="AF86" i="695"/>
  <c r="O86" i="695"/>
  <c r="N30" i="695"/>
  <c r="AF18" i="695"/>
  <c r="AF32" i="695"/>
  <c r="O32" i="695"/>
  <c r="AG32" i="695"/>
  <c r="AG59" i="695"/>
  <c r="AF59" i="695"/>
  <c r="O59" i="695"/>
  <c r="AG70" i="695"/>
  <c r="AF70" i="695"/>
  <c r="N82" i="695"/>
  <c r="O70" i="695"/>
  <c r="AG85" i="695"/>
  <c r="AF85" i="695"/>
  <c r="O85" i="695"/>
  <c r="AG89" i="695"/>
  <c r="AF89" i="695"/>
  <c r="O89" i="695"/>
  <c r="AG90" i="695"/>
  <c r="AF90" i="695"/>
  <c r="O90" i="695"/>
  <c r="O18" i="695"/>
  <c r="AG18" i="695"/>
  <c r="AG23" i="695"/>
  <c r="AG24" i="695"/>
  <c r="O24" i="695"/>
  <c r="AF33" i="695"/>
  <c r="O33" i="695"/>
  <c r="AG33" i="695"/>
  <c r="AF34" i="695"/>
  <c r="O34" i="695"/>
  <c r="AG34" i="695"/>
  <c r="AF35" i="695"/>
  <c r="O35" i="695"/>
  <c r="AG35" i="695"/>
  <c r="AF36" i="695"/>
  <c r="O36" i="695"/>
  <c r="AG36" i="695"/>
  <c r="O69" i="695"/>
  <c r="R69" i="695" s="1"/>
  <c r="S57" i="695" s="1"/>
  <c r="R57" i="695"/>
  <c r="Q57" i="695"/>
  <c r="R58" i="695"/>
  <c r="Q58" i="695"/>
  <c r="R83" i="695"/>
  <c r="Q83" i="695"/>
  <c r="AG84" i="695"/>
  <c r="AF84" i="695"/>
  <c r="O84" i="695"/>
  <c r="AG88" i="695"/>
  <c r="AF88" i="695"/>
  <c r="O88" i="695"/>
  <c r="O31" i="695"/>
  <c r="N43" i="695"/>
  <c r="Q44" i="695"/>
  <c r="AF44" i="695"/>
  <c r="AG45" i="695"/>
  <c r="AG47" i="695"/>
  <c r="AG49" i="695"/>
  <c r="P56" i="695"/>
  <c r="N56" i="695"/>
  <c r="P57" i="695"/>
  <c r="AF58" i="695"/>
  <c r="AF60" i="695"/>
  <c r="AG75" i="695"/>
  <c r="N95" i="695"/>
  <c r="AG101" i="695"/>
  <c r="P109" i="695"/>
  <c r="P121" i="695"/>
  <c r="AK109" i="695"/>
  <c r="Q111" i="695"/>
  <c r="AK135" i="695"/>
  <c r="AF161" i="695"/>
  <c r="N173" i="695"/>
  <c r="O161" i="695"/>
  <c r="AG161" i="695"/>
  <c r="R163" i="695"/>
  <c r="Q163" i="695"/>
  <c r="AG166" i="695"/>
  <c r="AF166" i="695"/>
  <c r="O166" i="695"/>
  <c r="AG8" i="696"/>
  <c r="AF8" i="696"/>
  <c r="O8" i="696"/>
  <c r="R19" i="696"/>
  <c r="Q19" i="696"/>
  <c r="R44" i="695"/>
  <c r="AF46" i="695"/>
  <c r="AF48" i="695"/>
  <c r="AF50" i="695"/>
  <c r="AF57" i="695"/>
  <c r="AG58" i="695"/>
  <c r="AG60" i="695"/>
  <c r="N69" i="695"/>
  <c r="P82" i="695"/>
  <c r="AF83" i="695"/>
  <c r="P95" i="695"/>
  <c r="AG99" i="695"/>
  <c r="AF100" i="695"/>
  <c r="O100" i="695"/>
  <c r="AG100" i="695"/>
  <c r="AF101" i="695"/>
  <c r="R112" i="695"/>
  <c r="Q112" i="695"/>
  <c r="R114" i="695"/>
  <c r="Q114" i="695"/>
  <c r="AG164" i="695"/>
  <c r="AF164" i="695"/>
  <c r="O164" i="695"/>
  <c r="AF31" i="695"/>
  <c r="O45" i="695"/>
  <c r="R46" i="695"/>
  <c r="O47" i="695"/>
  <c r="R48" i="695"/>
  <c r="O49" i="695"/>
  <c r="Q50" i="695"/>
  <c r="AG57" i="695"/>
  <c r="O75" i="695"/>
  <c r="AG83" i="695"/>
  <c r="R96" i="695"/>
  <c r="AG96" i="695"/>
  <c r="N108" i="695"/>
  <c r="O97" i="695"/>
  <c r="AF97" i="695"/>
  <c r="AF98" i="695"/>
  <c r="O98" i="695"/>
  <c r="AG98" i="695"/>
  <c r="AF99" i="695"/>
  <c r="R101" i="695"/>
  <c r="Q101" i="695"/>
  <c r="AF109" i="695"/>
  <c r="N121" i="695"/>
  <c r="R115" i="695"/>
  <c r="Q115" i="695"/>
  <c r="AG122" i="695"/>
  <c r="AF122" i="695"/>
  <c r="N134" i="695"/>
  <c r="O122" i="695"/>
  <c r="AG136" i="695"/>
  <c r="AF136" i="695"/>
  <c r="O136" i="695"/>
  <c r="AG137" i="695"/>
  <c r="AF137" i="695"/>
  <c r="O137" i="695"/>
  <c r="AG138" i="695"/>
  <c r="AF138" i="695"/>
  <c r="O138" i="695"/>
  <c r="AG139" i="695"/>
  <c r="AF139" i="695"/>
  <c r="O139" i="695"/>
  <c r="R142" i="695"/>
  <c r="Q142" i="695"/>
  <c r="AG150" i="695"/>
  <c r="AF150" i="695"/>
  <c r="O150" i="695"/>
  <c r="AG162" i="695"/>
  <c r="AF162" i="695"/>
  <c r="O162" i="695"/>
  <c r="Q25" i="696"/>
  <c r="P96" i="695"/>
  <c r="AF96" i="695"/>
  <c r="O99" i="695"/>
  <c r="O109" i="695"/>
  <c r="AG109" i="695"/>
  <c r="R110" i="695"/>
  <c r="R113" i="695"/>
  <c r="Q113" i="695"/>
  <c r="R116" i="695"/>
  <c r="Q116" i="695"/>
  <c r="AK122" i="695"/>
  <c r="N160" i="695"/>
  <c r="R149" i="695"/>
  <c r="Q149" i="695"/>
  <c r="R165" i="695"/>
  <c r="Q165" i="695"/>
  <c r="AG17" i="696"/>
  <c r="AH5" i="696" s="1"/>
  <c r="AF17" i="696"/>
  <c r="G1" i="696"/>
  <c r="G2" i="696" s="1"/>
  <c r="AG6" i="696"/>
  <c r="AF6" i="696"/>
  <c r="O6" i="696"/>
  <c r="AF113" i="695"/>
  <c r="AF114" i="695"/>
  <c r="AF115" i="695"/>
  <c r="AF116" i="695"/>
  <c r="AG123" i="695"/>
  <c r="AG124" i="695"/>
  <c r="AG125" i="695"/>
  <c r="AG126" i="695"/>
  <c r="AG127" i="695"/>
  <c r="AG128" i="695"/>
  <c r="AG129" i="695"/>
  <c r="Q135" i="695"/>
  <c r="AF135" i="695"/>
  <c r="P147" i="695"/>
  <c r="N147" i="695"/>
  <c r="P148" i="695"/>
  <c r="AF149" i="695"/>
  <c r="AF163" i="695"/>
  <c r="AF165" i="695"/>
  <c r="AF5" i="696"/>
  <c r="AG18" i="696"/>
  <c r="P19" i="696"/>
  <c r="AF19" i="696"/>
  <c r="P20" i="696"/>
  <c r="AG20" i="696"/>
  <c r="O21" i="696"/>
  <c r="AF21" i="696"/>
  <c r="Q22" i="696"/>
  <c r="AG24" i="696"/>
  <c r="AG25" i="696"/>
  <c r="AG36" i="696"/>
  <c r="AF36" i="696"/>
  <c r="O36" i="696"/>
  <c r="R47" i="696"/>
  <c r="Q47" i="696"/>
  <c r="AF50" i="696"/>
  <c r="O50" i="696"/>
  <c r="AG50" i="696"/>
  <c r="AG116" i="695"/>
  <c r="AG135" i="695"/>
  <c r="AF140" i="695"/>
  <c r="AF141" i="695"/>
  <c r="AF148" i="695"/>
  <c r="AG149" i="695"/>
  <c r="P173" i="695"/>
  <c r="AG5" i="696"/>
  <c r="AF7" i="696"/>
  <c r="AF9" i="696"/>
  <c r="AF10" i="696"/>
  <c r="AF11" i="696"/>
  <c r="AF12" i="696"/>
  <c r="AF13" i="696"/>
  <c r="AG19" i="696"/>
  <c r="R22" i="696"/>
  <c r="Q23" i="696"/>
  <c r="N30" i="696"/>
  <c r="AG35" i="696"/>
  <c r="AF35" i="696"/>
  <c r="O35" i="696"/>
  <c r="P43" i="696"/>
  <c r="R45" i="696"/>
  <c r="Q45" i="696"/>
  <c r="AF48" i="696"/>
  <c r="O48" i="696"/>
  <c r="AG48" i="696"/>
  <c r="R59" i="696"/>
  <c r="Q59" i="696"/>
  <c r="O123" i="695"/>
  <c r="O124" i="695"/>
  <c r="O125" i="695"/>
  <c r="O126" i="695"/>
  <c r="O127" i="695"/>
  <c r="O128" i="695"/>
  <c r="O129" i="695"/>
  <c r="R140" i="695"/>
  <c r="Q141" i="695"/>
  <c r="AG148" i="695"/>
  <c r="O5" i="696"/>
  <c r="R7" i="696"/>
  <c r="R9" i="696"/>
  <c r="R10" i="696"/>
  <c r="R11" i="696"/>
  <c r="R12" i="696"/>
  <c r="R13" i="696"/>
  <c r="P17" i="696"/>
  <c r="P18" i="696"/>
  <c r="R23" i="696"/>
  <c r="R25" i="696"/>
  <c r="AF32" i="696"/>
  <c r="AG33" i="696"/>
  <c r="O33" i="696"/>
  <c r="AG34" i="696"/>
  <c r="AF34" i="696"/>
  <c r="O34" i="696"/>
  <c r="AF46" i="696"/>
  <c r="O46" i="696"/>
  <c r="AG46" i="696"/>
  <c r="N69" i="696"/>
  <c r="AF57" i="696"/>
  <c r="O57" i="696"/>
  <c r="AG57" i="696"/>
  <c r="AG82" i="696"/>
  <c r="AH70" i="696" s="1"/>
  <c r="Q82" i="696"/>
  <c r="AF82" i="696"/>
  <c r="O148" i="695"/>
  <c r="O20" i="696"/>
  <c r="O30" i="696" s="1"/>
  <c r="O24" i="696"/>
  <c r="AF25" i="696"/>
  <c r="O31" i="696"/>
  <c r="N43" i="696"/>
  <c r="AF31" i="696"/>
  <c r="O32" i="696"/>
  <c r="AG44" i="696"/>
  <c r="N56" i="696"/>
  <c r="AF44" i="696"/>
  <c r="O44" i="696"/>
  <c r="R49" i="696"/>
  <c r="Q49" i="696"/>
  <c r="AG58" i="696"/>
  <c r="AF58" i="696"/>
  <c r="O58" i="696"/>
  <c r="AG60" i="696"/>
  <c r="AF60" i="696"/>
  <c r="O60" i="696"/>
  <c r="P31" i="696"/>
  <c r="AF59" i="696"/>
  <c r="AF70" i="696"/>
  <c r="N95" i="696"/>
  <c r="O83" i="696"/>
  <c r="AF83" i="696"/>
  <c r="O84" i="696"/>
  <c r="AG85" i="696"/>
  <c r="O86" i="696"/>
  <c r="AG88" i="696"/>
  <c r="O88" i="696"/>
  <c r="AG99" i="696"/>
  <c r="AF99" i="696"/>
  <c r="O99" i="696"/>
  <c r="AG110" i="696"/>
  <c r="AF110" i="696"/>
  <c r="O110" i="696"/>
  <c r="AG111" i="696"/>
  <c r="AF111" i="696"/>
  <c r="O111" i="696"/>
  <c r="AG112" i="696"/>
  <c r="AF112" i="696"/>
  <c r="O112" i="696"/>
  <c r="AG113" i="696"/>
  <c r="AF113" i="696"/>
  <c r="O113" i="696"/>
  <c r="AG114" i="696"/>
  <c r="AF114" i="696"/>
  <c r="O114" i="696"/>
  <c r="AG115" i="696"/>
  <c r="AF115" i="696"/>
  <c r="O115" i="696"/>
  <c r="AG116" i="696"/>
  <c r="AF116" i="696"/>
  <c r="O116" i="696"/>
  <c r="AG117" i="696"/>
  <c r="AF117" i="696"/>
  <c r="O117" i="696"/>
  <c r="AG59" i="696"/>
  <c r="AG70" i="696"/>
  <c r="AF71" i="696"/>
  <c r="AF72" i="696"/>
  <c r="AF73" i="696"/>
  <c r="AF75" i="696"/>
  <c r="AG75" i="696"/>
  <c r="P95" i="696"/>
  <c r="AF85" i="696"/>
  <c r="AF88" i="696"/>
  <c r="AG89" i="696"/>
  <c r="AF89" i="696"/>
  <c r="O89" i="696"/>
  <c r="AG97" i="696"/>
  <c r="AF97" i="696"/>
  <c r="O97" i="696"/>
  <c r="R102" i="696"/>
  <c r="Q102" i="696"/>
  <c r="O70" i="696"/>
  <c r="R71" i="696"/>
  <c r="R72" i="696"/>
  <c r="R73" i="696"/>
  <c r="AF74" i="696"/>
  <c r="AG74" i="696"/>
  <c r="Q75" i="696"/>
  <c r="Q85" i="696"/>
  <c r="R85" i="696"/>
  <c r="R100" i="696"/>
  <c r="Q100" i="696"/>
  <c r="P70" i="696"/>
  <c r="O74" i="696"/>
  <c r="R75" i="696"/>
  <c r="AF84" i="696"/>
  <c r="AF86" i="696"/>
  <c r="AG87" i="696"/>
  <c r="O87" i="696"/>
  <c r="N108" i="696"/>
  <c r="AF96" i="696"/>
  <c r="O96" i="696"/>
  <c r="AG96" i="696"/>
  <c r="R98" i="696"/>
  <c r="Q98" i="696"/>
  <c r="AG101" i="696"/>
  <c r="AF101" i="696"/>
  <c r="O101" i="696"/>
  <c r="P83" i="696"/>
  <c r="AF98" i="696"/>
  <c r="AF100" i="696"/>
  <c r="AF102" i="696"/>
  <c r="AG143" i="696"/>
  <c r="AF143" i="696"/>
  <c r="O143" i="696"/>
  <c r="R165" i="696"/>
  <c r="Q165" i="696"/>
  <c r="N121" i="696"/>
  <c r="AG109" i="696"/>
  <c r="AG142" i="696"/>
  <c r="AF142" i="696"/>
  <c r="O142" i="696"/>
  <c r="AG154" i="696"/>
  <c r="AF154" i="696"/>
  <c r="O154" i="696"/>
  <c r="R163" i="696"/>
  <c r="Q163" i="696"/>
  <c r="P96" i="696"/>
  <c r="O109" i="696"/>
  <c r="AG118" i="696"/>
  <c r="AG141" i="696"/>
  <c r="AF141" i="696"/>
  <c r="O141" i="696"/>
  <c r="R149" i="696"/>
  <c r="Q149" i="696"/>
  <c r="R151" i="696"/>
  <c r="Q151" i="696"/>
  <c r="R153" i="696"/>
  <c r="Q153" i="696"/>
  <c r="P109" i="696"/>
  <c r="O118" i="696"/>
  <c r="AF118" i="696"/>
  <c r="AF122" i="696"/>
  <c r="N134" i="696"/>
  <c r="O122" i="696"/>
  <c r="AK122" i="696"/>
  <c r="AK2" i="696" s="1"/>
  <c r="AG136" i="696"/>
  <c r="AF136" i="696"/>
  <c r="O136" i="696"/>
  <c r="AG137" i="696"/>
  <c r="AF137" i="696"/>
  <c r="O137" i="696"/>
  <c r="AG138" i="696"/>
  <c r="AF138" i="696"/>
  <c r="O138" i="696"/>
  <c r="AG139" i="696"/>
  <c r="AF139" i="696"/>
  <c r="O139" i="696"/>
  <c r="AG140" i="696"/>
  <c r="AF140" i="696"/>
  <c r="O140" i="696"/>
  <c r="Q123" i="696"/>
  <c r="AG123" i="696"/>
  <c r="R124" i="696"/>
  <c r="AG124" i="696"/>
  <c r="AG125" i="696"/>
  <c r="AG126" i="696"/>
  <c r="AG127" i="696"/>
  <c r="AG128" i="696"/>
  <c r="AG129" i="696"/>
  <c r="P134" i="696"/>
  <c r="AF135" i="696"/>
  <c r="P147" i="696"/>
  <c r="N147" i="696"/>
  <c r="AF149" i="696"/>
  <c r="AF151" i="696"/>
  <c r="AF153" i="696"/>
  <c r="AG160" i="696"/>
  <c r="AH148" i="696" s="1"/>
  <c r="AG161" i="696"/>
  <c r="AF163" i="696"/>
  <c r="AF165" i="696"/>
  <c r="AG135" i="696"/>
  <c r="AF148" i="696"/>
  <c r="AG149" i="696"/>
  <c r="O150" i="696"/>
  <c r="AG151" i="696"/>
  <c r="O152" i="696"/>
  <c r="AG153" i="696"/>
  <c r="O161" i="696"/>
  <c r="O162" i="696"/>
  <c r="AG163" i="696"/>
  <c r="O164" i="696"/>
  <c r="AG165" i="696"/>
  <c r="O166" i="696"/>
  <c r="P173" i="696"/>
  <c r="N173" i="696"/>
  <c r="O125" i="696"/>
  <c r="O126" i="696"/>
  <c r="O127" i="696"/>
  <c r="O128" i="696"/>
  <c r="O129" i="696"/>
  <c r="AG148" i="696"/>
  <c r="AF150" i="696"/>
  <c r="AF152" i="696"/>
  <c r="AF162" i="696"/>
  <c r="AF164" i="696"/>
  <c r="AF166" i="696"/>
  <c r="O148" i="696"/>
  <c r="G1" i="694"/>
  <c r="G2" i="694" s="1"/>
  <c r="K16" i="693"/>
  <c r="K64" i="693"/>
  <c r="K91" i="693"/>
  <c r="L124" i="693"/>
  <c r="K16" i="694"/>
  <c r="E2" i="694"/>
  <c r="K38" i="694"/>
  <c r="K51" i="694" s="1"/>
  <c r="L25" i="694"/>
  <c r="L38" i="694" s="1"/>
  <c r="L51" i="694" s="1"/>
  <c r="K64" i="694"/>
  <c r="L52" i="694"/>
  <c r="L64" i="694" s="1"/>
  <c r="L82" i="694"/>
  <c r="L91" i="694" s="1"/>
  <c r="K91" i="694"/>
  <c r="L101" i="694"/>
  <c r="L111" i="694" s="1"/>
  <c r="K111" i="694"/>
  <c r="G1" i="693"/>
  <c r="G2" i="693" s="1"/>
  <c r="L25" i="693"/>
  <c r="L38" i="693" s="1"/>
  <c r="L51" i="693" s="1"/>
  <c r="K38" i="693"/>
  <c r="K51" i="693" s="1"/>
  <c r="L101" i="693"/>
  <c r="L111" i="693" s="1"/>
  <c r="E2" i="693" s="1"/>
  <c r="K111" i="693"/>
  <c r="K124" i="693"/>
  <c r="L52" i="693"/>
  <c r="L64" i="693" s="1"/>
  <c r="L65" i="694"/>
  <c r="L75" i="694" s="1"/>
  <c r="L92" i="693"/>
  <c r="L100" i="693" s="1"/>
  <c r="L65" i="693"/>
  <c r="L75" i="693" s="1"/>
  <c r="L92" i="694"/>
  <c r="L100" i="694" s="1"/>
  <c r="AE173" i="690"/>
  <c r="AD173" i="690"/>
  <c r="AA173" i="690"/>
  <c r="Z173" i="690"/>
  <c r="M173" i="690"/>
  <c r="W172" i="690"/>
  <c r="H172" i="690"/>
  <c r="W171" i="690"/>
  <c r="H171" i="690"/>
  <c r="AG170" i="690"/>
  <c r="AF170" i="690"/>
  <c r="W170" i="690"/>
  <c r="H170" i="690"/>
  <c r="AG169" i="690"/>
  <c r="AF169" i="690"/>
  <c r="W169" i="690"/>
  <c r="H169" i="690"/>
  <c r="AG168" i="690"/>
  <c r="AF168" i="690"/>
  <c r="W168" i="690"/>
  <c r="H168" i="690"/>
  <c r="AG167" i="690"/>
  <c r="AF167" i="690"/>
  <c r="W167" i="690"/>
  <c r="H167" i="690"/>
  <c r="W166" i="690"/>
  <c r="N166" i="690"/>
  <c r="AG166" i="690" s="1"/>
  <c r="P166" i="690"/>
  <c r="H166" i="690"/>
  <c r="W165" i="690"/>
  <c r="P165" i="690"/>
  <c r="N165" i="690"/>
  <c r="O165" i="690" s="1"/>
  <c r="H165" i="690"/>
  <c r="W164" i="690"/>
  <c r="N164" i="690"/>
  <c r="AG164" i="690" s="1"/>
  <c r="P164" i="690"/>
  <c r="H164" i="690"/>
  <c r="W163" i="690"/>
  <c r="P163" i="690"/>
  <c r="N163" i="690"/>
  <c r="O163" i="690" s="1"/>
  <c r="H163" i="690"/>
  <c r="W162" i="690"/>
  <c r="N162" i="690"/>
  <c r="AG162" i="690" s="1"/>
  <c r="P162" i="690"/>
  <c r="H162" i="690"/>
  <c r="W161" i="690"/>
  <c r="N161" i="690"/>
  <c r="AF161" i="690" s="1"/>
  <c r="P161" i="690"/>
  <c r="H161" i="690"/>
  <c r="AE160" i="690"/>
  <c r="AD160" i="690"/>
  <c r="AA160" i="690"/>
  <c r="Z160" i="690"/>
  <c r="M160" i="690"/>
  <c r="W159" i="690"/>
  <c r="H159" i="690"/>
  <c r="W158" i="690"/>
  <c r="H158" i="690"/>
  <c r="W157" i="690"/>
  <c r="H157" i="690"/>
  <c r="W156" i="690"/>
  <c r="H156" i="690"/>
  <c r="AG155" i="690"/>
  <c r="AF155" i="690"/>
  <c r="W155" i="690"/>
  <c r="H155" i="690"/>
  <c r="AG154" i="690"/>
  <c r="AF154" i="690"/>
  <c r="W154" i="690"/>
  <c r="H154" i="690"/>
  <c r="AG153" i="690"/>
  <c r="AF153" i="690"/>
  <c r="W153" i="690"/>
  <c r="H153" i="690"/>
  <c r="AG152" i="690"/>
  <c r="AF152" i="690"/>
  <c r="W152" i="690"/>
  <c r="H152" i="690"/>
  <c r="AG151" i="690"/>
  <c r="AF151" i="690"/>
  <c r="W151" i="690"/>
  <c r="H151" i="690"/>
  <c r="W150" i="690"/>
  <c r="N150" i="690" s="1"/>
  <c r="P150" i="690"/>
  <c r="H150" i="690"/>
  <c r="W149" i="690"/>
  <c r="N149" i="690"/>
  <c r="O149" i="690" s="1"/>
  <c r="P149" i="690"/>
  <c r="H149" i="690"/>
  <c r="W148" i="690"/>
  <c r="N148" i="690"/>
  <c r="N160" i="690" s="1"/>
  <c r="H148" i="690"/>
  <c r="AE147" i="690"/>
  <c r="AD147" i="690"/>
  <c r="AA147" i="690"/>
  <c r="Z147" i="690"/>
  <c r="W147" i="690"/>
  <c r="M147" i="690"/>
  <c r="AK146" i="690"/>
  <c r="AJ146" i="690"/>
  <c r="W146" i="690"/>
  <c r="H146" i="690"/>
  <c r="AJ145" i="690"/>
  <c r="AK145" i="690" s="1"/>
  <c r="AG145" i="690"/>
  <c r="AF145" i="690"/>
  <c r="W145" i="690"/>
  <c r="H145" i="690"/>
  <c r="AJ144" i="690"/>
  <c r="AK144" i="690" s="1"/>
  <c r="AG144" i="690"/>
  <c r="AF144" i="690"/>
  <c r="W144" i="690"/>
  <c r="H144" i="690"/>
  <c r="AJ143" i="690"/>
  <c r="AK143" i="690" s="1"/>
  <c r="AG143" i="690"/>
  <c r="AF143" i="690"/>
  <c r="W143" i="690"/>
  <c r="H143" i="690"/>
  <c r="AJ142" i="690"/>
  <c r="AK142" i="690" s="1"/>
  <c r="AG142" i="690"/>
  <c r="W142" i="690"/>
  <c r="P142" i="690"/>
  <c r="N142" i="690"/>
  <c r="AF142" i="690" s="1"/>
  <c r="H142" i="690"/>
  <c r="AJ141" i="690"/>
  <c r="AK141" i="690" s="1"/>
  <c r="AK135" i="690" s="1"/>
  <c r="AG141" i="690"/>
  <c r="W141" i="690"/>
  <c r="P141" i="690"/>
  <c r="N141" i="690"/>
  <c r="O141" i="690" s="1"/>
  <c r="AF141" i="690"/>
  <c r="H141" i="690"/>
  <c r="AK140" i="690"/>
  <c r="AJ140" i="690"/>
  <c r="W140" i="690"/>
  <c r="N140" i="690" s="1"/>
  <c r="P140" i="690"/>
  <c r="H140" i="690"/>
  <c r="AK139" i="690"/>
  <c r="AJ139" i="690"/>
  <c r="W139" i="690"/>
  <c r="N139" i="690" s="1"/>
  <c r="P139" i="690"/>
  <c r="H139" i="690"/>
  <c r="AK138" i="690"/>
  <c r="AJ138" i="690"/>
  <c r="W138" i="690"/>
  <c r="N138" i="690" s="1"/>
  <c r="P138" i="690"/>
  <c r="H138" i="690"/>
  <c r="AK137" i="690"/>
  <c r="AJ137" i="690"/>
  <c r="W137" i="690"/>
  <c r="N137" i="690" s="1"/>
  <c r="P137" i="690"/>
  <c r="H137" i="690"/>
  <c r="AK136" i="690"/>
  <c r="AJ136" i="690"/>
  <c r="W136" i="690"/>
  <c r="N136" i="690" s="1"/>
  <c r="P136" i="690"/>
  <c r="H136" i="690"/>
  <c r="AJ135" i="690"/>
  <c r="W135" i="690"/>
  <c r="N135" i="690"/>
  <c r="O135" i="690" s="1"/>
  <c r="P135" i="690"/>
  <c r="H135" i="690"/>
  <c r="AE134" i="690"/>
  <c r="AD134" i="690"/>
  <c r="AA134" i="690"/>
  <c r="Z134" i="690"/>
  <c r="M134" i="690"/>
  <c r="AK133" i="690"/>
  <c r="AJ133" i="690"/>
  <c r="W133" i="690"/>
  <c r="H133" i="690"/>
  <c r="AJ132" i="690"/>
  <c r="AK132" i="690" s="1"/>
  <c r="W132" i="690"/>
  <c r="H132" i="690"/>
  <c r="AJ131" i="690"/>
  <c r="AK131" i="690" s="1"/>
  <c r="AG131" i="690"/>
  <c r="AF131" i="690"/>
  <c r="W131" i="690"/>
  <c r="H131" i="690"/>
  <c r="AJ130" i="690"/>
  <c r="AK130" i="690" s="1"/>
  <c r="W130" i="690"/>
  <c r="N130" i="690"/>
  <c r="AF130" i="690" s="1"/>
  <c r="P130" i="690"/>
  <c r="H130" i="690"/>
  <c r="AK129" i="690"/>
  <c r="AJ129" i="690"/>
  <c r="W129" i="690"/>
  <c r="N129" i="690" s="1"/>
  <c r="P129" i="690"/>
  <c r="H129" i="690"/>
  <c r="AK128" i="690"/>
  <c r="AJ128" i="690"/>
  <c r="W128" i="690"/>
  <c r="N128" i="690" s="1"/>
  <c r="P128" i="690"/>
  <c r="H128" i="690"/>
  <c r="AK127" i="690"/>
  <c r="AJ127" i="690"/>
  <c r="W127" i="690"/>
  <c r="N127" i="690" s="1"/>
  <c r="P127" i="690"/>
  <c r="H127" i="690"/>
  <c r="AK126" i="690"/>
  <c r="AJ126" i="690"/>
  <c r="W126" i="690"/>
  <c r="N126" i="690" s="1"/>
  <c r="P126" i="690"/>
  <c r="H126" i="690"/>
  <c r="AK125" i="690"/>
  <c r="AJ125" i="690"/>
  <c r="W125" i="690"/>
  <c r="N125" i="690" s="1"/>
  <c r="P125" i="690"/>
  <c r="H125" i="690"/>
  <c r="AK124" i="690"/>
  <c r="AJ124" i="690"/>
  <c r="W124" i="690"/>
  <c r="N124" i="690" s="1"/>
  <c r="P124" i="690"/>
  <c r="H124" i="690"/>
  <c r="AK123" i="690"/>
  <c r="AJ123" i="690"/>
  <c r="W123" i="690"/>
  <c r="N123" i="690" s="1"/>
  <c r="P123" i="690"/>
  <c r="H123" i="690"/>
  <c r="AJ122" i="690"/>
  <c r="AF122" i="690"/>
  <c r="W122" i="690"/>
  <c r="P122" i="690"/>
  <c r="N122" i="690"/>
  <c r="AG122" i="690" s="1"/>
  <c r="P134" i="690"/>
  <c r="H122" i="690"/>
  <c r="AE121" i="690"/>
  <c r="AD121" i="690"/>
  <c r="AA121" i="690"/>
  <c r="Z121" i="690"/>
  <c r="W121" i="690"/>
  <c r="M121" i="690"/>
  <c r="AJ120" i="690"/>
  <c r="AK120" i="690" s="1"/>
  <c r="AG120" i="690"/>
  <c r="AF120" i="690"/>
  <c r="W120" i="690"/>
  <c r="H120" i="690"/>
  <c r="AJ119" i="690"/>
  <c r="AK119" i="690" s="1"/>
  <c r="AG119" i="690"/>
  <c r="AF119" i="690"/>
  <c r="W119" i="690"/>
  <c r="H119" i="690"/>
  <c r="AJ118" i="690"/>
  <c r="AK118" i="690" s="1"/>
  <c r="W118" i="690"/>
  <c r="N118" i="690"/>
  <c r="P118" i="690"/>
  <c r="H118" i="690"/>
  <c r="AJ117" i="690"/>
  <c r="AK117" i="690" s="1"/>
  <c r="W117" i="690"/>
  <c r="N117" i="690"/>
  <c r="P117" i="690"/>
  <c r="H117" i="690"/>
  <c r="AJ116" i="690"/>
  <c r="AK116" i="690" s="1"/>
  <c r="W116" i="690"/>
  <c r="N116" i="690"/>
  <c r="P116" i="690"/>
  <c r="H116" i="690"/>
  <c r="AK115" i="690"/>
  <c r="AJ115" i="690"/>
  <c r="W115" i="690"/>
  <c r="N115" i="690" s="1"/>
  <c r="P115" i="690"/>
  <c r="H115" i="690"/>
  <c r="AK114" i="690"/>
  <c r="AJ114" i="690"/>
  <c r="W114" i="690"/>
  <c r="N114" i="690" s="1"/>
  <c r="P114" i="690"/>
  <c r="H114" i="690"/>
  <c r="AK113" i="690"/>
  <c r="AJ113" i="690"/>
  <c r="W113" i="690"/>
  <c r="N113" i="690" s="1"/>
  <c r="P113" i="690"/>
  <c r="H113" i="690"/>
  <c r="AK112" i="690"/>
  <c r="AJ112" i="690"/>
  <c r="W112" i="690"/>
  <c r="N112" i="690" s="1"/>
  <c r="P112" i="690"/>
  <c r="H112" i="690"/>
  <c r="AK111" i="690"/>
  <c r="AJ111" i="690"/>
  <c r="W111" i="690"/>
  <c r="N111" i="690" s="1"/>
  <c r="P111" i="690"/>
  <c r="H111" i="690"/>
  <c r="AK110" i="690"/>
  <c r="AJ110" i="690"/>
  <c r="W110" i="690"/>
  <c r="N110" i="690" s="1"/>
  <c r="P110" i="690"/>
  <c r="H110" i="690"/>
  <c r="AK109" i="690"/>
  <c r="AJ109" i="690"/>
  <c r="W109" i="690"/>
  <c r="N109" i="690"/>
  <c r="AF109" i="690" s="1"/>
  <c r="P121" i="690"/>
  <c r="H109" i="690"/>
  <c r="AE108" i="690"/>
  <c r="AD108" i="690"/>
  <c r="AA108" i="690"/>
  <c r="Z108" i="690"/>
  <c r="W108" i="690"/>
  <c r="M108" i="690"/>
  <c r="W107" i="690"/>
  <c r="H107" i="690"/>
  <c r="AG106" i="690"/>
  <c r="AF106" i="690"/>
  <c r="W106" i="690"/>
  <c r="H106" i="690"/>
  <c r="AG105" i="690"/>
  <c r="AF105" i="690"/>
  <c r="W105" i="690"/>
  <c r="H105" i="690"/>
  <c r="AG104" i="690"/>
  <c r="AF104" i="690"/>
  <c r="W104" i="690"/>
  <c r="H104" i="690"/>
  <c r="AG103" i="690"/>
  <c r="AF103" i="690"/>
  <c r="W103" i="690"/>
  <c r="H103" i="690"/>
  <c r="AG102" i="690"/>
  <c r="AF102" i="690"/>
  <c r="W102" i="690"/>
  <c r="H102" i="690"/>
  <c r="AG101" i="690"/>
  <c r="AF101" i="690"/>
  <c r="W101" i="690"/>
  <c r="H101" i="690"/>
  <c r="AG100" i="690"/>
  <c r="W100" i="690"/>
  <c r="P100" i="690"/>
  <c r="N100" i="690"/>
  <c r="AF100" i="690" s="1"/>
  <c r="H100" i="690"/>
  <c r="W99" i="690"/>
  <c r="N99" i="690" s="1"/>
  <c r="P99" i="690"/>
  <c r="H99" i="690"/>
  <c r="AG98" i="690"/>
  <c r="W98" i="690"/>
  <c r="P98" i="690"/>
  <c r="N98" i="690"/>
  <c r="AF98" i="690" s="1"/>
  <c r="H98" i="690"/>
  <c r="W97" i="690"/>
  <c r="N97" i="690" s="1"/>
  <c r="P97" i="690"/>
  <c r="H97" i="690"/>
  <c r="W96" i="690"/>
  <c r="N96" i="690" s="1"/>
  <c r="P96" i="690"/>
  <c r="H96" i="690"/>
  <c r="AE95" i="690"/>
  <c r="AD95" i="690"/>
  <c r="AA95" i="690"/>
  <c r="Z95" i="690"/>
  <c r="M95" i="690"/>
  <c r="AK94" i="690"/>
  <c r="AJ94" i="690"/>
  <c r="AG94" i="690"/>
  <c r="AF94" i="690"/>
  <c r="W94" i="690"/>
  <c r="H94" i="690"/>
  <c r="AK93" i="690"/>
  <c r="AJ93" i="690"/>
  <c r="AG93" i="690"/>
  <c r="AF93" i="690"/>
  <c r="W93" i="690"/>
  <c r="H93" i="690"/>
  <c r="AK92" i="690"/>
  <c r="AJ92" i="690"/>
  <c r="AG92" i="690"/>
  <c r="AF92" i="690"/>
  <c r="W92" i="690"/>
  <c r="H92" i="690"/>
  <c r="AK91" i="690"/>
  <c r="AJ91" i="690"/>
  <c r="AG91" i="690"/>
  <c r="AF91" i="690"/>
  <c r="W91" i="690"/>
  <c r="H91" i="690"/>
  <c r="AK90" i="690"/>
  <c r="AJ90" i="690"/>
  <c r="AG90" i="690"/>
  <c r="AF90" i="690"/>
  <c r="W90" i="690"/>
  <c r="H90" i="690"/>
  <c r="AK89" i="690"/>
  <c r="AJ89" i="690"/>
  <c r="AG89" i="690"/>
  <c r="AF89" i="690"/>
  <c r="W89" i="690"/>
  <c r="H89" i="690"/>
  <c r="AK88" i="690"/>
  <c r="AJ88" i="690"/>
  <c r="W88" i="690"/>
  <c r="N88" i="690" s="1"/>
  <c r="P88" i="690"/>
  <c r="H88" i="690"/>
  <c r="AK87" i="690"/>
  <c r="AJ87" i="690"/>
  <c r="W87" i="690"/>
  <c r="N87" i="690" s="1"/>
  <c r="P87" i="690"/>
  <c r="H87" i="690"/>
  <c r="AK86" i="690"/>
  <c r="AJ86" i="690"/>
  <c r="W86" i="690"/>
  <c r="N86" i="690" s="1"/>
  <c r="P86" i="690"/>
  <c r="H86" i="690"/>
  <c r="AK85" i="690"/>
  <c r="AJ85" i="690"/>
  <c r="W85" i="690"/>
  <c r="N85" i="690" s="1"/>
  <c r="P85" i="690"/>
  <c r="H85" i="690"/>
  <c r="AK84" i="690"/>
  <c r="AJ84" i="690"/>
  <c r="AF84" i="690"/>
  <c r="W84" i="690"/>
  <c r="N84" i="690" s="1"/>
  <c r="P84" i="690"/>
  <c r="H84" i="690"/>
  <c r="AK83" i="690"/>
  <c r="AJ83" i="690"/>
  <c r="W83" i="690"/>
  <c r="N83" i="690"/>
  <c r="AG83" i="690" s="1"/>
  <c r="P83" i="690"/>
  <c r="H83" i="690"/>
  <c r="AE82" i="690"/>
  <c r="AD82" i="690"/>
  <c r="AA82" i="690"/>
  <c r="Z82" i="690"/>
  <c r="M82" i="690"/>
  <c r="AJ81" i="690"/>
  <c r="AK81" i="690" s="1"/>
  <c r="W81" i="690"/>
  <c r="AK80" i="690"/>
  <c r="AJ80" i="690"/>
  <c r="AG80" i="690"/>
  <c r="AF80" i="690"/>
  <c r="W80" i="690"/>
  <c r="AJ79" i="690"/>
  <c r="AK79" i="690" s="1"/>
  <c r="AG79" i="690"/>
  <c r="AF79" i="690"/>
  <c r="W79" i="690"/>
  <c r="AJ78" i="690"/>
  <c r="AK78" i="690" s="1"/>
  <c r="AG78" i="690"/>
  <c r="AF78" i="690"/>
  <c r="W78" i="690"/>
  <c r="AK77" i="690"/>
  <c r="AJ77" i="690"/>
  <c r="AG77" i="690"/>
  <c r="AF77" i="690"/>
  <c r="W77" i="690"/>
  <c r="AK76" i="690"/>
  <c r="AJ76" i="690"/>
  <c r="AG76" i="690"/>
  <c r="AF76" i="690"/>
  <c r="W76" i="690"/>
  <c r="H76" i="690"/>
  <c r="AK75" i="690"/>
  <c r="AJ75" i="690"/>
  <c r="W75" i="690"/>
  <c r="N75" i="690" s="1"/>
  <c r="O75" i="690" s="1"/>
  <c r="P75" i="690"/>
  <c r="H75" i="690"/>
  <c r="AK74" i="690"/>
  <c r="AJ74" i="690"/>
  <c r="W74" i="690"/>
  <c r="N74" i="690" s="1"/>
  <c r="O74" i="690"/>
  <c r="P74" i="690"/>
  <c r="H74" i="690"/>
  <c r="AK73" i="690"/>
  <c r="AJ73" i="690"/>
  <c r="W73" i="690"/>
  <c r="N73" i="690" s="1"/>
  <c r="O73" i="690"/>
  <c r="P73" i="690"/>
  <c r="H73" i="690"/>
  <c r="AK72" i="690"/>
  <c r="AJ72" i="690"/>
  <c r="W72" i="690"/>
  <c r="N72" i="690" s="1"/>
  <c r="P72" i="690"/>
  <c r="H72" i="690"/>
  <c r="AK71" i="690"/>
  <c r="AK70" i="690" s="1"/>
  <c r="AJ71" i="690"/>
  <c r="W71" i="690"/>
  <c r="O71" i="690"/>
  <c r="N71" i="690"/>
  <c r="H71" i="690"/>
  <c r="AJ70" i="690"/>
  <c r="AF70" i="690"/>
  <c r="W70" i="690"/>
  <c r="N70" i="690" s="1"/>
  <c r="P70" i="690"/>
  <c r="H70" i="690"/>
  <c r="AE69" i="690"/>
  <c r="AD69" i="690"/>
  <c r="AA69" i="690"/>
  <c r="Z69" i="690"/>
  <c r="W69" i="690"/>
  <c r="M69" i="690"/>
  <c r="W68" i="690"/>
  <c r="H68" i="690"/>
  <c r="AG67" i="690"/>
  <c r="AF67" i="690"/>
  <c r="W67" i="690"/>
  <c r="H67" i="690"/>
  <c r="AG66" i="690"/>
  <c r="AF66" i="690"/>
  <c r="W66" i="690"/>
  <c r="H66" i="690"/>
  <c r="AG65" i="690"/>
  <c r="AF65" i="690"/>
  <c r="W65" i="690"/>
  <c r="H65" i="690"/>
  <c r="AG64" i="690"/>
  <c r="AF64" i="690"/>
  <c r="W64" i="690"/>
  <c r="H64" i="690"/>
  <c r="AG63" i="690"/>
  <c r="AF63" i="690"/>
  <c r="W63" i="690"/>
  <c r="H63" i="690"/>
  <c r="AG62" i="690"/>
  <c r="AF62" i="690"/>
  <c r="W62" i="690"/>
  <c r="H62" i="690"/>
  <c r="AG61" i="690"/>
  <c r="AF61" i="690"/>
  <c r="W61" i="690"/>
  <c r="H61" i="690"/>
  <c r="AG60" i="690"/>
  <c r="W60" i="690"/>
  <c r="O60" i="690"/>
  <c r="N60" i="690"/>
  <c r="AF60" i="690" s="1"/>
  <c r="P60" i="690"/>
  <c r="H60" i="690"/>
  <c r="AG59" i="690"/>
  <c r="W59" i="690"/>
  <c r="N59" i="690" s="1"/>
  <c r="O59" i="690"/>
  <c r="AF59" i="690"/>
  <c r="P59" i="690"/>
  <c r="H59" i="690"/>
  <c r="W58" i="690"/>
  <c r="N58" i="690"/>
  <c r="AF58" i="690" s="1"/>
  <c r="P58" i="690"/>
  <c r="H58" i="690"/>
  <c r="W57" i="690"/>
  <c r="N57" i="690"/>
  <c r="O57" i="690" s="1"/>
  <c r="P69" i="690"/>
  <c r="H57" i="690"/>
  <c r="AE56" i="690"/>
  <c r="AD56" i="690"/>
  <c r="AA56" i="690"/>
  <c r="Z56" i="690"/>
  <c r="W56" i="690"/>
  <c r="M56" i="690"/>
  <c r="W55" i="690"/>
  <c r="H55" i="690"/>
  <c r="AG54" i="690"/>
  <c r="AF54" i="690"/>
  <c r="W54" i="690"/>
  <c r="H54" i="690"/>
  <c r="AG53" i="690"/>
  <c r="AF53" i="690"/>
  <c r="W53" i="690"/>
  <c r="H53" i="690"/>
  <c r="AG52" i="690"/>
  <c r="AF52" i="690"/>
  <c r="W52" i="690"/>
  <c r="H52" i="690"/>
  <c r="AG51" i="690"/>
  <c r="AF51" i="690"/>
  <c r="W51" i="690"/>
  <c r="H51" i="690"/>
  <c r="W50" i="690"/>
  <c r="N50" i="690"/>
  <c r="O50" i="690" s="1"/>
  <c r="AG50" i="690"/>
  <c r="P50" i="690"/>
  <c r="H50" i="690"/>
  <c r="W49" i="690"/>
  <c r="N49" i="690"/>
  <c r="AF49" i="690" s="1"/>
  <c r="P49" i="690"/>
  <c r="H49" i="690"/>
  <c r="W48" i="690"/>
  <c r="P48" i="690"/>
  <c r="N48" i="690"/>
  <c r="O48" i="690" s="1"/>
  <c r="AG48" i="690"/>
  <c r="H48" i="690"/>
  <c r="W47" i="690"/>
  <c r="N47" i="690"/>
  <c r="AF47" i="690" s="1"/>
  <c r="P47" i="690"/>
  <c r="H47" i="690"/>
  <c r="W46" i="690"/>
  <c r="P46" i="690"/>
  <c r="N46" i="690"/>
  <c r="O46" i="690" s="1"/>
  <c r="AG46" i="690"/>
  <c r="H46" i="690"/>
  <c r="W45" i="690"/>
  <c r="N45" i="690"/>
  <c r="AF45" i="690" s="1"/>
  <c r="P45" i="690"/>
  <c r="H45" i="690"/>
  <c r="W44" i="690"/>
  <c r="N44" i="690"/>
  <c r="O44" i="690" s="1"/>
  <c r="P44" i="690"/>
  <c r="H44" i="690"/>
  <c r="AE43" i="690"/>
  <c r="AD43" i="690"/>
  <c r="AA43" i="690"/>
  <c r="Z43" i="690"/>
  <c r="M43" i="690"/>
  <c r="AK42" i="690"/>
  <c r="AJ42" i="690"/>
  <c r="W42" i="690"/>
  <c r="H42" i="690"/>
  <c r="AJ41" i="690"/>
  <c r="AK41" i="690" s="1"/>
  <c r="AK31" i="690" s="1"/>
  <c r="W41" i="690"/>
  <c r="H41" i="690"/>
  <c r="AK40" i="690"/>
  <c r="AJ40" i="690"/>
  <c r="AG40" i="690"/>
  <c r="AF40" i="690"/>
  <c r="W40" i="690"/>
  <c r="H40" i="690"/>
  <c r="AK39" i="690"/>
  <c r="AJ39" i="690"/>
  <c r="AG39" i="690"/>
  <c r="AF39" i="690"/>
  <c r="W39" i="690"/>
  <c r="H39" i="690"/>
  <c r="AK38" i="690"/>
  <c r="AJ38" i="690"/>
  <c r="AG38" i="690"/>
  <c r="AF38" i="690"/>
  <c r="W38" i="690"/>
  <c r="H38" i="690"/>
  <c r="AK37" i="690"/>
  <c r="AJ37" i="690"/>
  <c r="AG37" i="690"/>
  <c r="AF37" i="690"/>
  <c r="W37" i="690"/>
  <c r="H37" i="690"/>
  <c r="AK36" i="690"/>
  <c r="AJ36" i="690"/>
  <c r="W36" i="690"/>
  <c r="N36" i="690" s="1"/>
  <c r="P36" i="690"/>
  <c r="H36" i="690"/>
  <c r="AK35" i="690"/>
  <c r="AJ35" i="690"/>
  <c r="W35" i="690"/>
  <c r="N35" i="690" s="1"/>
  <c r="P35" i="690"/>
  <c r="H35" i="690"/>
  <c r="AK34" i="690"/>
  <c r="AJ34" i="690"/>
  <c r="W34" i="690"/>
  <c r="N34" i="690" s="1"/>
  <c r="P34" i="690"/>
  <c r="H34" i="690"/>
  <c r="AK33" i="690"/>
  <c r="AJ33" i="690"/>
  <c r="W33" i="690"/>
  <c r="N33" i="690" s="1"/>
  <c r="P33" i="690"/>
  <c r="H33" i="690"/>
  <c r="AK32" i="690"/>
  <c r="AJ32" i="690"/>
  <c r="AF32" i="690"/>
  <c r="W32" i="690"/>
  <c r="N32" i="690" s="1"/>
  <c r="P32" i="690"/>
  <c r="H32" i="690"/>
  <c r="AJ31" i="690"/>
  <c r="AG31" i="690"/>
  <c r="W31" i="690"/>
  <c r="N31" i="690"/>
  <c r="P31" i="690"/>
  <c r="H31" i="690"/>
  <c r="AE30" i="690"/>
  <c r="AD30" i="690"/>
  <c r="AA30" i="690"/>
  <c r="Z30" i="690"/>
  <c r="M30" i="690"/>
  <c r="AJ29" i="690"/>
  <c r="AK29" i="690" s="1"/>
  <c r="AF29" i="690"/>
  <c r="W29" i="690"/>
  <c r="H29" i="690"/>
  <c r="AK28" i="690"/>
  <c r="AJ28" i="690"/>
  <c r="AG28" i="690"/>
  <c r="AF28" i="690"/>
  <c r="W28" i="690"/>
  <c r="H28" i="690"/>
  <c r="AK27" i="690"/>
  <c r="AJ27" i="690"/>
  <c r="AG27" i="690"/>
  <c r="AF27" i="690"/>
  <c r="W27" i="690"/>
  <c r="H27" i="690"/>
  <c r="AK26" i="690"/>
  <c r="AJ26" i="690"/>
  <c r="AG26" i="690"/>
  <c r="AF26" i="690"/>
  <c r="W26" i="690"/>
  <c r="H26" i="690"/>
  <c r="AK25" i="690"/>
  <c r="AJ25" i="690"/>
  <c r="AF25" i="690"/>
  <c r="W25" i="690"/>
  <c r="N25" i="690" s="1"/>
  <c r="O25" i="690" s="1"/>
  <c r="Q25" i="690" s="1"/>
  <c r="P25" i="690"/>
  <c r="H25" i="690"/>
  <c r="AK24" i="690"/>
  <c r="AJ24" i="690"/>
  <c r="AF24" i="690"/>
  <c r="W24" i="690"/>
  <c r="N24" i="690" s="1"/>
  <c r="O24" i="690" s="1"/>
  <c r="Q24" i="690" s="1"/>
  <c r="P24" i="690"/>
  <c r="H24" i="690"/>
  <c r="AK23" i="690"/>
  <c r="AJ23" i="690"/>
  <c r="AF23" i="690"/>
  <c r="W23" i="690"/>
  <c r="N23" i="690" s="1"/>
  <c r="AG23" i="690" s="1"/>
  <c r="O23" i="690"/>
  <c r="R23" i="690" s="1"/>
  <c r="P23" i="690"/>
  <c r="H23" i="690"/>
  <c r="AK22" i="690"/>
  <c r="AJ22" i="690"/>
  <c r="AG22" i="690"/>
  <c r="AF22" i="690"/>
  <c r="W22" i="690"/>
  <c r="N22" i="690" s="1"/>
  <c r="O22" i="690"/>
  <c r="Q22" i="690" s="1"/>
  <c r="P22" i="690"/>
  <c r="H22" i="690"/>
  <c r="AK21" i="690"/>
  <c r="AJ21" i="690"/>
  <c r="W21" i="690"/>
  <c r="N21" i="690" s="1"/>
  <c r="AF21" i="690" s="1"/>
  <c r="AG21" i="690"/>
  <c r="P21" i="690"/>
  <c r="H21" i="690"/>
  <c r="AK20" i="690"/>
  <c r="AJ20" i="690"/>
  <c r="W20" i="690"/>
  <c r="N20" i="690" s="1"/>
  <c r="AG20" i="690" s="1"/>
  <c r="P20" i="690"/>
  <c r="H20" i="690"/>
  <c r="AK19" i="690"/>
  <c r="AK18" i="690" s="1"/>
  <c r="AJ19" i="690"/>
  <c r="AF19" i="690"/>
  <c r="W19" i="690"/>
  <c r="N19" i="690" s="1"/>
  <c r="AG19" i="690" s="1"/>
  <c r="O19" i="690"/>
  <c r="R19" i="690" s="1"/>
  <c r="P19" i="690"/>
  <c r="H19" i="690"/>
  <c r="AJ18" i="690"/>
  <c r="W18" i="690"/>
  <c r="N18" i="690"/>
  <c r="N30" i="690" s="1"/>
  <c r="H18" i="690"/>
  <c r="AE17" i="690"/>
  <c r="AD17" i="690"/>
  <c r="AA17" i="690"/>
  <c r="Z17" i="690"/>
  <c r="W17" i="690"/>
  <c r="M17" i="690"/>
  <c r="AJ16" i="690"/>
  <c r="AK16" i="690" s="1"/>
  <c r="AG16" i="690"/>
  <c r="AF16" i="690"/>
  <c r="W16" i="690"/>
  <c r="H16" i="690"/>
  <c r="AJ15" i="690"/>
  <c r="AK15" i="690" s="1"/>
  <c r="AG15" i="690"/>
  <c r="AF15" i="690"/>
  <c r="W15" i="690"/>
  <c r="H15" i="690"/>
  <c r="AJ14" i="690"/>
  <c r="AK14" i="690" s="1"/>
  <c r="AG14" i="690"/>
  <c r="AF14" i="690"/>
  <c r="W14" i="690"/>
  <c r="H14" i="690"/>
  <c r="AJ13" i="690"/>
  <c r="AK13" i="690" s="1"/>
  <c r="AG13" i="690"/>
  <c r="AF13" i="690"/>
  <c r="W13" i="690"/>
  <c r="H13" i="690"/>
  <c r="AJ12" i="690"/>
  <c r="AK12" i="690" s="1"/>
  <c r="W12" i="690"/>
  <c r="P12" i="690"/>
  <c r="N12" i="690"/>
  <c r="O12" i="690" s="1"/>
  <c r="AF12" i="690"/>
  <c r="H12" i="690"/>
  <c r="AJ11" i="690"/>
  <c r="AK11" i="690" s="1"/>
  <c r="W11" i="690"/>
  <c r="P11" i="690"/>
  <c r="N11" i="690"/>
  <c r="O11" i="690" s="1"/>
  <c r="AF11" i="690"/>
  <c r="H11" i="690"/>
  <c r="AJ10" i="690"/>
  <c r="AK10" i="690" s="1"/>
  <c r="W10" i="690"/>
  <c r="P10" i="690"/>
  <c r="N10" i="690"/>
  <c r="O10" i="690" s="1"/>
  <c r="AF10" i="690"/>
  <c r="H10" i="690"/>
  <c r="AJ9" i="690"/>
  <c r="AK9" i="690" s="1"/>
  <c r="W9" i="690"/>
  <c r="P9" i="690"/>
  <c r="N9" i="690"/>
  <c r="O9" i="690" s="1"/>
  <c r="AF9" i="690"/>
  <c r="H9" i="690"/>
  <c r="AJ8" i="690"/>
  <c r="AK8" i="690" s="1"/>
  <c r="W8" i="690"/>
  <c r="P8" i="690"/>
  <c r="N8" i="690"/>
  <c r="O8" i="690" s="1"/>
  <c r="AF8" i="690"/>
  <c r="H8" i="690"/>
  <c r="AJ7" i="690"/>
  <c r="AK7" i="690" s="1"/>
  <c r="W7" i="690"/>
  <c r="P7" i="690"/>
  <c r="N7" i="690"/>
  <c r="O7" i="690" s="1"/>
  <c r="AF7" i="690"/>
  <c r="H7" i="690"/>
  <c r="AJ6" i="690"/>
  <c r="AK6" i="690" s="1"/>
  <c r="AK5" i="690" s="1"/>
  <c r="W6" i="690"/>
  <c r="P6" i="690"/>
  <c r="N6" i="690"/>
  <c r="O6" i="690" s="1"/>
  <c r="AF6" i="690"/>
  <c r="H6" i="690"/>
  <c r="AJ5" i="690"/>
  <c r="W5" i="690"/>
  <c r="N5" i="690"/>
  <c r="N17" i="690" s="1"/>
  <c r="P5" i="690"/>
  <c r="H5" i="690"/>
  <c r="AE2" i="690"/>
  <c r="AD2" i="690"/>
  <c r="AA2" i="690"/>
  <c r="Z2" i="690"/>
  <c r="I2" i="690"/>
  <c r="I1" i="690"/>
  <c r="E1" i="690"/>
  <c r="AE173" i="689"/>
  <c r="AD173" i="689"/>
  <c r="AA173" i="689"/>
  <c r="Z173" i="689"/>
  <c r="M173" i="689"/>
  <c r="W172" i="689"/>
  <c r="H172" i="689"/>
  <c r="W171" i="689"/>
  <c r="H171" i="689"/>
  <c r="AG170" i="689"/>
  <c r="AF170" i="689"/>
  <c r="W170" i="689"/>
  <c r="H170" i="689"/>
  <c r="AG169" i="689"/>
  <c r="AF169" i="689"/>
  <c r="W169" i="689"/>
  <c r="H169" i="689"/>
  <c r="AG168" i="689"/>
  <c r="AF168" i="689"/>
  <c r="W168" i="689"/>
  <c r="H168" i="689"/>
  <c r="AG167" i="689"/>
  <c r="W167" i="689"/>
  <c r="P167" i="689"/>
  <c r="N167" i="689"/>
  <c r="AF167" i="689" s="1"/>
  <c r="H167" i="689"/>
  <c r="W166" i="689"/>
  <c r="N166" i="689" s="1"/>
  <c r="P166" i="689"/>
  <c r="H166" i="689"/>
  <c r="AG165" i="689"/>
  <c r="W165" i="689"/>
  <c r="N165" i="689"/>
  <c r="AF165" i="689" s="1"/>
  <c r="P165" i="689"/>
  <c r="H165" i="689"/>
  <c r="W164" i="689"/>
  <c r="N164" i="689" s="1"/>
  <c r="P164" i="689"/>
  <c r="H164" i="689"/>
  <c r="AG163" i="689"/>
  <c r="W163" i="689"/>
  <c r="P163" i="689"/>
  <c r="N163" i="689"/>
  <c r="AF163" i="689" s="1"/>
  <c r="H163" i="689"/>
  <c r="W162" i="689"/>
  <c r="N162" i="689" s="1"/>
  <c r="P162" i="689"/>
  <c r="H162" i="689"/>
  <c r="W161" i="689"/>
  <c r="N161" i="689" s="1"/>
  <c r="P173" i="689"/>
  <c r="H161" i="689"/>
  <c r="AE160" i="689"/>
  <c r="AD160" i="689"/>
  <c r="AA160" i="689"/>
  <c r="Z160" i="689"/>
  <c r="M160" i="689"/>
  <c r="W159" i="689"/>
  <c r="H159" i="689"/>
  <c r="W158" i="689"/>
  <c r="H158" i="689"/>
  <c r="W157" i="689"/>
  <c r="H157" i="689"/>
  <c r="W156" i="689"/>
  <c r="H156" i="689"/>
  <c r="AG155" i="689"/>
  <c r="AF155" i="689"/>
  <c r="W155" i="689"/>
  <c r="H155" i="689"/>
  <c r="AG154" i="689"/>
  <c r="AF154" i="689"/>
  <c r="W154" i="689"/>
  <c r="H154" i="689"/>
  <c r="W153" i="689"/>
  <c r="N153" i="689"/>
  <c r="AG153" i="689" s="1"/>
  <c r="P153" i="689"/>
  <c r="H153" i="689"/>
  <c r="W152" i="689"/>
  <c r="N152" i="689" s="1"/>
  <c r="P152" i="689"/>
  <c r="H152" i="689"/>
  <c r="W151" i="689"/>
  <c r="N151" i="689"/>
  <c r="P151" i="689"/>
  <c r="H151" i="689"/>
  <c r="W150" i="689"/>
  <c r="N150" i="689" s="1"/>
  <c r="O150" i="689" s="1"/>
  <c r="P150" i="689"/>
  <c r="H150" i="689"/>
  <c r="W149" i="689"/>
  <c r="N149" i="689"/>
  <c r="P149" i="689"/>
  <c r="H149" i="689"/>
  <c r="W148" i="689"/>
  <c r="P148" i="689"/>
  <c r="N148" i="689"/>
  <c r="AG148" i="689" s="1"/>
  <c r="P160" i="689"/>
  <c r="H148" i="689"/>
  <c r="AE147" i="689"/>
  <c r="AD147" i="689"/>
  <c r="AA147" i="689"/>
  <c r="Z147" i="689"/>
  <c r="W147" i="689"/>
  <c r="M147" i="689"/>
  <c r="AJ146" i="689"/>
  <c r="AK146" i="689" s="1"/>
  <c r="AK135" i="689" s="1"/>
  <c r="W146" i="689"/>
  <c r="H146" i="689"/>
  <c r="AK145" i="689"/>
  <c r="AJ145" i="689"/>
  <c r="AG145" i="689"/>
  <c r="AF145" i="689"/>
  <c r="W145" i="689"/>
  <c r="H145" i="689"/>
  <c r="AK144" i="689"/>
  <c r="AJ144" i="689"/>
  <c r="AG144" i="689"/>
  <c r="AF144" i="689"/>
  <c r="W144" i="689"/>
  <c r="H144" i="689"/>
  <c r="AK143" i="689"/>
  <c r="AJ143" i="689"/>
  <c r="AG143" i="689"/>
  <c r="W143" i="689"/>
  <c r="N143" i="689" s="1"/>
  <c r="O143" i="689" s="1"/>
  <c r="P143" i="689"/>
  <c r="H143" i="689"/>
  <c r="AK142" i="689"/>
  <c r="AJ142" i="689"/>
  <c r="AG142" i="689"/>
  <c r="W142" i="689"/>
  <c r="N142" i="689" s="1"/>
  <c r="O142" i="689" s="1"/>
  <c r="Q142" i="689" s="1"/>
  <c r="P142" i="689"/>
  <c r="H142" i="689"/>
  <c r="AK141" i="689"/>
  <c r="AJ141" i="689"/>
  <c r="AG141" i="689"/>
  <c r="W141" i="689"/>
  <c r="N141" i="689" s="1"/>
  <c r="O141" i="689" s="1"/>
  <c r="P141" i="689"/>
  <c r="AF141" i="689"/>
  <c r="H141" i="689"/>
  <c r="AK140" i="689"/>
  <c r="AJ140" i="689"/>
  <c r="AG140" i="689"/>
  <c r="AF140" i="689"/>
  <c r="W140" i="689"/>
  <c r="N140" i="689" s="1"/>
  <c r="O140" i="689" s="1"/>
  <c r="Q140" i="689" s="1"/>
  <c r="P140" i="689"/>
  <c r="H140" i="689"/>
  <c r="AK139" i="689"/>
  <c r="AJ139" i="689"/>
  <c r="AG139" i="689"/>
  <c r="AF139" i="689"/>
  <c r="W139" i="689"/>
  <c r="N139" i="689" s="1"/>
  <c r="O139" i="689" s="1"/>
  <c r="Q139" i="689" s="1"/>
  <c r="P139" i="689"/>
  <c r="H139" i="689"/>
  <c r="AK138" i="689"/>
  <c r="AJ138" i="689"/>
  <c r="AG138" i="689"/>
  <c r="AF138" i="689"/>
  <c r="W138" i="689"/>
  <c r="N138" i="689" s="1"/>
  <c r="O138" i="689" s="1"/>
  <c r="Q138" i="689" s="1"/>
  <c r="P138" i="689"/>
  <c r="H138" i="689"/>
  <c r="AK137" i="689"/>
  <c r="AJ137" i="689"/>
  <c r="AG137" i="689"/>
  <c r="AF137" i="689"/>
  <c r="W137" i="689"/>
  <c r="N137" i="689" s="1"/>
  <c r="O137" i="689" s="1"/>
  <c r="Q137" i="689" s="1"/>
  <c r="P137" i="689"/>
  <c r="H137" i="689"/>
  <c r="AK136" i="689"/>
  <c r="AJ136" i="689"/>
  <c r="AG136" i="689"/>
  <c r="AF136" i="689"/>
  <c r="W136" i="689"/>
  <c r="N136" i="689" s="1"/>
  <c r="O136" i="689" s="1"/>
  <c r="Q136" i="689" s="1"/>
  <c r="P136" i="689"/>
  <c r="H136" i="689"/>
  <c r="AJ135" i="689"/>
  <c r="AG135" i="689"/>
  <c r="W135" i="689"/>
  <c r="O135" i="689"/>
  <c r="O147" i="689" s="1"/>
  <c r="N135" i="689"/>
  <c r="H135" i="689"/>
  <c r="AE134" i="689"/>
  <c r="AD134" i="689"/>
  <c r="AA134" i="689"/>
  <c r="Z134" i="689"/>
  <c r="M134" i="689"/>
  <c r="AJ133" i="689"/>
  <c r="AK133" i="689" s="1"/>
  <c r="AK122" i="689" s="1"/>
  <c r="W133" i="689"/>
  <c r="H133" i="689"/>
  <c r="AK132" i="689"/>
  <c r="AJ132" i="689"/>
  <c r="W132" i="689"/>
  <c r="H132" i="689"/>
  <c r="AK131" i="689"/>
  <c r="AJ131" i="689"/>
  <c r="AG131" i="689"/>
  <c r="AF131" i="689"/>
  <c r="W131" i="689"/>
  <c r="H131" i="689"/>
  <c r="AK130" i="689"/>
  <c r="AJ130" i="689"/>
  <c r="AG130" i="689"/>
  <c r="W130" i="689"/>
  <c r="O130" i="689"/>
  <c r="N130" i="689"/>
  <c r="AF130" i="689" s="1"/>
  <c r="P130" i="689"/>
  <c r="H130" i="689"/>
  <c r="AK129" i="689"/>
  <c r="AJ129" i="689"/>
  <c r="W129" i="689"/>
  <c r="N129" i="689" s="1"/>
  <c r="H129" i="689"/>
  <c r="AK128" i="689"/>
  <c r="AJ128" i="689"/>
  <c r="W128" i="689"/>
  <c r="N128" i="689" s="1"/>
  <c r="H128" i="689"/>
  <c r="AK127" i="689"/>
  <c r="AJ127" i="689"/>
  <c r="W127" i="689"/>
  <c r="N127" i="689" s="1"/>
  <c r="H127" i="689"/>
  <c r="AK126" i="689"/>
  <c r="AJ126" i="689"/>
  <c r="W126" i="689"/>
  <c r="N126" i="689" s="1"/>
  <c r="H126" i="689"/>
  <c r="AK125" i="689"/>
  <c r="AJ125" i="689"/>
  <c r="W125" i="689"/>
  <c r="N125" i="689" s="1"/>
  <c r="H125" i="689"/>
  <c r="AK124" i="689"/>
  <c r="AJ124" i="689"/>
  <c r="W124" i="689"/>
  <c r="N124" i="689" s="1"/>
  <c r="H124" i="689"/>
  <c r="AK123" i="689"/>
  <c r="AJ123" i="689"/>
  <c r="W123" i="689"/>
  <c r="N123" i="689" s="1"/>
  <c r="H123" i="689"/>
  <c r="AJ122" i="689"/>
  <c r="AF122" i="689"/>
  <c r="W122" i="689"/>
  <c r="O122" i="689"/>
  <c r="N122" i="689"/>
  <c r="Q122" i="689"/>
  <c r="P134" i="689"/>
  <c r="H122" i="689"/>
  <c r="AE121" i="689"/>
  <c r="AD121" i="689"/>
  <c r="AA121" i="689"/>
  <c r="Z121" i="689"/>
  <c r="W121" i="689"/>
  <c r="M121" i="689"/>
  <c r="AJ120" i="689"/>
  <c r="AK120" i="689" s="1"/>
  <c r="AG120" i="689"/>
  <c r="AF120" i="689"/>
  <c r="W120" i="689"/>
  <c r="H120" i="689"/>
  <c r="AJ119" i="689"/>
  <c r="AK119" i="689" s="1"/>
  <c r="AG119" i="689"/>
  <c r="AF119" i="689"/>
  <c r="W119" i="689"/>
  <c r="H119" i="689"/>
  <c r="AJ118" i="689"/>
  <c r="AK118" i="689" s="1"/>
  <c r="W118" i="689"/>
  <c r="P118" i="689"/>
  <c r="N118" i="689"/>
  <c r="AG118" i="689" s="1"/>
  <c r="H118" i="689"/>
  <c r="AJ117" i="689"/>
  <c r="AK117" i="689" s="1"/>
  <c r="W117" i="689"/>
  <c r="P117" i="689"/>
  <c r="N117" i="689"/>
  <c r="AG117" i="689" s="1"/>
  <c r="H117" i="689"/>
  <c r="AJ116" i="689"/>
  <c r="AK116" i="689" s="1"/>
  <c r="W116" i="689"/>
  <c r="P116" i="689"/>
  <c r="N116" i="689"/>
  <c r="AG116" i="689" s="1"/>
  <c r="H116" i="689"/>
  <c r="AJ115" i="689"/>
  <c r="AK115" i="689" s="1"/>
  <c r="W115" i="689"/>
  <c r="P115" i="689"/>
  <c r="N115" i="689"/>
  <c r="AG115" i="689" s="1"/>
  <c r="H115" i="689"/>
  <c r="AJ114" i="689"/>
  <c r="AK114" i="689" s="1"/>
  <c r="W114" i="689"/>
  <c r="P114" i="689"/>
  <c r="N114" i="689"/>
  <c r="AG114" i="689" s="1"/>
  <c r="H114" i="689"/>
  <c r="AJ113" i="689"/>
  <c r="AK113" i="689" s="1"/>
  <c r="W113" i="689"/>
  <c r="P113" i="689"/>
  <c r="N113" i="689"/>
  <c r="O113" i="689" s="1"/>
  <c r="AG113" i="689"/>
  <c r="H113" i="689"/>
  <c r="AJ112" i="689"/>
  <c r="AK112" i="689" s="1"/>
  <c r="W112" i="689"/>
  <c r="P112" i="689"/>
  <c r="N112" i="689"/>
  <c r="O112" i="689" s="1"/>
  <c r="AG112" i="689"/>
  <c r="H112" i="689"/>
  <c r="AJ111" i="689"/>
  <c r="AK111" i="689" s="1"/>
  <c r="W111" i="689"/>
  <c r="P111" i="689"/>
  <c r="N111" i="689"/>
  <c r="O111" i="689" s="1"/>
  <c r="AG111" i="689"/>
  <c r="H111" i="689"/>
  <c r="AJ110" i="689"/>
  <c r="AK110" i="689" s="1"/>
  <c r="W110" i="689"/>
  <c r="P110" i="689"/>
  <c r="N110" i="689"/>
  <c r="O110" i="689" s="1"/>
  <c r="AG110" i="689"/>
  <c r="H110" i="689"/>
  <c r="AJ109" i="689"/>
  <c r="W109" i="689"/>
  <c r="N109" i="689"/>
  <c r="N121" i="689" s="1"/>
  <c r="P109" i="689"/>
  <c r="H109" i="689"/>
  <c r="AE108" i="689"/>
  <c r="AD108" i="689"/>
  <c r="AA108" i="689"/>
  <c r="Z108" i="689"/>
  <c r="W108" i="689"/>
  <c r="M108" i="689"/>
  <c r="W107" i="689"/>
  <c r="H107" i="689"/>
  <c r="AG106" i="689"/>
  <c r="AF106" i="689"/>
  <c r="W106" i="689"/>
  <c r="H106" i="689"/>
  <c r="AG105" i="689"/>
  <c r="AF105" i="689"/>
  <c r="W105" i="689"/>
  <c r="H105" i="689"/>
  <c r="AG104" i="689"/>
  <c r="AF104" i="689"/>
  <c r="W104" i="689"/>
  <c r="H104" i="689"/>
  <c r="AG103" i="689"/>
  <c r="AF103" i="689"/>
  <c r="W103" i="689"/>
  <c r="H103" i="689"/>
  <c r="AG102" i="689"/>
  <c r="AF102" i="689"/>
  <c r="W102" i="689"/>
  <c r="H102" i="689"/>
  <c r="AG101" i="689"/>
  <c r="AF101" i="689"/>
  <c r="W101" i="689"/>
  <c r="H101" i="689"/>
  <c r="AG100" i="689"/>
  <c r="W100" i="689"/>
  <c r="N100" i="689"/>
  <c r="O100" i="689" s="1"/>
  <c r="P100" i="689"/>
  <c r="H100" i="689"/>
  <c r="W99" i="689"/>
  <c r="N99" i="689" s="1"/>
  <c r="P99" i="689"/>
  <c r="H99" i="689"/>
  <c r="AG98" i="689"/>
  <c r="W98" i="689"/>
  <c r="N98" i="689"/>
  <c r="O98" i="689" s="1"/>
  <c r="P98" i="689"/>
  <c r="H98" i="689"/>
  <c r="W97" i="689"/>
  <c r="N97" i="689" s="1"/>
  <c r="P97" i="689"/>
  <c r="H97" i="689"/>
  <c r="W96" i="689"/>
  <c r="N96" i="689" s="1"/>
  <c r="P108" i="689"/>
  <c r="H96" i="689"/>
  <c r="AE95" i="689"/>
  <c r="AD95" i="689"/>
  <c r="AA95" i="689"/>
  <c r="Z95" i="689"/>
  <c r="M95" i="689"/>
  <c r="AK94" i="689"/>
  <c r="AJ94" i="689"/>
  <c r="AG94" i="689"/>
  <c r="AF94" i="689"/>
  <c r="W94" i="689"/>
  <c r="H94" i="689"/>
  <c r="AK93" i="689"/>
  <c r="AJ93" i="689"/>
  <c r="AG93" i="689"/>
  <c r="AF93" i="689"/>
  <c r="W93" i="689"/>
  <c r="H93" i="689"/>
  <c r="AK92" i="689"/>
  <c r="AJ92" i="689"/>
  <c r="AG92" i="689"/>
  <c r="AF92" i="689"/>
  <c r="W92" i="689"/>
  <c r="H92" i="689"/>
  <c r="AK91" i="689"/>
  <c r="AJ91" i="689"/>
  <c r="AG91" i="689"/>
  <c r="AF91" i="689"/>
  <c r="W91" i="689"/>
  <c r="H91" i="689"/>
  <c r="AK90" i="689"/>
  <c r="AJ90" i="689"/>
  <c r="AG90" i="689"/>
  <c r="AF90" i="689"/>
  <c r="W90" i="689"/>
  <c r="H90" i="689"/>
  <c r="AK89" i="689"/>
  <c r="AJ89" i="689"/>
  <c r="W89" i="689"/>
  <c r="N89" i="689" s="1"/>
  <c r="P89" i="689"/>
  <c r="H89" i="689"/>
  <c r="AK88" i="689"/>
  <c r="AJ88" i="689"/>
  <c r="W88" i="689"/>
  <c r="N88" i="689" s="1"/>
  <c r="P88" i="689"/>
  <c r="H88" i="689"/>
  <c r="AK87" i="689"/>
  <c r="AJ87" i="689"/>
  <c r="W87" i="689"/>
  <c r="N87" i="689" s="1"/>
  <c r="P87" i="689"/>
  <c r="H87" i="689"/>
  <c r="AK86" i="689"/>
  <c r="AJ86" i="689"/>
  <c r="W86" i="689"/>
  <c r="N86" i="689" s="1"/>
  <c r="P86" i="689"/>
  <c r="H86" i="689"/>
  <c r="AK85" i="689"/>
  <c r="AJ85" i="689"/>
  <c r="W85" i="689"/>
  <c r="N85" i="689" s="1"/>
  <c r="P85" i="689"/>
  <c r="H85" i="689"/>
  <c r="AK84" i="689"/>
  <c r="AJ84" i="689"/>
  <c r="W84" i="689"/>
  <c r="N84" i="689" s="1"/>
  <c r="P84" i="689"/>
  <c r="H84" i="689"/>
  <c r="AK83" i="689"/>
  <c r="AJ83" i="689"/>
  <c r="W83" i="689"/>
  <c r="N83" i="689"/>
  <c r="P95" i="689"/>
  <c r="H83" i="689"/>
  <c r="AE82" i="689"/>
  <c r="AD82" i="689"/>
  <c r="AA82" i="689"/>
  <c r="Z82" i="689"/>
  <c r="M82" i="689"/>
  <c r="AJ81" i="689"/>
  <c r="AK81" i="689" s="1"/>
  <c r="W81" i="689"/>
  <c r="AK80" i="689"/>
  <c r="AJ80" i="689"/>
  <c r="AG80" i="689"/>
  <c r="AF80" i="689"/>
  <c r="W80" i="689"/>
  <c r="AJ79" i="689"/>
  <c r="AK79" i="689" s="1"/>
  <c r="AG79" i="689"/>
  <c r="AF79" i="689"/>
  <c r="W79" i="689"/>
  <c r="AJ78" i="689"/>
  <c r="AK78" i="689" s="1"/>
  <c r="AK70" i="689" s="1"/>
  <c r="AG78" i="689"/>
  <c r="AF78" i="689"/>
  <c r="W78" i="689"/>
  <c r="AK77" i="689"/>
  <c r="AJ77" i="689"/>
  <c r="AG77" i="689"/>
  <c r="AF77" i="689"/>
  <c r="W77" i="689"/>
  <c r="AK76" i="689"/>
  <c r="AJ76" i="689"/>
  <c r="AG76" i="689"/>
  <c r="AF76" i="689"/>
  <c r="W76" i="689"/>
  <c r="H76" i="689"/>
  <c r="AK75" i="689"/>
  <c r="AJ75" i="689"/>
  <c r="W75" i="689"/>
  <c r="N75" i="689" s="1"/>
  <c r="P75" i="689"/>
  <c r="H75" i="689"/>
  <c r="AK74" i="689"/>
  <c r="AJ74" i="689"/>
  <c r="W74" i="689"/>
  <c r="N74" i="689" s="1"/>
  <c r="P74" i="689"/>
  <c r="H74" i="689"/>
  <c r="AK73" i="689"/>
  <c r="AJ73" i="689"/>
  <c r="W73" i="689"/>
  <c r="N73" i="689" s="1"/>
  <c r="P73" i="689"/>
  <c r="H73" i="689"/>
  <c r="AK72" i="689"/>
  <c r="AJ72" i="689"/>
  <c r="W72" i="689"/>
  <c r="N72" i="689" s="1"/>
  <c r="P72" i="689"/>
  <c r="H72" i="689"/>
  <c r="AK71" i="689"/>
  <c r="AJ71" i="689"/>
  <c r="W71" i="689"/>
  <c r="N71" i="689" s="1"/>
  <c r="P71" i="689"/>
  <c r="H71" i="689"/>
  <c r="AJ70" i="689"/>
  <c r="AF70" i="689"/>
  <c r="W70" i="689"/>
  <c r="P70" i="689"/>
  <c r="N70" i="689"/>
  <c r="AG70" i="689" s="1"/>
  <c r="H70" i="689"/>
  <c r="AE69" i="689"/>
  <c r="AD69" i="689"/>
  <c r="AA69" i="689"/>
  <c r="Z69" i="689"/>
  <c r="W69" i="689"/>
  <c r="M69" i="689"/>
  <c r="W68" i="689"/>
  <c r="H68" i="689"/>
  <c r="AG67" i="689"/>
  <c r="AF67" i="689"/>
  <c r="W67" i="689"/>
  <c r="H67" i="689"/>
  <c r="AG66" i="689"/>
  <c r="AF66" i="689"/>
  <c r="W66" i="689"/>
  <c r="H66" i="689"/>
  <c r="AG65" i="689"/>
  <c r="AF65" i="689"/>
  <c r="W65" i="689"/>
  <c r="H65" i="689"/>
  <c r="AG64" i="689"/>
  <c r="AF64" i="689"/>
  <c r="W64" i="689"/>
  <c r="H64" i="689"/>
  <c r="AG63" i="689"/>
  <c r="AF63" i="689"/>
  <c r="W63" i="689"/>
  <c r="H63" i="689"/>
  <c r="AG62" i="689"/>
  <c r="AF62" i="689"/>
  <c r="W62" i="689"/>
  <c r="H62" i="689"/>
  <c r="AG61" i="689"/>
  <c r="AF61" i="689"/>
  <c r="W61" i="689"/>
  <c r="H61" i="689"/>
  <c r="W60" i="689"/>
  <c r="N60" i="689"/>
  <c r="H60" i="689"/>
  <c r="W59" i="689"/>
  <c r="N59" i="689" s="1"/>
  <c r="P59" i="689"/>
  <c r="H59" i="689"/>
  <c r="W58" i="689"/>
  <c r="N58" i="689"/>
  <c r="P58" i="689"/>
  <c r="H58" i="689"/>
  <c r="AG57" i="689"/>
  <c r="W57" i="689"/>
  <c r="N57" i="689"/>
  <c r="P69" i="689"/>
  <c r="H57" i="689"/>
  <c r="AE56" i="689"/>
  <c r="AD56" i="689"/>
  <c r="AA56" i="689"/>
  <c r="Z56" i="689"/>
  <c r="W56" i="689"/>
  <c r="M56" i="689"/>
  <c r="W55" i="689"/>
  <c r="H55" i="689"/>
  <c r="AG54" i="689"/>
  <c r="AF54" i="689"/>
  <c r="W54" i="689"/>
  <c r="H54" i="689"/>
  <c r="AG53" i="689"/>
  <c r="AF53" i="689"/>
  <c r="W53" i="689"/>
  <c r="H53" i="689"/>
  <c r="AG52" i="689"/>
  <c r="AF52" i="689"/>
  <c r="W52" i="689"/>
  <c r="H52" i="689"/>
  <c r="AG51" i="689"/>
  <c r="AF51" i="689"/>
  <c r="W51" i="689"/>
  <c r="H51" i="689"/>
  <c r="W50" i="689"/>
  <c r="P50" i="689"/>
  <c r="N50" i="689"/>
  <c r="O50" i="689" s="1"/>
  <c r="Q50" i="689" s="1"/>
  <c r="R50" i="689"/>
  <c r="H50" i="689"/>
  <c r="W49" i="689"/>
  <c r="N49" i="689"/>
  <c r="AF49" i="689" s="1"/>
  <c r="P49" i="689"/>
  <c r="H49" i="689"/>
  <c r="W48" i="689"/>
  <c r="P48" i="689"/>
  <c r="N48" i="689"/>
  <c r="O48" i="689" s="1"/>
  <c r="R48" i="689"/>
  <c r="AG48" i="689"/>
  <c r="H48" i="689"/>
  <c r="W47" i="689"/>
  <c r="N47" i="689"/>
  <c r="AF47" i="689" s="1"/>
  <c r="P47" i="689"/>
  <c r="H47" i="689"/>
  <c r="W46" i="689"/>
  <c r="P46" i="689"/>
  <c r="N46" i="689"/>
  <c r="O46" i="689" s="1"/>
  <c r="R46" i="689"/>
  <c r="AG46" i="689"/>
  <c r="H46" i="689"/>
  <c r="W45" i="689"/>
  <c r="N45" i="689"/>
  <c r="AF45" i="689" s="1"/>
  <c r="P45" i="689"/>
  <c r="H45" i="689"/>
  <c r="W44" i="689"/>
  <c r="N44" i="689"/>
  <c r="AG44" i="689" s="1"/>
  <c r="P44" i="689"/>
  <c r="H44" i="689"/>
  <c r="AE43" i="689"/>
  <c r="AD43" i="689"/>
  <c r="AA43" i="689"/>
  <c r="Z43" i="689"/>
  <c r="M43" i="689"/>
  <c r="AJ42" i="689"/>
  <c r="AK42" i="689" s="1"/>
  <c r="W42" i="689"/>
  <c r="H42" i="689"/>
  <c r="AK41" i="689"/>
  <c r="AJ41" i="689"/>
  <c r="W41" i="689"/>
  <c r="H41" i="689"/>
  <c r="AJ40" i="689"/>
  <c r="AK40" i="689" s="1"/>
  <c r="AG40" i="689"/>
  <c r="AF40" i="689"/>
  <c r="W40" i="689"/>
  <c r="H40" i="689"/>
  <c r="AJ39" i="689"/>
  <c r="AK39" i="689" s="1"/>
  <c r="AG39" i="689"/>
  <c r="AF39" i="689"/>
  <c r="W39" i="689"/>
  <c r="H39" i="689"/>
  <c r="AJ38" i="689"/>
  <c r="AK38" i="689" s="1"/>
  <c r="AG38" i="689"/>
  <c r="AF38" i="689"/>
  <c r="W38" i="689"/>
  <c r="H38" i="689"/>
  <c r="AJ37" i="689"/>
  <c r="AK37" i="689" s="1"/>
  <c r="AG37" i="689"/>
  <c r="AF37" i="689"/>
  <c r="W37" i="689"/>
  <c r="H37" i="689"/>
  <c r="AJ36" i="689"/>
  <c r="AK36" i="689" s="1"/>
  <c r="W36" i="689"/>
  <c r="N36" i="689"/>
  <c r="O36" i="689" s="1"/>
  <c r="P36" i="689"/>
  <c r="H36" i="689"/>
  <c r="AJ35" i="689"/>
  <c r="AK35" i="689" s="1"/>
  <c r="W35" i="689"/>
  <c r="N35" i="689"/>
  <c r="O35" i="689" s="1"/>
  <c r="P35" i="689"/>
  <c r="H35" i="689"/>
  <c r="AJ34" i="689"/>
  <c r="AK34" i="689" s="1"/>
  <c r="W34" i="689"/>
  <c r="P34" i="689"/>
  <c r="N34" i="689"/>
  <c r="O34" i="689" s="1"/>
  <c r="H34" i="689"/>
  <c r="AJ33" i="689"/>
  <c r="AK33" i="689" s="1"/>
  <c r="AG33" i="689"/>
  <c r="W33" i="689"/>
  <c r="P33" i="689"/>
  <c r="N33" i="689"/>
  <c r="O33" i="689" s="1"/>
  <c r="H33" i="689"/>
  <c r="AJ32" i="689"/>
  <c r="AK32" i="689" s="1"/>
  <c r="AG32" i="689"/>
  <c r="W32" i="689"/>
  <c r="P32" i="689"/>
  <c r="N32" i="689"/>
  <c r="O32" i="689" s="1"/>
  <c r="H32" i="689"/>
  <c r="AJ31" i="689"/>
  <c r="W31" i="689"/>
  <c r="N31" i="689" s="1"/>
  <c r="P31" i="689"/>
  <c r="H31" i="689"/>
  <c r="AE30" i="689"/>
  <c r="AD30" i="689"/>
  <c r="AA30" i="689"/>
  <c r="Z30" i="689"/>
  <c r="M30" i="689"/>
  <c r="P30" i="689" s="1"/>
  <c r="AK29" i="689"/>
  <c r="AJ29" i="689"/>
  <c r="AF29" i="689"/>
  <c r="W29" i="689"/>
  <c r="H29" i="689"/>
  <c r="AK28" i="689"/>
  <c r="AJ28" i="689"/>
  <c r="AG28" i="689"/>
  <c r="AF28" i="689"/>
  <c r="W28" i="689"/>
  <c r="H28" i="689"/>
  <c r="AK27" i="689"/>
  <c r="AJ27" i="689"/>
  <c r="AG27" i="689"/>
  <c r="AF27" i="689"/>
  <c r="W27" i="689"/>
  <c r="H27" i="689"/>
  <c r="AK26" i="689"/>
  <c r="AJ26" i="689"/>
  <c r="AG26" i="689"/>
  <c r="AF26" i="689"/>
  <c r="W26" i="689"/>
  <c r="H26" i="689"/>
  <c r="AK25" i="689"/>
  <c r="AJ25" i="689"/>
  <c r="AG25" i="689"/>
  <c r="AF25" i="689"/>
  <c r="W25" i="689"/>
  <c r="H25" i="689"/>
  <c r="AK24" i="689"/>
  <c r="AJ24" i="689"/>
  <c r="W24" i="689"/>
  <c r="N24" i="689" s="1"/>
  <c r="P24" i="689"/>
  <c r="H24" i="689"/>
  <c r="AK23" i="689"/>
  <c r="AJ23" i="689"/>
  <c r="W23" i="689"/>
  <c r="N23" i="689" s="1"/>
  <c r="P23" i="689"/>
  <c r="H23" i="689"/>
  <c r="AK22" i="689"/>
  <c r="AJ22" i="689"/>
  <c r="W22" i="689"/>
  <c r="N22" i="689" s="1"/>
  <c r="P22" i="689"/>
  <c r="H22" i="689"/>
  <c r="AK21" i="689"/>
  <c r="AJ21" i="689"/>
  <c r="W21" i="689"/>
  <c r="N21" i="689" s="1"/>
  <c r="P21" i="689"/>
  <c r="H21" i="689"/>
  <c r="AK20" i="689"/>
  <c r="AJ20" i="689"/>
  <c r="W20" i="689"/>
  <c r="N20" i="689" s="1"/>
  <c r="P20" i="689"/>
  <c r="H20" i="689"/>
  <c r="AK19" i="689"/>
  <c r="AJ19" i="689"/>
  <c r="W19" i="689"/>
  <c r="N19" i="689" s="1"/>
  <c r="P19" i="689"/>
  <c r="H19" i="689"/>
  <c r="AK18" i="689"/>
  <c r="AJ18" i="689"/>
  <c r="AF18" i="689"/>
  <c r="W18" i="689"/>
  <c r="O18" i="689"/>
  <c r="R18" i="689" s="1"/>
  <c r="N18" i="689"/>
  <c r="N30" i="689" s="1"/>
  <c r="Q18" i="689"/>
  <c r="H18" i="689"/>
  <c r="AE17" i="689"/>
  <c r="AD17" i="689"/>
  <c r="AA17" i="689"/>
  <c r="Z17" i="689"/>
  <c r="W17" i="689"/>
  <c r="M17" i="689"/>
  <c r="AJ16" i="689"/>
  <c r="AK16" i="689" s="1"/>
  <c r="AG16" i="689"/>
  <c r="AF16" i="689"/>
  <c r="W16" i="689"/>
  <c r="H16" i="689"/>
  <c r="AJ15" i="689"/>
  <c r="AK15" i="689" s="1"/>
  <c r="AG15" i="689"/>
  <c r="AF15" i="689"/>
  <c r="W15" i="689"/>
  <c r="H15" i="689"/>
  <c r="AJ14" i="689"/>
  <c r="AK14" i="689" s="1"/>
  <c r="AG14" i="689"/>
  <c r="AF14" i="689"/>
  <c r="W14" i="689"/>
  <c r="H14" i="689"/>
  <c r="AJ13" i="689"/>
  <c r="AK13" i="689" s="1"/>
  <c r="AG13" i="689"/>
  <c r="AF13" i="689"/>
  <c r="W13" i="689"/>
  <c r="H13" i="689"/>
  <c r="AJ12" i="689"/>
  <c r="AK12" i="689" s="1"/>
  <c r="W12" i="689"/>
  <c r="P12" i="689"/>
  <c r="N12" i="689"/>
  <c r="O12" i="689" s="1"/>
  <c r="H12" i="689"/>
  <c r="AJ11" i="689"/>
  <c r="AK11" i="689" s="1"/>
  <c r="W11" i="689"/>
  <c r="P11" i="689"/>
  <c r="N11" i="689"/>
  <c r="O11" i="689" s="1"/>
  <c r="H11" i="689"/>
  <c r="AJ10" i="689"/>
  <c r="AK10" i="689" s="1"/>
  <c r="W10" i="689"/>
  <c r="P10" i="689"/>
  <c r="N10" i="689"/>
  <c r="O10" i="689" s="1"/>
  <c r="H10" i="689"/>
  <c r="AJ9" i="689"/>
  <c r="AK9" i="689" s="1"/>
  <c r="W9" i="689"/>
  <c r="P9" i="689"/>
  <c r="N9" i="689"/>
  <c r="O9" i="689" s="1"/>
  <c r="AF9" i="689"/>
  <c r="H9" i="689"/>
  <c r="AJ8" i="689"/>
  <c r="AK8" i="689" s="1"/>
  <c r="W8" i="689"/>
  <c r="P8" i="689"/>
  <c r="N8" i="689"/>
  <c r="O8" i="689" s="1"/>
  <c r="AF8" i="689"/>
  <c r="H8" i="689"/>
  <c r="AJ7" i="689"/>
  <c r="AK7" i="689" s="1"/>
  <c r="W7" i="689"/>
  <c r="P7" i="689"/>
  <c r="N7" i="689"/>
  <c r="O7" i="689" s="1"/>
  <c r="H7" i="689"/>
  <c r="AJ6" i="689"/>
  <c r="AK6" i="689" s="1"/>
  <c r="W6" i="689"/>
  <c r="P6" i="689"/>
  <c r="N6" i="689"/>
  <c r="O6" i="689" s="1"/>
  <c r="AG6" i="689"/>
  <c r="H6" i="689"/>
  <c r="AJ5" i="689"/>
  <c r="W5" i="689"/>
  <c r="N5" i="689"/>
  <c r="AF5" i="689" s="1"/>
  <c r="P5" i="689"/>
  <c r="H5" i="689"/>
  <c r="AE2" i="689"/>
  <c r="AD2" i="689"/>
  <c r="AA2" i="689"/>
  <c r="Z2" i="689"/>
  <c r="I2" i="689"/>
  <c r="I1" i="689"/>
  <c r="E1" i="689"/>
  <c r="J124" i="688"/>
  <c r="H123" i="688"/>
  <c r="H122" i="688"/>
  <c r="H121" i="688"/>
  <c r="H120" i="688"/>
  <c r="H119" i="688"/>
  <c r="H118" i="688"/>
  <c r="P117" i="688"/>
  <c r="L117" i="688"/>
  <c r="K117" i="688"/>
  <c r="H117" i="688"/>
  <c r="P116" i="688"/>
  <c r="K116" i="688"/>
  <c r="L116" i="688" s="1"/>
  <c r="H116" i="688"/>
  <c r="P115" i="688"/>
  <c r="K115" i="688" s="1"/>
  <c r="L115" i="688" s="1"/>
  <c r="H115" i="688"/>
  <c r="P114" i="688"/>
  <c r="K114" i="688"/>
  <c r="L114" i="688" s="1"/>
  <c r="H114" i="688"/>
  <c r="P113" i="688"/>
  <c r="K113" i="688" s="1"/>
  <c r="L113" i="688" s="1"/>
  <c r="H113" i="688"/>
  <c r="P112" i="688"/>
  <c r="K112" i="688"/>
  <c r="K124" i="688" s="1"/>
  <c r="H112" i="688"/>
  <c r="J111" i="688"/>
  <c r="H110" i="688"/>
  <c r="H109" i="688"/>
  <c r="H108" i="688"/>
  <c r="H107" i="688"/>
  <c r="H106" i="688"/>
  <c r="P105" i="688"/>
  <c r="K105" i="688" s="1"/>
  <c r="L105" i="688" s="1"/>
  <c r="H105" i="688"/>
  <c r="P104" i="688"/>
  <c r="K104" i="688"/>
  <c r="L104" i="688" s="1"/>
  <c r="H104" i="688"/>
  <c r="P103" i="688"/>
  <c r="K103" i="688" s="1"/>
  <c r="L103" i="688" s="1"/>
  <c r="H103" i="688"/>
  <c r="P102" i="688"/>
  <c r="K102" i="688"/>
  <c r="L102" i="688" s="1"/>
  <c r="H102" i="688"/>
  <c r="P101" i="688"/>
  <c r="K101" i="688" s="1"/>
  <c r="H101" i="688"/>
  <c r="J100" i="688"/>
  <c r="H99" i="688"/>
  <c r="H98" i="688"/>
  <c r="H97" i="688"/>
  <c r="H96" i="688"/>
  <c r="H95" i="688"/>
  <c r="H94" i="688"/>
  <c r="P93" i="688"/>
  <c r="K93" i="688" s="1"/>
  <c r="L93" i="688" s="1"/>
  <c r="H93" i="688"/>
  <c r="P92" i="688"/>
  <c r="K92" i="688"/>
  <c r="K100" i="688" s="1"/>
  <c r="H92" i="688"/>
  <c r="J91" i="688"/>
  <c r="H90" i="688"/>
  <c r="H89" i="688"/>
  <c r="H88" i="688"/>
  <c r="H87" i="688"/>
  <c r="H86" i="688"/>
  <c r="H85" i="688"/>
  <c r="H84" i="688"/>
  <c r="P83" i="688"/>
  <c r="K83" i="688" s="1"/>
  <c r="L83" i="688" s="1"/>
  <c r="H83" i="688"/>
  <c r="P82" i="688"/>
  <c r="K82" i="688"/>
  <c r="L82" i="688" s="1"/>
  <c r="L91" i="688" s="1"/>
  <c r="H82" i="688"/>
  <c r="L81" i="688"/>
  <c r="K81" i="688"/>
  <c r="J81" i="688"/>
  <c r="H80" i="688"/>
  <c r="H79" i="688"/>
  <c r="H78" i="688"/>
  <c r="H77" i="688"/>
  <c r="H76" i="688"/>
  <c r="J75" i="688"/>
  <c r="H74" i="688"/>
  <c r="H73" i="688"/>
  <c r="H72" i="688"/>
  <c r="P71" i="688"/>
  <c r="K71" i="688"/>
  <c r="L71" i="688" s="1"/>
  <c r="H71" i="688"/>
  <c r="P70" i="688"/>
  <c r="K70" i="688" s="1"/>
  <c r="L70" i="688" s="1"/>
  <c r="H70" i="688"/>
  <c r="P69" i="688"/>
  <c r="K69" i="688"/>
  <c r="L69" i="688" s="1"/>
  <c r="H69" i="688"/>
  <c r="P68" i="688"/>
  <c r="K68" i="688" s="1"/>
  <c r="L68" i="688" s="1"/>
  <c r="H68" i="688"/>
  <c r="P67" i="688"/>
  <c r="K67" i="688"/>
  <c r="L67" i="688" s="1"/>
  <c r="H67" i="688"/>
  <c r="P66" i="688"/>
  <c r="K66" i="688" s="1"/>
  <c r="L66" i="688" s="1"/>
  <c r="H66" i="688"/>
  <c r="P65" i="688"/>
  <c r="K65" i="688"/>
  <c r="K75" i="688" s="1"/>
  <c r="H65" i="688"/>
  <c r="J64" i="688"/>
  <c r="H63" i="688"/>
  <c r="H62" i="688"/>
  <c r="H61" i="688"/>
  <c r="H60" i="688"/>
  <c r="H59" i="688"/>
  <c r="H58" i="688"/>
  <c r="P57" i="688"/>
  <c r="K57" i="688"/>
  <c r="L57" i="688" s="1"/>
  <c r="H57" i="688"/>
  <c r="P56" i="688"/>
  <c r="K56" i="688" s="1"/>
  <c r="L56" i="688" s="1"/>
  <c r="H56" i="688"/>
  <c r="P55" i="688"/>
  <c r="K55" i="688"/>
  <c r="L55" i="688" s="1"/>
  <c r="H55" i="688"/>
  <c r="P54" i="688"/>
  <c r="K54" i="688" s="1"/>
  <c r="L54" i="688" s="1"/>
  <c r="H54" i="688"/>
  <c r="P53" i="688"/>
  <c r="L53" i="688"/>
  <c r="K53" i="688"/>
  <c r="H53" i="688"/>
  <c r="P52" i="688"/>
  <c r="K52" i="688" s="1"/>
  <c r="H52" i="688"/>
  <c r="H50" i="688"/>
  <c r="H49" i="688"/>
  <c r="H47" i="688"/>
  <c r="H46" i="688"/>
  <c r="H45" i="688"/>
  <c r="H44" i="688"/>
  <c r="H43" i="688"/>
  <c r="H42" i="688"/>
  <c r="H41" i="688"/>
  <c r="P40" i="688"/>
  <c r="K40" i="688"/>
  <c r="L40" i="688" s="1"/>
  <c r="H40" i="688"/>
  <c r="P39" i="688"/>
  <c r="K39" i="688" s="1"/>
  <c r="L39" i="688" s="1"/>
  <c r="H39" i="688"/>
  <c r="J38" i="688"/>
  <c r="J51" i="688" s="1"/>
  <c r="I1" i="688" s="1"/>
  <c r="H37" i="688"/>
  <c r="H36" i="688"/>
  <c r="H35" i="688"/>
  <c r="H34" i="688"/>
  <c r="H33" i="688"/>
  <c r="H32" i="688"/>
  <c r="H31" i="688"/>
  <c r="P30" i="688"/>
  <c r="L30" i="688"/>
  <c r="K30" i="688"/>
  <c r="H30" i="688"/>
  <c r="P29" i="688"/>
  <c r="K29" i="688" s="1"/>
  <c r="L29" i="688" s="1"/>
  <c r="H29" i="688"/>
  <c r="P28" i="688"/>
  <c r="L28" i="688"/>
  <c r="K28" i="688"/>
  <c r="H28" i="688"/>
  <c r="P27" i="688"/>
  <c r="K27" i="688" s="1"/>
  <c r="L27" i="688" s="1"/>
  <c r="H27" i="688"/>
  <c r="P26" i="688"/>
  <c r="L26" i="688"/>
  <c r="K26" i="688"/>
  <c r="H26" i="688"/>
  <c r="P25" i="688"/>
  <c r="K25" i="688" s="1"/>
  <c r="H25" i="688"/>
  <c r="J24" i="688"/>
  <c r="H23" i="688"/>
  <c r="H22" i="688"/>
  <c r="P20" i="688"/>
  <c r="L20" i="688"/>
  <c r="K20" i="688"/>
  <c r="H20" i="688"/>
  <c r="P19" i="688"/>
  <c r="K19" i="688" s="1"/>
  <c r="L19" i="688" s="1"/>
  <c r="H19" i="688"/>
  <c r="P18" i="688"/>
  <c r="L18" i="688"/>
  <c r="K18" i="688"/>
  <c r="H18" i="688"/>
  <c r="P17" i="688"/>
  <c r="L17" i="688"/>
  <c r="L24" i="688" s="1"/>
  <c r="K17" i="688"/>
  <c r="K24" i="688" s="1"/>
  <c r="H17" i="688"/>
  <c r="J16" i="688"/>
  <c r="H15" i="688"/>
  <c r="H14" i="688"/>
  <c r="H13" i="688"/>
  <c r="H12" i="688"/>
  <c r="H11" i="688"/>
  <c r="H10" i="688"/>
  <c r="P8" i="688"/>
  <c r="L8" i="688"/>
  <c r="K8" i="688"/>
  <c r="H8" i="688"/>
  <c r="P7" i="688"/>
  <c r="K7" i="688" s="1"/>
  <c r="L7" i="688" s="1"/>
  <c r="H7" i="688"/>
  <c r="P6" i="688"/>
  <c r="L6" i="688"/>
  <c r="K6" i="688"/>
  <c r="H6" i="688"/>
  <c r="P5" i="688"/>
  <c r="K5" i="688" s="1"/>
  <c r="H5" i="688"/>
  <c r="I2" i="688"/>
  <c r="E1" i="688"/>
  <c r="J124" i="687"/>
  <c r="H123" i="687"/>
  <c r="H122" i="687"/>
  <c r="H121" i="687"/>
  <c r="H120" i="687"/>
  <c r="H119" i="687"/>
  <c r="H118" i="687"/>
  <c r="P117" i="687"/>
  <c r="K117" i="687" s="1"/>
  <c r="L117" i="687" s="1"/>
  <c r="H117" i="687"/>
  <c r="P116" i="687"/>
  <c r="L116" i="687"/>
  <c r="K116" i="687"/>
  <c r="H116" i="687"/>
  <c r="P115" i="687"/>
  <c r="K115" i="687" s="1"/>
  <c r="L115" i="687" s="1"/>
  <c r="H115" i="687"/>
  <c r="P114" i="687"/>
  <c r="L114" i="687"/>
  <c r="K114" i="687"/>
  <c r="H114" i="687"/>
  <c r="P113" i="687"/>
  <c r="K113" i="687" s="1"/>
  <c r="H113" i="687"/>
  <c r="P112" i="687"/>
  <c r="L112" i="687"/>
  <c r="K112" i="687"/>
  <c r="H112" i="687"/>
  <c r="J111" i="687"/>
  <c r="H110" i="687"/>
  <c r="H109" i="687"/>
  <c r="H108" i="687"/>
  <c r="H107" i="687"/>
  <c r="H106" i="687"/>
  <c r="P105" i="687"/>
  <c r="K105" i="687" s="1"/>
  <c r="L105" i="687" s="1"/>
  <c r="H105" i="687"/>
  <c r="P104" i="687"/>
  <c r="K104" i="687"/>
  <c r="L104" i="687" s="1"/>
  <c r="H104" i="687"/>
  <c r="P103" i="687"/>
  <c r="K103" i="687" s="1"/>
  <c r="L103" i="687" s="1"/>
  <c r="H103" i="687"/>
  <c r="P102" i="687"/>
  <c r="K102" i="687"/>
  <c r="L102" i="687" s="1"/>
  <c r="H102" i="687"/>
  <c r="P101" i="687"/>
  <c r="K101" i="687" s="1"/>
  <c r="H101" i="687"/>
  <c r="J100" i="687"/>
  <c r="H99" i="687"/>
  <c r="H98" i="687"/>
  <c r="H97" i="687"/>
  <c r="H96" i="687"/>
  <c r="H95" i="687"/>
  <c r="H94" i="687"/>
  <c r="P93" i="687"/>
  <c r="K93" i="687" s="1"/>
  <c r="L93" i="687" s="1"/>
  <c r="H93" i="687"/>
  <c r="P92" i="687"/>
  <c r="K92" i="687"/>
  <c r="K100" i="687" s="1"/>
  <c r="H92" i="687"/>
  <c r="J91" i="687"/>
  <c r="H90" i="687"/>
  <c r="H89" i="687"/>
  <c r="H88" i="687"/>
  <c r="H87" i="687"/>
  <c r="H86" i="687"/>
  <c r="H85" i="687"/>
  <c r="H84" i="687"/>
  <c r="P83" i="687"/>
  <c r="K83" i="687" s="1"/>
  <c r="L83" i="687" s="1"/>
  <c r="H83" i="687"/>
  <c r="P82" i="687"/>
  <c r="L82" i="687"/>
  <c r="L91" i="687" s="1"/>
  <c r="K82" i="687"/>
  <c r="K91" i="687" s="1"/>
  <c r="H82" i="687"/>
  <c r="L81" i="687"/>
  <c r="K81" i="687"/>
  <c r="J81" i="687"/>
  <c r="H80" i="687"/>
  <c r="H79" i="687"/>
  <c r="H78" i="687"/>
  <c r="H77" i="687"/>
  <c r="H76" i="687"/>
  <c r="J75" i="687"/>
  <c r="H74" i="687"/>
  <c r="H73" i="687"/>
  <c r="H72" i="687"/>
  <c r="P71" i="687"/>
  <c r="K71" i="687"/>
  <c r="L71" i="687" s="1"/>
  <c r="H71" i="687"/>
  <c r="P70" i="687"/>
  <c r="K70" i="687" s="1"/>
  <c r="L70" i="687" s="1"/>
  <c r="H70" i="687"/>
  <c r="P69" i="687"/>
  <c r="K69" i="687"/>
  <c r="L69" i="687" s="1"/>
  <c r="H69" i="687"/>
  <c r="P68" i="687"/>
  <c r="K68" i="687" s="1"/>
  <c r="L68" i="687" s="1"/>
  <c r="H68" i="687"/>
  <c r="P67" i="687"/>
  <c r="K67" i="687"/>
  <c r="L67" i="687" s="1"/>
  <c r="H67" i="687"/>
  <c r="P66" i="687"/>
  <c r="K66" i="687" s="1"/>
  <c r="L66" i="687" s="1"/>
  <c r="H66" i="687"/>
  <c r="P65" i="687"/>
  <c r="K65" i="687"/>
  <c r="K75" i="687" s="1"/>
  <c r="H65" i="687"/>
  <c r="J64" i="687"/>
  <c r="H63" i="687"/>
  <c r="H62" i="687"/>
  <c r="H61" i="687"/>
  <c r="H60" i="687"/>
  <c r="H59" i="687"/>
  <c r="H58" i="687"/>
  <c r="P57" i="687"/>
  <c r="L57" i="687"/>
  <c r="K57" i="687"/>
  <c r="H57" i="687"/>
  <c r="P56" i="687"/>
  <c r="K56" i="687" s="1"/>
  <c r="L56" i="687" s="1"/>
  <c r="H56" i="687"/>
  <c r="P55" i="687"/>
  <c r="L55" i="687"/>
  <c r="K55" i="687"/>
  <c r="H55" i="687"/>
  <c r="P54" i="687"/>
  <c r="K54" i="687" s="1"/>
  <c r="L54" i="687" s="1"/>
  <c r="H54" i="687"/>
  <c r="P53" i="687"/>
  <c r="L53" i="687"/>
  <c r="K53" i="687"/>
  <c r="H53" i="687"/>
  <c r="P52" i="687"/>
  <c r="K52" i="687" s="1"/>
  <c r="H52" i="687"/>
  <c r="H50" i="687"/>
  <c r="H49" i="687"/>
  <c r="H47" i="687"/>
  <c r="H46" i="687"/>
  <c r="H45" i="687"/>
  <c r="H44" i="687"/>
  <c r="H43" i="687"/>
  <c r="H42" i="687"/>
  <c r="H41" i="687"/>
  <c r="P40" i="687"/>
  <c r="K40" i="687"/>
  <c r="L40" i="687" s="1"/>
  <c r="H40" i="687"/>
  <c r="P39" i="687"/>
  <c r="K39" i="687" s="1"/>
  <c r="L39" i="687" s="1"/>
  <c r="H39" i="687"/>
  <c r="J38" i="687"/>
  <c r="J51" i="687" s="1"/>
  <c r="H37" i="687"/>
  <c r="H36" i="687"/>
  <c r="H35" i="687"/>
  <c r="H34" i="687"/>
  <c r="H33" i="687"/>
  <c r="H32" i="687"/>
  <c r="H31" i="687"/>
  <c r="P30" i="687"/>
  <c r="L30" i="687"/>
  <c r="K30" i="687"/>
  <c r="H30" i="687"/>
  <c r="P29" i="687"/>
  <c r="K29" i="687" s="1"/>
  <c r="L29" i="687" s="1"/>
  <c r="H29" i="687"/>
  <c r="P28" i="687"/>
  <c r="L28" i="687"/>
  <c r="K28" i="687"/>
  <c r="H28" i="687"/>
  <c r="P27" i="687"/>
  <c r="K27" i="687" s="1"/>
  <c r="L27" i="687" s="1"/>
  <c r="H27" i="687"/>
  <c r="P26" i="687"/>
  <c r="L26" i="687"/>
  <c r="K26" i="687"/>
  <c r="H26" i="687"/>
  <c r="P25" i="687"/>
  <c r="K25" i="687" s="1"/>
  <c r="H25" i="687"/>
  <c r="J24" i="687"/>
  <c r="H23" i="687"/>
  <c r="H22" i="687"/>
  <c r="H21" i="687"/>
  <c r="P20" i="687"/>
  <c r="K20" i="687"/>
  <c r="L20" i="687" s="1"/>
  <c r="H20" i="687"/>
  <c r="P19" i="687"/>
  <c r="K19" i="687"/>
  <c r="L19" i="687" s="1"/>
  <c r="H19" i="687"/>
  <c r="P18" i="687"/>
  <c r="K18" i="687"/>
  <c r="L18" i="687" s="1"/>
  <c r="H18" i="687"/>
  <c r="P17" i="687"/>
  <c r="K17" i="687"/>
  <c r="L17" i="687" s="1"/>
  <c r="L24" i="687" s="1"/>
  <c r="H17" i="687"/>
  <c r="J16" i="687"/>
  <c r="H15" i="687"/>
  <c r="H14" i="687"/>
  <c r="H13" i="687"/>
  <c r="H12" i="687"/>
  <c r="H11" i="687"/>
  <c r="H10" i="687"/>
  <c r="P9" i="687"/>
  <c r="K9" i="687"/>
  <c r="L9" i="687" s="1"/>
  <c r="H9" i="687"/>
  <c r="P8" i="687"/>
  <c r="K8" i="687"/>
  <c r="L8" i="687" s="1"/>
  <c r="H8" i="687"/>
  <c r="P7" i="687"/>
  <c r="L7" i="687"/>
  <c r="K7" i="687"/>
  <c r="H7" i="687"/>
  <c r="P6" i="687"/>
  <c r="K6" i="687" s="1"/>
  <c r="L6" i="687" s="1"/>
  <c r="H6" i="687"/>
  <c r="P5" i="687"/>
  <c r="K5" i="687"/>
  <c r="L5" i="687" s="1"/>
  <c r="L16" i="687" s="1"/>
  <c r="H5" i="687"/>
  <c r="I2" i="687"/>
  <c r="I1" i="687"/>
  <c r="E1" i="687"/>
  <c r="Q30" i="696" l="1"/>
  <c r="R30" i="696"/>
  <c r="S18" i="696" s="1"/>
  <c r="R127" i="696"/>
  <c r="Q127" i="696"/>
  <c r="Q152" i="696"/>
  <c r="R152" i="696"/>
  <c r="R139" i="696"/>
  <c r="Q139" i="696"/>
  <c r="R141" i="696"/>
  <c r="Q141" i="696"/>
  <c r="R135" i="696"/>
  <c r="O121" i="696"/>
  <c r="R109" i="696"/>
  <c r="Q109" i="696"/>
  <c r="Q154" i="696"/>
  <c r="R154" i="696"/>
  <c r="R123" i="696"/>
  <c r="Q87" i="696"/>
  <c r="R87" i="696"/>
  <c r="Q74" i="696"/>
  <c r="R74" i="696"/>
  <c r="O82" i="696"/>
  <c r="R70" i="696"/>
  <c r="Q70" i="696"/>
  <c r="Q97" i="696"/>
  <c r="R97" i="696"/>
  <c r="R117" i="696"/>
  <c r="Q117" i="696"/>
  <c r="R113" i="696"/>
  <c r="Q113" i="696"/>
  <c r="Q99" i="696"/>
  <c r="R99" i="696"/>
  <c r="Q58" i="696"/>
  <c r="R58" i="696"/>
  <c r="O43" i="696"/>
  <c r="R43" i="696" s="1"/>
  <c r="S31" i="696" s="1"/>
  <c r="R31" i="696"/>
  <c r="Q31" i="696"/>
  <c r="AG69" i="696"/>
  <c r="AH57" i="696" s="1"/>
  <c r="Q69" i="696"/>
  <c r="AF69" i="696"/>
  <c r="Q34" i="696"/>
  <c r="R34" i="696"/>
  <c r="R129" i="695"/>
  <c r="Q129" i="695"/>
  <c r="R125" i="695"/>
  <c r="Q125" i="695"/>
  <c r="Q73" i="696"/>
  <c r="Q71" i="696"/>
  <c r="R18" i="696"/>
  <c r="Q12" i="696"/>
  <c r="Q10" i="696"/>
  <c r="R6" i="696"/>
  <c r="Q6" i="696"/>
  <c r="R99" i="695"/>
  <c r="Q99" i="695"/>
  <c r="Q150" i="695"/>
  <c r="R150" i="695"/>
  <c r="R138" i="695"/>
  <c r="Q138" i="695"/>
  <c r="R122" i="695"/>
  <c r="Q122" i="695"/>
  <c r="O134" i="695"/>
  <c r="Q98" i="695"/>
  <c r="R98" i="695"/>
  <c r="AF108" i="695"/>
  <c r="AG108" i="695"/>
  <c r="AH96" i="695" s="1"/>
  <c r="Q164" i="695"/>
  <c r="R164" i="695"/>
  <c r="R141" i="695"/>
  <c r="AF69" i="695"/>
  <c r="AG69" i="695"/>
  <c r="AH57" i="695" s="1"/>
  <c r="Q69" i="695"/>
  <c r="Q161" i="695"/>
  <c r="O173" i="695"/>
  <c r="R161" i="695"/>
  <c r="AG56" i="695"/>
  <c r="AH44" i="695" s="1"/>
  <c r="Q56" i="695"/>
  <c r="AF56" i="695"/>
  <c r="Q43" i="695"/>
  <c r="AG43" i="695"/>
  <c r="AH31" i="695" s="1"/>
  <c r="AF43" i="695"/>
  <c r="Q48" i="695"/>
  <c r="R33" i="695"/>
  <c r="Q33" i="695"/>
  <c r="R72" i="695"/>
  <c r="Q72" i="695"/>
  <c r="R50" i="695"/>
  <c r="Q87" i="695"/>
  <c r="R87" i="695"/>
  <c r="Q25" i="695"/>
  <c r="R25" i="695"/>
  <c r="Q7" i="695"/>
  <c r="R7" i="695"/>
  <c r="O17" i="695"/>
  <c r="R5" i="695"/>
  <c r="Q5" i="695"/>
  <c r="R126" i="696"/>
  <c r="Q126" i="696"/>
  <c r="Q166" i="696"/>
  <c r="R166" i="696"/>
  <c r="Q162" i="696"/>
  <c r="R162" i="696"/>
  <c r="R140" i="696"/>
  <c r="Q140" i="696"/>
  <c r="R136" i="696"/>
  <c r="Q136" i="696"/>
  <c r="Q122" i="696"/>
  <c r="O134" i="696"/>
  <c r="R122" i="696"/>
  <c r="R118" i="696"/>
  <c r="Q118" i="696"/>
  <c r="O147" i="696"/>
  <c r="Q124" i="696"/>
  <c r="Q96" i="696"/>
  <c r="O108" i="696"/>
  <c r="R96" i="696"/>
  <c r="R114" i="696"/>
  <c r="Q114" i="696"/>
  <c r="R110" i="696"/>
  <c r="Q110" i="696"/>
  <c r="Q86" i="696"/>
  <c r="R86" i="696"/>
  <c r="O95" i="696"/>
  <c r="R83" i="696"/>
  <c r="Q83" i="696"/>
  <c r="Q60" i="696"/>
  <c r="R60" i="696"/>
  <c r="O56" i="696"/>
  <c r="R56" i="696" s="1"/>
  <c r="S44" i="696" s="1"/>
  <c r="R44" i="696"/>
  <c r="Q44" i="696"/>
  <c r="Q32" i="696"/>
  <c r="R32" i="696"/>
  <c r="R148" i="695"/>
  <c r="Q148" i="695"/>
  <c r="O160" i="695"/>
  <c r="R128" i="695"/>
  <c r="Q128" i="695"/>
  <c r="R124" i="695"/>
  <c r="Q124" i="695"/>
  <c r="R48" i="696"/>
  <c r="Q48" i="696"/>
  <c r="AG30" i="696"/>
  <c r="AH18" i="696" s="1"/>
  <c r="AF30" i="696"/>
  <c r="Q162" i="695"/>
  <c r="R162" i="695"/>
  <c r="R139" i="695"/>
  <c r="Q139" i="695"/>
  <c r="AG134" i="695"/>
  <c r="AH122" i="695" s="1"/>
  <c r="AF134" i="695"/>
  <c r="R75" i="695"/>
  <c r="Q75" i="695"/>
  <c r="R49" i="695"/>
  <c r="Q49" i="695"/>
  <c r="R45" i="695"/>
  <c r="Q45" i="695"/>
  <c r="Q140" i="695"/>
  <c r="AG173" i="695"/>
  <c r="AH161" i="695" s="1"/>
  <c r="AF173" i="695"/>
  <c r="R31" i="695"/>
  <c r="Q31" i="695"/>
  <c r="O43" i="695"/>
  <c r="R43" i="695" s="1"/>
  <c r="S31" i="695" s="1"/>
  <c r="Q84" i="695"/>
  <c r="R84" i="695"/>
  <c r="R34" i="695"/>
  <c r="Q34" i="695"/>
  <c r="Q85" i="695"/>
  <c r="R85" i="695"/>
  <c r="R70" i="695"/>
  <c r="O82" i="695"/>
  <c r="R82" i="695" s="1"/>
  <c r="S70" i="695" s="1"/>
  <c r="Q70" i="695"/>
  <c r="Q59" i="695"/>
  <c r="R59" i="695"/>
  <c r="R32" i="695"/>
  <c r="Q32" i="695"/>
  <c r="AF30" i="695"/>
  <c r="AG30" i="695"/>
  <c r="AH18" i="695" s="1"/>
  <c r="R73" i="695"/>
  <c r="Q73" i="695"/>
  <c r="Q46" i="695"/>
  <c r="Q12" i="695"/>
  <c r="R12" i="695"/>
  <c r="Q8" i="695"/>
  <c r="R8" i="695"/>
  <c r="AF17" i="695"/>
  <c r="AG17" i="695"/>
  <c r="AH5" i="695" s="1"/>
  <c r="R148" i="696"/>
  <c r="Q148" i="696"/>
  <c r="O160" i="696"/>
  <c r="R129" i="696"/>
  <c r="Q129" i="696"/>
  <c r="R125" i="696"/>
  <c r="Q125" i="696"/>
  <c r="Q161" i="696"/>
  <c r="O173" i="696"/>
  <c r="R161" i="696"/>
  <c r="Q150" i="696"/>
  <c r="R150" i="696"/>
  <c r="AG147" i="696"/>
  <c r="AH135" i="696" s="1"/>
  <c r="AF147" i="696"/>
  <c r="R137" i="696"/>
  <c r="Q137" i="696"/>
  <c r="AG134" i="696"/>
  <c r="AH122" i="696" s="1"/>
  <c r="AF134" i="696"/>
  <c r="AF160" i="696"/>
  <c r="R143" i="696"/>
  <c r="Q143" i="696"/>
  <c r="R115" i="696"/>
  <c r="Q115" i="696"/>
  <c r="R111" i="696"/>
  <c r="Q111" i="696"/>
  <c r="AG95" i="696"/>
  <c r="AH83" i="696" s="1"/>
  <c r="AF95" i="696"/>
  <c r="R24" i="696"/>
  <c r="Q24" i="696"/>
  <c r="Q57" i="696"/>
  <c r="O69" i="696"/>
  <c r="R69" i="696" s="1"/>
  <c r="S57" i="696" s="1"/>
  <c r="R57" i="696"/>
  <c r="R46" i="696"/>
  <c r="Q46" i="696"/>
  <c r="R127" i="695"/>
  <c r="Q127" i="695"/>
  <c r="R123" i="695"/>
  <c r="Q123" i="695"/>
  <c r="Q72" i="696"/>
  <c r="Q35" i="696"/>
  <c r="R35" i="696"/>
  <c r="R50" i="696"/>
  <c r="Q50" i="696"/>
  <c r="Q36" i="696"/>
  <c r="R36" i="696"/>
  <c r="R21" i="696"/>
  <c r="Q21" i="696"/>
  <c r="Q13" i="696"/>
  <c r="Q11" i="696"/>
  <c r="Q9" i="696"/>
  <c r="Q7" i="696"/>
  <c r="R136" i="695"/>
  <c r="Q136" i="695"/>
  <c r="R135" i="695"/>
  <c r="AF121" i="695"/>
  <c r="AG121" i="695"/>
  <c r="AH109" i="695" s="1"/>
  <c r="R100" i="695"/>
  <c r="Q100" i="695"/>
  <c r="Q166" i="695"/>
  <c r="R166" i="695"/>
  <c r="AF95" i="695"/>
  <c r="AG95" i="695"/>
  <c r="AH83" i="695" s="1"/>
  <c r="Q88" i="695"/>
  <c r="R88" i="695"/>
  <c r="O95" i="695"/>
  <c r="R35" i="695"/>
  <c r="Q35" i="695"/>
  <c r="Q24" i="695"/>
  <c r="R24" i="695"/>
  <c r="O30" i="695"/>
  <c r="Q18" i="695"/>
  <c r="R18" i="695"/>
  <c r="Q89" i="695"/>
  <c r="R89" i="695"/>
  <c r="AG82" i="695"/>
  <c r="AH70" i="695" s="1"/>
  <c r="AF82" i="695"/>
  <c r="Q82" i="695"/>
  <c r="Q86" i="695"/>
  <c r="R86" i="695"/>
  <c r="R74" i="695"/>
  <c r="Q74" i="695"/>
  <c r="R10" i="695"/>
  <c r="R128" i="696"/>
  <c r="Q128" i="696"/>
  <c r="AG173" i="696"/>
  <c r="AH161" i="696" s="1"/>
  <c r="AF173" i="696"/>
  <c r="Q164" i="696"/>
  <c r="R164" i="696"/>
  <c r="R138" i="696"/>
  <c r="Q138" i="696"/>
  <c r="Q135" i="696"/>
  <c r="R142" i="696"/>
  <c r="Q142" i="696"/>
  <c r="AG121" i="696"/>
  <c r="AH109" i="696" s="1"/>
  <c r="AF121" i="696"/>
  <c r="Q101" i="696"/>
  <c r="R101" i="696"/>
  <c r="AG108" i="696"/>
  <c r="AH96" i="696" s="1"/>
  <c r="AF108" i="696"/>
  <c r="Q89" i="696"/>
  <c r="R89" i="696"/>
  <c r="R116" i="696"/>
  <c r="Q116" i="696"/>
  <c r="R112" i="696"/>
  <c r="Q112" i="696"/>
  <c r="Q88" i="696"/>
  <c r="R88" i="696"/>
  <c r="Q84" i="696"/>
  <c r="R84" i="696"/>
  <c r="AG56" i="696"/>
  <c r="AH44" i="696" s="1"/>
  <c r="Q56" i="696"/>
  <c r="AF56" i="696"/>
  <c r="AF43" i="696"/>
  <c r="Q43" i="696"/>
  <c r="AG43" i="696"/>
  <c r="AH31" i="696" s="1"/>
  <c r="R20" i="696"/>
  <c r="Q20" i="696"/>
  <c r="Q33" i="696"/>
  <c r="R33" i="696"/>
  <c r="O17" i="696"/>
  <c r="R5" i="696"/>
  <c r="Q5" i="696"/>
  <c r="R126" i="695"/>
  <c r="Q126" i="695"/>
  <c r="AG147" i="695"/>
  <c r="AH135" i="695" s="1"/>
  <c r="AF147" i="695"/>
  <c r="AG160" i="695"/>
  <c r="AH148" i="695" s="1"/>
  <c r="AF160" i="695"/>
  <c r="Q109" i="695"/>
  <c r="O121" i="695"/>
  <c r="R109" i="695"/>
  <c r="R137" i="695"/>
  <c r="Q137" i="695"/>
  <c r="O147" i="695"/>
  <c r="R97" i="695"/>
  <c r="Q97" i="695"/>
  <c r="O108" i="695"/>
  <c r="R47" i="695"/>
  <c r="Q47" i="695"/>
  <c r="Q18" i="696"/>
  <c r="R8" i="696"/>
  <c r="Q8" i="696"/>
  <c r="R36" i="695"/>
  <c r="Q36" i="695"/>
  <c r="Q90" i="695"/>
  <c r="R90" i="695"/>
  <c r="R71" i="695"/>
  <c r="Q71" i="695"/>
  <c r="O56" i="695"/>
  <c r="Q11" i="695"/>
  <c r="R11" i="695"/>
  <c r="AK2" i="695"/>
  <c r="G1" i="690"/>
  <c r="G2" i="690" s="1"/>
  <c r="R12" i="689"/>
  <c r="Q12" i="689"/>
  <c r="AK5" i="689"/>
  <c r="AF20" i="689"/>
  <c r="O20" i="689"/>
  <c r="AG20" i="689"/>
  <c r="AF22" i="689"/>
  <c r="O22" i="689"/>
  <c r="AG22" i="689"/>
  <c r="AF24" i="689"/>
  <c r="O24" i="689"/>
  <c r="AG24" i="689"/>
  <c r="R32" i="689"/>
  <c r="Q32" i="689"/>
  <c r="R7" i="689"/>
  <c r="Q7" i="689"/>
  <c r="Q9" i="689"/>
  <c r="R10" i="689"/>
  <c r="Q10" i="689"/>
  <c r="AF19" i="689"/>
  <c r="O19" i="689"/>
  <c r="AG19" i="689"/>
  <c r="AF31" i="689"/>
  <c r="N43" i="689"/>
  <c r="O31" i="689"/>
  <c r="AG31" i="689"/>
  <c r="AG30" i="689"/>
  <c r="AH18" i="689" s="1"/>
  <c r="AF30" i="689"/>
  <c r="AF21" i="689"/>
  <c r="O21" i="689"/>
  <c r="AG21" i="689"/>
  <c r="AF23" i="689"/>
  <c r="O23" i="689"/>
  <c r="AG23" i="689"/>
  <c r="G1" i="689"/>
  <c r="G2" i="689" s="1"/>
  <c r="R11" i="689"/>
  <c r="Q11" i="689"/>
  <c r="R33" i="689"/>
  <c r="Q33" i="689"/>
  <c r="R35" i="689"/>
  <c r="Q35" i="689"/>
  <c r="R36" i="689"/>
  <c r="Q36" i="689"/>
  <c r="AK31" i="689"/>
  <c r="R34" i="689"/>
  <c r="Q34" i="689"/>
  <c r="AG5" i="689"/>
  <c r="AF7" i="689"/>
  <c r="AF10" i="689"/>
  <c r="AF11" i="689"/>
  <c r="AF12" i="689"/>
  <c r="AF32" i="689"/>
  <c r="AF33" i="689"/>
  <c r="AF34" i="689"/>
  <c r="AF35" i="689"/>
  <c r="AF36" i="689"/>
  <c r="O45" i="689"/>
  <c r="AF46" i="689"/>
  <c r="O47" i="689"/>
  <c r="AF48" i="689"/>
  <c r="O49" i="689"/>
  <c r="AF50" i="689"/>
  <c r="O57" i="689"/>
  <c r="N69" i="689"/>
  <c r="AF57" i="689"/>
  <c r="O58" i="689"/>
  <c r="AG58" i="689"/>
  <c r="AF58" i="689"/>
  <c r="AG59" i="689"/>
  <c r="O59" i="689"/>
  <c r="N95" i="689"/>
  <c r="AG87" i="689"/>
  <c r="AF87" i="689"/>
  <c r="O87" i="689"/>
  <c r="AG99" i="689"/>
  <c r="AF99" i="689"/>
  <c r="O99" i="689"/>
  <c r="AK109" i="689"/>
  <c r="O123" i="689"/>
  <c r="AG123" i="689"/>
  <c r="AF123" i="689"/>
  <c r="O127" i="689"/>
  <c r="AG127" i="689"/>
  <c r="AF127" i="689"/>
  <c r="Q8" i="689"/>
  <c r="AG8" i="689"/>
  <c r="R9" i="689"/>
  <c r="AG9" i="689"/>
  <c r="AG10" i="689"/>
  <c r="AG11" i="689"/>
  <c r="AG12" i="689"/>
  <c r="P17" i="689"/>
  <c r="N17" i="689"/>
  <c r="P18" i="689"/>
  <c r="AG34" i="689"/>
  <c r="AG35" i="689"/>
  <c r="AG36" i="689"/>
  <c r="P43" i="689"/>
  <c r="Q46" i="689"/>
  <c r="Q48" i="689"/>
  <c r="AG50" i="689"/>
  <c r="AF59" i="689"/>
  <c r="AG84" i="689"/>
  <c r="AF84" i="689"/>
  <c r="O84" i="689"/>
  <c r="AG85" i="689"/>
  <c r="AF85" i="689"/>
  <c r="O85" i="689"/>
  <c r="AG86" i="689"/>
  <c r="AF86" i="689"/>
  <c r="O86" i="689"/>
  <c r="R98" i="689"/>
  <c r="Q98" i="689"/>
  <c r="Q111" i="689"/>
  <c r="O126" i="689"/>
  <c r="AG126" i="689"/>
  <c r="AF126" i="689"/>
  <c r="R147" i="689"/>
  <c r="S135" i="689" s="1"/>
  <c r="AF6" i="689"/>
  <c r="O5" i="689"/>
  <c r="AG7" i="689"/>
  <c r="N56" i="689"/>
  <c r="AF44" i="689"/>
  <c r="AF71" i="689"/>
  <c r="O71" i="689"/>
  <c r="AG71" i="689"/>
  <c r="AF72" i="689"/>
  <c r="O72" i="689"/>
  <c r="AG72" i="689"/>
  <c r="AF73" i="689"/>
  <c r="O73" i="689"/>
  <c r="AG73" i="689"/>
  <c r="AF74" i="689"/>
  <c r="O74" i="689"/>
  <c r="AG74" i="689"/>
  <c r="AF75" i="689"/>
  <c r="O75" i="689"/>
  <c r="AG75" i="689"/>
  <c r="AG89" i="689"/>
  <c r="AF89" i="689"/>
  <c r="O89" i="689"/>
  <c r="N108" i="689"/>
  <c r="AF96" i="689"/>
  <c r="O96" i="689"/>
  <c r="AG96" i="689"/>
  <c r="R100" i="689"/>
  <c r="Q100" i="689"/>
  <c r="AG121" i="689"/>
  <c r="AH109" i="689" s="1"/>
  <c r="AF121" i="689"/>
  <c r="O125" i="689"/>
  <c r="AG125" i="689"/>
  <c r="AF125" i="689"/>
  <c r="Q147" i="689"/>
  <c r="R6" i="689"/>
  <c r="AG18" i="689"/>
  <c r="P56" i="689"/>
  <c r="O44" i="689"/>
  <c r="AG45" i="689"/>
  <c r="AG47" i="689"/>
  <c r="AG49" i="689"/>
  <c r="O60" i="689"/>
  <c r="AG60" i="689"/>
  <c r="AF60" i="689"/>
  <c r="AG88" i="689"/>
  <c r="AF88" i="689"/>
  <c r="O88" i="689"/>
  <c r="AG97" i="689"/>
  <c r="AF97" i="689"/>
  <c r="O97" i="689"/>
  <c r="N134" i="689"/>
  <c r="O124" i="689"/>
  <c r="AG124" i="689"/>
  <c r="AF124" i="689"/>
  <c r="O128" i="689"/>
  <c r="AG128" i="689"/>
  <c r="AF128" i="689"/>
  <c r="O129" i="689"/>
  <c r="AG129" i="689"/>
  <c r="AF129" i="689"/>
  <c r="Q143" i="689"/>
  <c r="P57" i="689"/>
  <c r="P60" i="689"/>
  <c r="O70" i="689"/>
  <c r="P83" i="689"/>
  <c r="AF98" i="689"/>
  <c r="AF100" i="689"/>
  <c r="AF109" i="689"/>
  <c r="O114" i="689"/>
  <c r="O115" i="689"/>
  <c r="O116" i="689"/>
  <c r="O117" i="689"/>
  <c r="O118" i="689"/>
  <c r="R122" i="689"/>
  <c r="AG122" i="689"/>
  <c r="P123" i="689"/>
  <c r="P124" i="689"/>
  <c r="P125" i="689"/>
  <c r="P126" i="689"/>
  <c r="P127" i="689"/>
  <c r="P128" i="689"/>
  <c r="P129" i="689"/>
  <c r="R135" i="689"/>
  <c r="AF148" i="689"/>
  <c r="AF149" i="689"/>
  <c r="O149" i="689"/>
  <c r="AG149" i="689"/>
  <c r="R150" i="689"/>
  <c r="AF150" i="689"/>
  <c r="O164" i="689"/>
  <c r="AG164" i="689"/>
  <c r="AF164" i="689"/>
  <c r="R7" i="690"/>
  <c r="R9" i="690"/>
  <c r="R11" i="690"/>
  <c r="P82" i="689"/>
  <c r="N82" i="689"/>
  <c r="AF83" i="689"/>
  <c r="AG109" i="689"/>
  <c r="AF110" i="689"/>
  <c r="AF111" i="689"/>
  <c r="AF112" i="689"/>
  <c r="AF113" i="689"/>
  <c r="AF114" i="689"/>
  <c r="AF115" i="689"/>
  <c r="AF116" i="689"/>
  <c r="AF117" i="689"/>
  <c r="AF118" i="689"/>
  <c r="R130" i="689"/>
  <c r="R136" i="689"/>
  <c r="R137" i="689"/>
  <c r="R138" i="689"/>
  <c r="R139" i="689"/>
  <c r="R140" i="689"/>
  <c r="R141" i="689"/>
  <c r="R142" i="689"/>
  <c r="R143" i="689"/>
  <c r="O152" i="689"/>
  <c r="AG152" i="689"/>
  <c r="AF152" i="689"/>
  <c r="O162" i="689"/>
  <c r="AG162" i="689"/>
  <c r="AF162" i="689"/>
  <c r="AG17" i="690"/>
  <c r="AH5" i="690" s="1"/>
  <c r="AG83" i="689"/>
  <c r="P96" i="689"/>
  <c r="O109" i="689"/>
  <c r="Q110" i="689"/>
  <c r="R111" i="689"/>
  <c r="Q112" i="689"/>
  <c r="R113" i="689"/>
  <c r="P121" i="689"/>
  <c r="P122" i="689"/>
  <c r="N147" i="689"/>
  <c r="AF135" i="689"/>
  <c r="Q141" i="689"/>
  <c r="AF142" i="689"/>
  <c r="AF143" i="689"/>
  <c r="O166" i="689"/>
  <c r="AG166" i="689"/>
  <c r="AF166" i="689"/>
  <c r="O83" i="689"/>
  <c r="P147" i="689"/>
  <c r="P135" i="689"/>
  <c r="Q135" i="689"/>
  <c r="N160" i="689"/>
  <c r="O148" i="689"/>
  <c r="AG150" i="689"/>
  <c r="AF151" i="689"/>
  <c r="O151" i="689"/>
  <c r="AG151" i="689"/>
  <c r="N173" i="689"/>
  <c r="O161" i="689"/>
  <c r="AG161" i="689"/>
  <c r="AF161" i="689"/>
  <c r="P161" i="689"/>
  <c r="O5" i="690"/>
  <c r="R6" i="690"/>
  <c r="AG6" i="690"/>
  <c r="Q7" i="690"/>
  <c r="AG7" i="690"/>
  <c r="R8" i="690"/>
  <c r="AG8" i="690"/>
  <c r="Q9" i="690"/>
  <c r="AG9" i="690"/>
  <c r="R10" i="690"/>
  <c r="AG10" i="690"/>
  <c r="Q11" i="690"/>
  <c r="AG11" i="690"/>
  <c r="R12" i="690"/>
  <c r="AG12" i="690"/>
  <c r="P17" i="690"/>
  <c r="AF17" i="690"/>
  <c r="AG30" i="690"/>
  <c r="AH18" i="690" s="1"/>
  <c r="P30" i="690"/>
  <c r="O33" i="690"/>
  <c r="AG33" i="690"/>
  <c r="O69" i="690"/>
  <c r="R57" i="690"/>
  <c r="Q57" i="690"/>
  <c r="AG72" i="690"/>
  <c r="AF72" i="690"/>
  <c r="O72" i="690"/>
  <c r="O153" i="689"/>
  <c r="O163" i="689"/>
  <c r="O165" i="689"/>
  <c r="O167" i="689"/>
  <c r="P18" i="690"/>
  <c r="O18" i="690"/>
  <c r="O20" i="690"/>
  <c r="AF20" i="690"/>
  <c r="AG24" i="690"/>
  <c r="AG25" i="690"/>
  <c r="AF31" i="690"/>
  <c r="N43" i="690"/>
  <c r="O31" i="690"/>
  <c r="AF33" i="690"/>
  <c r="AF34" i="690"/>
  <c r="O34" i="690"/>
  <c r="AG34" i="690"/>
  <c r="AF153" i="689"/>
  <c r="AF5" i="690"/>
  <c r="AF18" i="690"/>
  <c r="Q19" i="690"/>
  <c r="O21" i="690"/>
  <c r="Q23" i="690"/>
  <c r="AF30" i="690"/>
  <c r="AF35" i="690"/>
  <c r="O35" i="690"/>
  <c r="AG35" i="690"/>
  <c r="AF36" i="690"/>
  <c r="O36" i="690"/>
  <c r="AG36" i="690"/>
  <c r="Q48" i="690"/>
  <c r="AG5" i="690"/>
  <c r="AG18" i="690"/>
  <c r="R22" i="690"/>
  <c r="R24" i="690"/>
  <c r="R25" i="690"/>
  <c r="O32" i="690"/>
  <c r="AG32" i="690"/>
  <c r="R44" i="690"/>
  <c r="P43" i="690"/>
  <c r="Q44" i="690"/>
  <c r="AF44" i="690"/>
  <c r="AG45" i="690"/>
  <c r="AG47" i="690"/>
  <c r="AG49" i="690"/>
  <c r="P56" i="690"/>
  <c r="N56" i="690"/>
  <c r="P57" i="690"/>
  <c r="Q60" i="690"/>
  <c r="N82" i="690"/>
  <c r="O70" i="690"/>
  <c r="AG70" i="690"/>
  <c r="AG74" i="690"/>
  <c r="AF74" i="690"/>
  <c r="O84" i="690"/>
  <c r="AG84" i="690"/>
  <c r="AG44" i="690"/>
  <c r="AF46" i="690"/>
  <c r="AF48" i="690"/>
  <c r="AF50" i="690"/>
  <c r="AF57" i="690"/>
  <c r="R59" i="690"/>
  <c r="N69" i="690"/>
  <c r="AG71" i="690"/>
  <c r="AF71" i="690"/>
  <c r="AG75" i="690"/>
  <c r="AF75" i="690"/>
  <c r="AF83" i="690"/>
  <c r="N95" i="690"/>
  <c r="O83" i="690"/>
  <c r="O85" i="690"/>
  <c r="AG85" i="690"/>
  <c r="O96" i="690"/>
  <c r="AG96" i="690"/>
  <c r="N108" i="690"/>
  <c r="AF96" i="690"/>
  <c r="O45" i="690"/>
  <c r="R46" i="690"/>
  <c r="O47" i="690"/>
  <c r="R48" i="690"/>
  <c r="O49" i="690"/>
  <c r="Q50" i="690"/>
  <c r="AG57" i="690"/>
  <c r="Q71" i="690"/>
  <c r="R73" i="690"/>
  <c r="Q73" i="690"/>
  <c r="AF85" i="690"/>
  <c r="AF86" i="690"/>
  <c r="O86" i="690"/>
  <c r="AG86" i="690"/>
  <c r="AF87" i="690"/>
  <c r="O87" i="690"/>
  <c r="AG87" i="690"/>
  <c r="AF88" i="690"/>
  <c r="O88" i="690"/>
  <c r="AG88" i="690"/>
  <c r="AF99" i="690"/>
  <c r="O99" i="690"/>
  <c r="AG99" i="690"/>
  <c r="AG110" i="690"/>
  <c r="AF110" i="690"/>
  <c r="O110" i="690"/>
  <c r="AG111" i="690"/>
  <c r="AF111" i="690"/>
  <c r="O111" i="690"/>
  <c r="AG112" i="690"/>
  <c r="AF112" i="690"/>
  <c r="O112" i="690"/>
  <c r="AG113" i="690"/>
  <c r="AF113" i="690"/>
  <c r="O113" i="690"/>
  <c r="AG114" i="690"/>
  <c r="AF114" i="690"/>
  <c r="O114" i="690"/>
  <c r="AG115" i="690"/>
  <c r="AF115" i="690"/>
  <c r="O115" i="690"/>
  <c r="O58" i="690"/>
  <c r="AG58" i="690"/>
  <c r="Q59" i="690"/>
  <c r="P82" i="690"/>
  <c r="P71" i="690"/>
  <c r="R71" i="690"/>
  <c r="AG73" i="690"/>
  <c r="AF73" i="690"/>
  <c r="R74" i="690"/>
  <c r="Q74" i="690"/>
  <c r="Q75" i="690"/>
  <c r="AF97" i="690"/>
  <c r="O97" i="690"/>
  <c r="AG97" i="690"/>
  <c r="P95" i="690"/>
  <c r="O98" i="690"/>
  <c r="O100" i="690"/>
  <c r="P108" i="690"/>
  <c r="P109" i="690"/>
  <c r="R135" i="690"/>
  <c r="Q135" i="690"/>
  <c r="AG136" i="690"/>
  <c r="AF136" i="690"/>
  <c r="O136" i="690"/>
  <c r="AG137" i="690"/>
  <c r="AF137" i="690"/>
  <c r="O137" i="690"/>
  <c r="R165" i="690"/>
  <c r="Q165" i="690"/>
  <c r="AF123" i="690"/>
  <c r="O123" i="690"/>
  <c r="AG123" i="690"/>
  <c r="AF124" i="690"/>
  <c r="O124" i="690"/>
  <c r="AG124" i="690"/>
  <c r="AF125" i="690"/>
  <c r="O125" i="690"/>
  <c r="AG125" i="690"/>
  <c r="AF126" i="690"/>
  <c r="O126" i="690"/>
  <c r="AG126" i="690"/>
  <c r="AF127" i="690"/>
  <c r="O127" i="690"/>
  <c r="AG127" i="690"/>
  <c r="AF128" i="690"/>
  <c r="O128" i="690"/>
  <c r="AG128" i="690"/>
  <c r="AF129" i="690"/>
  <c r="O129" i="690"/>
  <c r="AG129" i="690"/>
  <c r="AG138" i="690"/>
  <c r="AF138" i="690"/>
  <c r="O138" i="690"/>
  <c r="AG160" i="690"/>
  <c r="AH148" i="690" s="1"/>
  <c r="AF160" i="690"/>
  <c r="R149" i="690"/>
  <c r="Q149" i="690"/>
  <c r="AG150" i="690"/>
  <c r="AF150" i="690"/>
  <c r="O150" i="690"/>
  <c r="P160" i="690"/>
  <c r="R163" i="690"/>
  <c r="Q163" i="690"/>
  <c r="N121" i="690"/>
  <c r="AG109" i="690"/>
  <c r="O117" i="690"/>
  <c r="AG117" i="690"/>
  <c r="AF117" i="690"/>
  <c r="AG139" i="690"/>
  <c r="AF139" i="690"/>
  <c r="O139" i="690"/>
  <c r="O109" i="690"/>
  <c r="O116" i="690"/>
  <c r="AG116" i="690"/>
  <c r="AF116" i="690"/>
  <c r="O118" i="690"/>
  <c r="AG118" i="690"/>
  <c r="AF118" i="690"/>
  <c r="AK122" i="690"/>
  <c r="AK2" i="690" s="1"/>
  <c r="AG140" i="690"/>
  <c r="AF140" i="690"/>
  <c r="O140" i="690"/>
  <c r="R141" i="690"/>
  <c r="Q141" i="690"/>
  <c r="O122" i="690"/>
  <c r="AG130" i="690"/>
  <c r="N134" i="690"/>
  <c r="AF135" i="690"/>
  <c r="O142" i="690"/>
  <c r="P147" i="690"/>
  <c r="N147" i="690"/>
  <c r="P148" i="690"/>
  <c r="AF149" i="690"/>
  <c r="AG161" i="690"/>
  <c r="AF163" i="690"/>
  <c r="AF165" i="690"/>
  <c r="AG135" i="690"/>
  <c r="AF148" i="690"/>
  <c r="AG149" i="690"/>
  <c r="O161" i="690"/>
  <c r="O162" i="690"/>
  <c r="AG163" i="690"/>
  <c r="O164" i="690"/>
  <c r="AG165" i="690"/>
  <c r="O166" i="690"/>
  <c r="P173" i="690"/>
  <c r="N173" i="690"/>
  <c r="O130" i="690"/>
  <c r="AG148" i="690"/>
  <c r="AF162" i="690"/>
  <c r="AF164" i="690"/>
  <c r="AF166" i="690"/>
  <c r="O148" i="690"/>
  <c r="G1" i="688"/>
  <c r="G2" i="688" s="1"/>
  <c r="G1" i="687"/>
  <c r="G2" i="687" s="1"/>
  <c r="L124" i="687"/>
  <c r="K16" i="688"/>
  <c r="L5" i="688"/>
  <c r="L16" i="688" s="1"/>
  <c r="L101" i="688"/>
  <c r="L111" i="688" s="1"/>
  <c r="K111" i="688"/>
  <c r="K64" i="687"/>
  <c r="L52" i="687"/>
  <c r="L64" i="687" s="1"/>
  <c r="L113" i="687"/>
  <c r="K124" i="687"/>
  <c r="K38" i="688"/>
  <c r="K51" i="688" s="1"/>
  <c r="L25" i="688"/>
  <c r="L38" i="688" s="1"/>
  <c r="L51" i="688" s="1"/>
  <c r="K64" i="688"/>
  <c r="L52" i="688"/>
  <c r="L64" i="688" s="1"/>
  <c r="K16" i="687"/>
  <c r="K24" i="687"/>
  <c r="L25" i="687"/>
  <c r="L38" i="687" s="1"/>
  <c r="L51" i="687" s="1"/>
  <c r="K38" i="687"/>
  <c r="K51" i="687" s="1"/>
  <c r="L101" i="687"/>
  <c r="L111" i="687" s="1"/>
  <c r="K111" i="687"/>
  <c r="L65" i="688"/>
  <c r="L75" i="688" s="1"/>
  <c r="L92" i="687"/>
  <c r="L100" i="687" s="1"/>
  <c r="K91" i="688"/>
  <c r="L65" i="687"/>
  <c r="L75" i="687" s="1"/>
  <c r="L112" i="688"/>
  <c r="L124" i="688" s="1"/>
  <c r="L92" i="688"/>
  <c r="L100" i="688" s="1"/>
  <c r="M32" i="684"/>
  <c r="L32" i="684"/>
  <c r="K32" i="684"/>
  <c r="J32" i="684"/>
  <c r="I32" i="684"/>
  <c r="H32" i="684"/>
  <c r="G32" i="684"/>
  <c r="F32" i="684"/>
  <c r="E32" i="684"/>
  <c r="D32" i="684"/>
  <c r="Q15" i="684"/>
  <c r="P15" i="684"/>
  <c r="O15" i="684"/>
  <c r="N15" i="684"/>
  <c r="M15" i="684"/>
  <c r="L15" i="684"/>
  <c r="K15" i="684"/>
  <c r="J15" i="684"/>
  <c r="I15" i="684"/>
  <c r="H15" i="684"/>
  <c r="G15" i="684"/>
  <c r="F15" i="684"/>
  <c r="E15" i="684"/>
  <c r="D15" i="684"/>
  <c r="H8" i="684" s="1"/>
  <c r="L7" i="684"/>
  <c r="J7" i="684"/>
  <c r="H7" i="684"/>
  <c r="F7" i="684"/>
  <c r="L6" i="684"/>
  <c r="J6" i="684"/>
  <c r="H6" i="684"/>
  <c r="F6" i="684"/>
  <c r="R95" i="695" l="1"/>
  <c r="S83" i="695" s="1"/>
  <c r="Q95" i="695"/>
  <c r="R56" i="695"/>
  <c r="S44" i="695" s="1"/>
  <c r="Q147" i="695"/>
  <c r="R147" i="695"/>
  <c r="S135" i="695" s="1"/>
  <c r="R121" i="695"/>
  <c r="S109" i="695" s="1"/>
  <c r="Q121" i="695"/>
  <c r="R30" i="695"/>
  <c r="S18" i="695" s="1"/>
  <c r="Q30" i="695"/>
  <c r="R173" i="696"/>
  <c r="S161" i="696" s="1"/>
  <c r="Q173" i="696"/>
  <c r="R160" i="695"/>
  <c r="S148" i="695" s="1"/>
  <c r="Q160" i="695"/>
  <c r="Q147" i="696"/>
  <c r="R147" i="696"/>
  <c r="S135" i="696" s="1"/>
  <c r="Q134" i="696"/>
  <c r="R134" i="696"/>
  <c r="S122" i="696" s="1"/>
  <c r="R121" i="696"/>
  <c r="S109" i="696" s="1"/>
  <c r="Q121" i="696"/>
  <c r="R108" i="695"/>
  <c r="S96" i="695" s="1"/>
  <c r="Q108" i="695"/>
  <c r="R95" i="696"/>
  <c r="S83" i="696" s="1"/>
  <c r="Q95" i="696"/>
  <c r="R108" i="696"/>
  <c r="S96" i="696" s="1"/>
  <c r="Q108" i="696"/>
  <c r="E2" i="696"/>
  <c r="R17" i="696"/>
  <c r="S5" i="696" s="1"/>
  <c r="Q17" i="696"/>
  <c r="R160" i="696"/>
  <c r="S148" i="696" s="1"/>
  <c r="Q160" i="696"/>
  <c r="R17" i="695"/>
  <c r="S5" i="695" s="1"/>
  <c r="Q17" i="695"/>
  <c r="E2" i="695"/>
  <c r="R173" i="695"/>
  <c r="S161" i="695" s="1"/>
  <c r="Q173" i="695"/>
  <c r="Q134" i="695"/>
  <c r="R134" i="695"/>
  <c r="S122" i="695" s="1"/>
  <c r="R82" i="696"/>
  <c r="S70" i="696" s="1"/>
  <c r="J8" i="684"/>
  <c r="L8" i="684"/>
  <c r="F8" i="684"/>
  <c r="Q161" i="690"/>
  <c r="O173" i="690"/>
  <c r="R161" i="690"/>
  <c r="R139" i="690"/>
  <c r="Q139" i="690"/>
  <c r="R127" i="690"/>
  <c r="Q127" i="690"/>
  <c r="R123" i="690"/>
  <c r="Q123" i="690"/>
  <c r="Q115" i="690"/>
  <c r="R115" i="690"/>
  <c r="Q111" i="690"/>
  <c r="R111" i="690"/>
  <c r="R86" i="690"/>
  <c r="Q86" i="690"/>
  <c r="Q83" i="690"/>
  <c r="O95" i="690"/>
  <c r="R83" i="690"/>
  <c r="AG173" i="690"/>
  <c r="AH161" i="690" s="1"/>
  <c r="AF173" i="690"/>
  <c r="R122" i="690"/>
  <c r="Q122" i="690"/>
  <c r="O134" i="690"/>
  <c r="Q166" i="690"/>
  <c r="R166" i="690"/>
  <c r="Q162" i="690"/>
  <c r="R162" i="690"/>
  <c r="AG134" i="690"/>
  <c r="AH122" i="690" s="1"/>
  <c r="AF134" i="690"/>
  <c r="Q118" i="690"/>
  <c r="R118" i="690"/>
  <c r="R109" i="690"/>
  <c r="Q109" i="690"/>
  <c r="O121" i="690"/>
  <c r="AF121" i="690"/>
  <c r="AG121" i="690"/>
  <c r="AH109" i="690" s="1"/>
  <c r="Q150" i="690"/>
  <c r="R150" i="690"/>
  <c r="R126" i="690"/>
  <c r="Q126" i="690"/>
  <c r="R58" i="690"/>
  <c r="Q58" i="690"/>
  <c r="Q114" i="690"/>
  <c r="R114" i="690"/>
  <c r="Q110" i="690"/>
  <c r="R110" i="690"/>
  <c r="R99" i="690"/>
  <c r="Q99" i="690"/>
  <c r="R47" i="690"/>
  <c r="Q47" i="690"/>
  <c r="AG108" i="690"/>
  <c r="AH96" i="690" s="1"/>
  <c r="AF108" i="690"/>
  <c r="R85" i="690"/>
  <c r="Q85" i="690"/>
  <c r="R84" i="690"/>
  <c r="Q84" i="690"/>
  <c r="R60" i="690"/>
  <c r="AG56" i="690"/>
  <c r="AH44" i="690" s="1"/>
  <c r="Q56" i="690"/>
  <c r="AF56" i="690"/>
  <c r="R32" i="690"/>
  <c r="Q32" i="690"/>
  <c r="R75" i="690"/>
  <c r="R35" i="690"/>
  <c r="Q35" i="690"/>
  <c r="R21" i="690"/>
  <c r="Q21" i="690"/>
  <c r="R20" i="690"/>
  <c r="Q20" i="690"/>
  <c r="Q153" i="689"/>
  <c r="R153" i="689"/>
  <c r="R50" i="690"/>
  <c r="R33" i="690"/>
  <c r="Q33" i="690"/>
  <c r="R151" i="689"/>
  <c r="Q151" i="689"/>
  <c r="AG160" i="689"/>
  <c r="AH148" i="689" s="1"/>
  <c r="AF160" i="689"/>
  <c r="R83" i="689"/>
  <c r="Q83" i="689"/>
  <c r="O95" i="689"/>
  <c r="R162" i="689"/>
  <c r="Q162" i="689"/>
  <c r="AG82" i="689"/>
  <c r="AH70" i="689" s="1"/>
  <c r="AF82" i="689"/>
  <c r="Q82" i="689"/>
  <c r="Q130" i="689"/>
  <c r="R116" i="689"/>
  <c r="Q116" i="689"/>
  <c r="Q60" i="689"/>
  <c r="R60" i="689"/>
  <c r="R73" i="689"/>
  <c r="Q73" i="689"/>
  <c r="R126" i="689"/>
  <c r="Q126" i="689"/>
  <c r="R112" i="689"/>
  <c r="R110" i="689"/>
  <c r="Q86" i="689"/>
  <c r="R86" i="689"/>
  <c r="AF17" i="689"/>
  <c r="AG17" i="689"/>
  <c r="AH5" i="689" s="1"/>
  <c r="Q87" i="689"/>
  <c r="R87" i="689"/>
  <c r="Q59" i="689"/>
  <c r="R59" i="689"/>
  <c r="Q58" i="689"/>
  <c r="R58" i="689"/>
  <c r="R23" i="689"/>
  <c r="Q23" i="689"/>
  <c r="R8" i="689"/>
  <c r="Q6" i="689"/>
  <c r="R22" i="689"/>
  <c r="Q22" i="689"/>
  <c r="R142" i="690"/>
  <c r="Q142" i="690"/>
  <c r="Q31" i="690"/>
  <c r="O43" i="690"/>
  <c r="R43" i="690" s="1"/>
  <c r="S31" i="690" s="1"/>
  <c r="R31" i="690"/>
  <c r="R18" i="690"/>
  <c r="Q18" i="690"/>
  <c r="O30" i="690"/>
  <c r="Q167" i="689"/>
  <c r="R167" i="689"/>
  <c r="R72" i="690"/>
  <c r="Q72" i="690"/>
  <c r="Q46" i="690"/>
  <c r="R161" i="689"/>
  <c r="Q161" i="689"/>
  <c r="O173" i="689"/>
  <c r="O121" i="689"/>
  <c r="R109" i="689"/>
  <c r="Q109" i="689"/>
  <c r="R115" i="689"/>
  <c r="Q115" i="689"/>
  <c r="R70" i="689"/>
  <c r="O82" i="689"/>
  <c r="R82" i="689" s="1"/>
  <c r="S70" i="689" s="1"/>
  <c r="Q70" i="689"/>
  <c r="R124" i="689"/>
  <c r="Q124" i="689"/>
  <c r="R125" i="689"/>
  <c r="Q125" i="689"/>
  <c r="AG108" i="689"/>
  <c r="AH96" i="689" s="1"/>
  <c r="AF108" i="689"/>
  <c r="R74" i="689"/>
  <c r="Q74" i="689"/>
  <c r="AG56" i="689"/>
  <c r="AH44" i="689" s="1"/>
  <c r="Q56" i="689"/>
  <c r="AF56" i="689"/>
  <c r="Q5" i="689"/>
  <c r="O17" i="689"/>
  <c r="R5" i="689"/>
  <c r="Q113" i="689"/>
  <c r="Q150" i="689"/>
  <c r="R123" i="689"/>
  <c r="Q123" i="689"/>
  <c r="Q99" i="689"/>
  <c r="R99" i="689"/>
  <c r="Q49" i="689"/>
  <c r="R49" i="689"/>
  <c r="Q45" i="689"/>
  <c r="R45" i="689"/>
  <c r="Q31" i="689"/>
  <c r="O43" i="689"/>
  <c r="R43" i="689" s="1"/>
  <c r="S31" i="689" s="1"/>
  <c r="R31" i="689"/>
  <c r="R19" i="689"/>
  <c r="Q19" i="689"/>
  <c r="R24" i="689"/>
  <c r="Q24" i="689"/>
  <c r="AK2" i="689"/>
  <c r="R130" i="690"/>
  <c r="Q130" i="690"/>
  <c r="AG69" i="690"/>
  <c r="AH57" i="690" s="1"/>
  <c r="Q69" i="690"/>
  <c r="AF69" i="690"/>
  <c r="R140" i="690"/>
  <c r="Q140" i="690"/>
  <c r="R128" i="690"/>
  <c r="Q128" i="690"/>
  <c r="R124" i="690"/>
  <c r="Q124" i="690"/>
  <c r="R136" i="690"/>
  <c r="Q136" i="690"/>
  <c r="R100" i="690"/>
  <c r="Q100" i="690"/>
  <c r="Q112" i="690"/>
  <c r="R112" i="690"/>
  <c r="R87" i="690"/>
  <c r="Q87" i="690"/>
  <c r="R49" i="690"/>
  <c r="Q49" i="690"/>
  <c r="R45" i="690"/>
  <c r="Q45" i="690"/>
  <c r="O108" i="690"/>
  <c r="R96" i="690"/>
  <c r="Q96" i="690"/>
  <c r="AG95" i="690"/>
  <c r="AH83" i="690" s="1"/>
  <c r="AF95" i="690"/>
  <c r="R70" i="690"/>
  <c r="Q70" i="690"/>
  <c r="O82" i="690"/>
  <c r="R82" i="690" s="1"/>
  <c r="S70" i="690" s="1"/>
  <c r="O56" i="690"/>
  <c r="R34" i="690"/>
  <c r="Q34" i="690"/>
  <c r="Q43" i="690"/>
  <c r="AG43" i="690"/>
  <c r="AH31" i="690" s="1"/>
  <c r="AF43" i="690"/>
  <c r="Q165" i="689"/>
  <c r="R165" i="689"/>
  <c r="R69" i="690"/>
  <c r="S57" i="690" s="1"/>
  <c r="AG173" i="689"/>
  <c r="AH161" i="689" s="1"/>
  <c r="AF173" i="689"/>
  <c r="AG147" i="689"/>
  <c r="AH135" i="689" s="1"/>
  <c r="AF147" i="689"/>
  <c r="Q12" i="690"/>
  <c r="Q10" i="690"/>
  <c r="Q8" i="690"/>
  <c r="Q6" i="690"/>
  <c r="R118" i="689"/>
  <c r="Q118" i="689"/>
  <c r="R114" i="689"/>
  <c r="Q114" i="689"/>
  <c r="R128" i="689"/>
  <c r="Q128" i="689"/>
  <c r="AG134" i="689"/>
  <c r="AH122" i="689" s="1"/>
  <c r="AF134" i="689"/>
  <c r="Q88" i="689"/>
  <c r="R88" i="689"/>
  <c r="Q44" i="689"/>
  <c r="O56" i="689"/>
  <c r="R56" i="689" s="1"/>
  <c r="S44" i="689" s="1"/>
  <c r="R44" i="689"/>
  <c r="Q89" i="689"/>
  <c r="R89" i="689"/>
  <c r="R75" i="689"/>
  <c r="Q75" i="689"/>
  <c r="R71" i="689"/>
  <c r="Q71" i="689"/>
  <c r="Q84" i="689"/>
  <c r="R84" i="689"/>
  <c r="R127" i="689"/>
  <c r="Q127" i="689"/>
  <c r="O134" i="689"/>
  <c r="AF69" i="689"/>
  <c r="AG69" i="689"/>
  <c r="AH57" i="689" s="1"/>
  <c r="Q69" i="689"/>
  <c r="AG43" i="689"/>
  <c r="AH31" i="689" s="1"/>
  <c r="AF43" i="689"/>
  <c r="Q43" i="689"/>
  <c r="R36" i="690"/>
  <c r="Q36" i="690"/>
  <c r="Q164" i="690"/>
  <c r="R164" i="690"/>
  <c r="Q117" i="690"/>
  <c r="R117" i="690"/>
  <c r="R148" i="690"/>
  <c r="Q148" i="690"/>
  <c r="O160" i="690"/>
  <c r="AG147" i="690"/>
  <c r="AH135" i="690" s="1"/>
  <c r="AF147" i="690"/>
  <c r="Q116" i="690"/>
  <c r="R116" i="690"/>
  <c r="R138" i="690"/>
  <c r="Q138" i="690"/>
  <c r="R129" i="690"/>
  <c r="Q129" i="690"/>
  <c r="R125" i="690"/>
  <c r="Q125" i="690"/>
  <c r="R137" i="690"/>
  <c r="Q137" i="690"/>
  <c r="O147" i="690"/>
  <c r="R98" i="690"/>
  <c r="Q98" i="690"/>
  <c r="R97" i="690"/>
  <c r="Q97" i="690"/>
  <c r="Q113" i="690"/>
  <c r="R113" i="690"/>
  <c r="R88" i="690"/>
  <c r="Q88" i="690"/>
  <c r="Q82" i="690"/>
  <c r="AG82" i="690"/>
  <c r="AH70" i="690" s="1"/>
  <c r="AF82" i="690"/>
  <c r="Q163" i="689"/>
  <c r="R163" i="689"/>
  <c r="R5" i="690"/>
  <c r="Q5" i="690"/>
  <c r="O17" i="690"/>
  <c r="O160" i="689"/>
  <c r="R148" i="689"/>
  <c r="Q148" i="689"/>
  <c r="R166" i="689"/>
  <c r="Q166" i="689"/>
  <c r="R152" i="689"/>
  <c r="Q152" i="689"/>
  <c r="R164" i="689"/>
  <c r="Q164" i="689"/>
  <c r="R149" i="689"/>
  <c r="Q149" i="689"/>
  <c r="R117" i="689"/>
  <c r="Q117" i="689"/>
  <c r="R129" i="689"/>
  <c r="Q129" i="689"/>
  <c r="Q97" i="689"/>
  <c r="R97" i="689"/>
  <c r="Q96" i="689"/>
  <c r="O108" i="689"/>
  <c r="R96" i="689"/>
  <c r="R72" i="689"/>
  <c r="Q72" i="689"/>
  <c r="Q85" i="689"/>
  <c r="R85" i="689"/>
  <c r="AG95" i="689"/>
  <c r="AH83" i="689" s="1"/>
  <c r="AF95" i="689"/>
  <c r="O69" i="689"/>
  <c r="R69" i="689" s="1"/>
  <c r="S57" i="689" s="1"/>
  <c r="R57" i="689"/>
  <c r="Q57" i="689"/>
  <c r="Q47" i="689"/>
  <c r="R47" i="689"/>
  <c r="O30" i="689"/>
  <c r="R21" i="689"/>
  <c r="Q21" i="689"/>
  <c r="R20" i="689"/>
  <c r="Q20" i="689"/>
  <c r="E2" i="688"/>
  <c r="E2" i="687"/>
  <c r="M32" i="680"/>
  <c r="L32" i="680"/>
  <c r="K32" i="680"/>
  <c r="J32" i="680"/>
  <c r="I32" i="680"/>
  <c r="H32" i="680"/>
  <c r="G32" i="680"/>
  <c r="F32" i="680"/>
  <c r="E32" i="680"/>
  <c r="J8" i="680" s="1"/>
  <c r="D32" i="680"/>
  <c r="Q15" i="680"/>
  <c r="P15" i="680"/>
  <c r="O15" i="680"/>
  <c r="N15" i="680"/>
  <c r="M15" i="680"/>
  <c r="L15" i="680"/>
  <c r="K15" i="680"/>
  <c r="J15" i="680"/>
  <c r="I15" i="680"/>
  <c r="H15" i="680"/>
  <c r="G15" i="680"/>
  <c r="F15" i="680"/>
  <c r="E15" i="680"/>
  <c r="D15" i="680"/>
  <c r="L8" i="680"/>
  <c r="L7" i="680"/>
  <c r="J7" i="680"/>
  <c r="H7" i="680"/>
  <c r="F7" i="680"/>
  <c r="L6" i="680"/>
  <c r="J6" i="680"/>
  <c r="H6" i="680"/>
  <c r="F6" i="680"/>
  <c r="H8" i="680" l="1"/>
  <c r="R160" i="690"/>
  <c r="S148" i="690" s="1"/>
  <c r="Q160" i="690"/>
  <c r="Q108" i="690"/>
  <c r="R108" i="690"/>
  <c r="S96" i="690" s="1"/>
  <c r="E2" i="689"/>
  <c r="R17" i="689"/>
  <c r="S5" i="689" s="1"/>
  <c r="Q17" i="689"/>
  <c r="R121" i="689"/>
  <c r="S109" i="689" s="1"/>
  <c r="Q121" i="689"/>
  <c r="R30" i="689"/>
  <c r="S18" i="689" s="1"/>
  <c r="Q30" i="689"/>
  <c r="R108" i="689"/>
  <c r="S96" i="689" s="1"/>
  <c r="Q108" i="689"/>
  <c r="R173" i="689"/>
  <c r="S161" i="689" s="1"/>
  <c r="Q173" i="689"/>
  <c r="R30" i="690"/>
  <c r="S18" i="690" s="1"/>
  <c r="Q30" i="690"/>
  <c r="Q134" i="690"/>
  <c r="R134" i="690"/>
  <c r="S122" i="690" s="1"/>
  <c r="R160" i="689"/>
  <c r="S148" i="689" s="1"/>
  <c r="Q160" i="689"/>
  <c r="R121" i="690"/>
  <c r="S109" i="690" s="1"/>
  <c r="Q121" i="690"/>
  <c r="R173" i="690"/>
  <c r="S161" i="690" s="1"/>
  <c r="Q173" i="690"/>
  <c r="R17" i="690"/>
  <c r="S5" i="690" s="1"/>
  <c r="Q17" i="690"/>
  <c r="E2" i="690"/>
  <c r="Q147" i="690"/>
  <c r="R147" i="690"/>
  <c r="S135" i="690" s="1"/>
  <c r="Q134" i="689"/>
  <c r="R134" i="689"/>
  <c r="S122" i="689" s="1"/>
  <c r="R56" i="690"/>
  <c r="S44" i="690" s="1"/>
  <c r="R95" i="689"/>
  <c r="S83" i="689" s="1"/>
  <c r="Q95" i="689"/>
  <c r="Q95" i="690"/>
  <c r="R95" i="690"/>
  <c r="S83" i="690" s="1"/>
  <c r="F8" i="680"/>
</calcChain>
</file>

<file path=xl/sharedStrings.xml><?xml version="1.0" encoding="utf-8"?>
<sst xmlns="http://schemas.openxmlformats.org/spreadsheetml/2006/main" count="13619" uniqueCount="1421">
  <si>
    <t>晉欣廠組合室生產人時性分析</t>
    <phoneticPr fontId="3" type="noConversion"/>
  </si>
  <si>
    <t>日期</t>
  </si>
  <si>
    <t>訂單量</t>
  </si>
  <si>
    <t>營業額</t>
  </si>
  <si>
    <t>異常停線</t>
    <phoneticPr fontId="6" type="noConversion"/>
  </si>
  <si>
    <t>短暫停線</t>
    <phoneticPr fontId="6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</si>
  <si>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</si>
  <si>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</si>
  <si>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</si>
  <si>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</si>
  <si>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</si>
  <si>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</si>
  <si>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</si>
  <si>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</si>
  <si>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3" type="noConversion"/>
  </si>
  <si>
    <t/>
  </si>
  <si>
    <t>短暫停線
(5分鐘以下)</t>
    <phoneticPr fontId="13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</si>
  <si>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</si>
  <si>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</si>
  <si>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</si>
  <si>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</si>
  <si>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</si>
  <si>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</si>
  <si>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</si>
  <si>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</si>
  <si>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</si>
  <si>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</si>
  <si>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</si>
  <si>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</si>
  <si>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</si>
  <si>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</si>
  <si>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</si>
  <si>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</si>
  <si>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</si>
  <si>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</si>
  <si>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</si>
  <si>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</si>
  <si>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項目</t>
  </si>
  <si>
    <t>➀</t>
  </si>
  <si>
    <t>➁</t>
  </si>
  <si>
    <t>➂</t>
  </si>
  <si>
    <t>➃</t>
  </si>
  <si>
    <t>組合室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</si>
  <si>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</si>
  <si>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</si>
  <si>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</si>
  <si>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</si>
  <si>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</si>
  <si>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</si>
  <si>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</si>
  <si>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</si>
  <si>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</si>
  <si>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</si>
  <si>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</si>
  <si>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</si>
  <si>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</si>
  <si>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</si>
  <si>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</si>
  <si>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</si>
  <si>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</si>
  <si>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</si>
  <si>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</si>
  <si>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</si>
  <si>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</si>
  <si>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</si>
  <si>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</si>
  <si>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</si>
  <si>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</si>
  <si>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</si>
  <si>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</si>
  <si>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</si>
  <si>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</si>
  <si>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</si>
  <si>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合計次數</t>
  </si>
  <si>
    <t>時間</t>
  </si>
  <si>
    <t>設備次數</t>
  </si>
  <si>
    <t>.</t>
    <phoneticPr fontId="3" type="noConversion"/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</si>
  <si>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</si>
  <si>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</si>
  <si>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</si>
  <si>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</si>
  <si>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</si>
  <si>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</si>
  <si>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</si>
  <si>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</si>
  <si>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</si>
  <si>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</si>
  <si>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</si>
  <si>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</si>
  <si>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</si>
  <si>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</si>
  <si>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</si>
  <si>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</si>
  <si>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媽媽煮藝-香滷牛肚絲</t>
  </si>
  <si>
    <t>嘉義崇文白醋涼麵</t>
  </si>
  <si>
    <t>韓式泡菜冷麵</t>
  </si>
  <si>
    <t>和風涓絲冷麵</t>
  </si>
  <si>
    <t>台式麻醬涼麵</t>
  </si>
  <si>
    <t>大滿足香辣涼麵</t>
  </si>
  <si>
    <t>大滿足麻醬涼麵</t>
  </si>
  <si>
    <t>毛豆三兄弟</t>
  </si>
  <si>
    <t>打拋風味豬肉拌麵</t>
  </si>
  <si>
    <t>韓式黑嚕嚕炸醬麵</t>
  </si>
  <si>
    <t>愛恨椒芝麵</t>
  </si>
  <si>
    <t>慢燉滷肉油蔥粄條</t>
  </si>
  <si>
    <t>炸醬炒泡麵</t>
  </si>
  <si>
    <t>日式蕎麥沾麵</t>
  </si>
  <si>
    <t>沙茶牛肉炒麵</t>
  </si>
  <si>
    <t>黑胡椒毛豆</t>
  </si>
  <si>
    <t>大口歐風焙煎咖哩漢堡排飯糰</t>
  </si>
  <si>
    <t>大口法式蕈菇起司雞排飯糰</t>
  </si>
  <si>
    <t>古早味炒炊粉</t>
  </si>
  <si>
    <t>淡麗清酒蒸蛤蜊烤飯糰</t>
  </si>
  <si>
    <t>糖燻野郎起司炙燒牛烤飯糰</t>
  </si>
  <si>
    <t>糖燻豬耳絲</t>
  </si>
  <si>
    <t>燻之味-糖燻雞腿</t>
  </si>
  <si>
    <t>Q彈燕麥飯</t>
  </si>
  <si>
    <t>優質池上飯</t>
  </si>
  <si>
    <t>燻之味-糖燻雞胗</t>
  </si>
  <si>
    <t>韓式蒜味炸雞</t>
  </si>
  <si>
    <t>壹號醬壽喜燒牛丼</t>
  </si>
  <si>
    <t>嫩烤香料雞胸排蔬滿盒</t>
  </si>
  <si>
    <t>好吃雞肉便當</t>
  </si>
  <si>
    <t>炙烤醬香燒豚飯</t>
  </si>
  <si>
    <t>新招牌腿排便當</t>
  </si>
  <si>
    <t>香腸腿排雙拼便當</t>
  </si>
  <si>
    <t>鐵道滷排便當</t>
  </si>
  <si>
    <t>懷舊滷雙拼便當</t>
  </si>
  <si>
    <t>益活雞胸補力餐盒</t>
  </si>
  <si>
    <t>嫩烤魚排佐花椰菜義大利麵</t>
  </si>
  <si>
    <t>香辣醬粉絲煲</t>
  </si>
  <si>
    <t>椒麻滷三寶(區)</t>
  </si>
  <si>
    <t>二配香烤魚排青醬燉飯</t>
  </si>
  <si>
    <t>麻油雞飯糰</t>
  </si>
  <si>
    <t>二配香辣醬蒜味香腸蛋炒飯</t>
  </si>
  <si>
    <t>二配排骨蛋炒飯</t>
  </si>
  <si>
    <t>二配叉燒蛋炒飯</t>
  </si>
  <si>
    <t>二配厚香料優格咖哩雞排飯</t>
  </si>
  <si>
    <t>海陸雙拼肉肉餐盒</t>
  </si>
  <si>
    <t>烤蛋白餐盒</t>
  </si>
  <si>
    <t>健身G肉餐盒</t>
  </si>
  <si>
    <t>二配里肌豬排可可咖哩歐姆蛋飯</t>
  </si>
  <si>
    <t>二配黃金雞排蘑菇白醬歐姆蛋飯</t>
  </si>
  <si>
    <t>二配濃起司燻腸紅醬焗烤飯</t>
  </si>
  <si>
    <t>二配西班牙風味海鮮燉飯</t>
  </si>
  <si>
    <t>韓式泡菜豬肉豆腐丼飯</t>
  </si>
  <si>
    <t>日式炙烤親子丼</t>
  </si>
  <si>
    <t>鐵板滑蛋炸豬排丼</t>
  </si>
  <si>
    <t>二配金咖哩濃厚辛口咖哩飯</t>
  </si>
  <si>
    <t>二配金咖哩果香甘口咖哩飯</t>
  </si>
  <si>
    <t>二配泰式綠咖哩雞</t>
  </si>
  <si>
    <t>二配川味麻婆燒豆腐燴飯</t>
  </si>
  <si>
    <t>二配欣手藝-鹽烤花魚</t>
  </si>
  <si>
    <t>二配兩粒飯糰(鮪魚.焦糖鮭魚)</t>
  </si>
  <si>
    <t>二配玉米濃湯焗烤飯</t>
  </si>
  <si>
    <t>二配美味蟹煲</t>
  </si>
  <si>
    <t>二配打拋風味豬肉飯</t>
  </si>
  <si>
    <t>香辣醬雞肉炒飯飯糰</t>
  </si>
  <si>
    <t>大口蒜味香腸燒肉雙拼飯糰</t>
  </si>
  <si>
    <t>大口益活烤雞蛋白青醬飯糰</t>
  </si>
  <si>
    <t>大口義式香草雞腿排飯糰</t>
  </si>
  <si>
    <t>0</t>
  </si>
  <si>
    <t>季節調理麵</t>
  </si>
  <si>
    <t>小菜微波</t>
  </si>
  <si>
    <t>熱食義麵</t>
  </si>
  <si>
    <t>飯糰</t>
  </si>
  <si>
    <t>微波主食</t>
  </si>
  <si>
    <t>便當</t>
  </si>
  <si>
    <t>換線/分</t>
    <rPh sb="0" eb="2">
      <t>キリカエ</t>
    </rPh>
    <phoneticPr fontId="4"/>
  </si>
  <si>
    <t>長野稻荷壽司</t>
  </si>
  <si>
    <t>鮭鮪海饌雙手卷</t>
  </si>
  <si>
    <t>經典人氣雙手卷</t>
  </si>
  <si>
    <t>鮭鮪海饌雙手卷(捲)</t>
  </si>
  <si>
    <t>經典人氣雙手卷(捲)</t>
  </si>
  <si>
    <t>鮭魚奶油醬油飯糰</t>
  </si>
  <si>
    <t>紹興醉雞風味飯糰(區)</t>
  </si>
  <si>
    <t>平均</t>
  </si>
  <si>
    <t>熟成紅鮭飯糰</t>
  </si>
  <si>
    <t>北海道秋鮭親子飯糰</t>
  </si>
  <si>
    <t>贅沢鮭魚肚飯糰</t>
  </si>
  <si>
    <t>蔬食鮪魚飯糰</t>
  </si>
  <si>
    <t>經典肉鬆飯糰</t>
  </si>
  <si>
    <t>明太子龍蝦風味沙拉飯糰</t>
  </si>
  <si>
    <t>鮪魚飯糰</t>
  </si>
  <si>
    <t>二配 夾心型
飯糰機</t>
  </si>
  <si>
    <t>二配雞肉飯飯糰</t>
  </si>
  <si>
    <t>二配鹽蔥燒肉飯糰</t>
  </si>
  <si>
    <t>二配北海道秋鮭親子飯糰</t>
  </si>
  <si>
    <t>二配明太子龍蝦風味沙拉飯糰</t>
  </si>
  <si>
    <t>壽司手卷</t>
  </si>
  <si>
    <t>二配起司棉被海陸白醬焗烤飯</t>
  </si>
  <si>
    <t>愛恨椒芝鮮肉包</t>
  </si>
  <si>
    <t>壹號醬泡菜鹽蔥雞豚雙拼</t>
  </si>
  <si>
    <t>二配港式滑蛋牛肉燴飯</t>
  </si>
  <si>
    <t>青木瓜雞絲泰泰雙手卷</t>
  </si>
  <si>
    <t>陽光蔬彩雙手卷</t>
  </si>
  <si>
    <t>熊本麥味噌炸豬排丼飯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</si>
  <si>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</si>
  <si>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</si>
  <si>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</si>
  <si>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</si>
  <si>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</si>
  <si>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10月01日  星期四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</si>
  <si>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</si>
  <si>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</si>
  <si>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</si>
  <si>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</si>
  <si>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</si>
  <si>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</si>
  <si>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</si>
  <si>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</si>
  <si>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</si>
  <si>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</si>
  <si>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</si>
  <si>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</si>
  <si>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</si>
  <si>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</si>
  <si>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</si>
  <si>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</si>
  <si>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</si>
  <si>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</si>
  <si>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</si>
  <si>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</si>
  <si>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</si>
  <si>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</si>
  <si>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</si>
  <si>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</si>
  <si>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</si>
  <si>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</si>
  <si>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</si>
  <si>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</si>
  <si>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</si>
  <si>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</si>
  <si>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</si>
  <si>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</si>
  <si>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</si>
  <si>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</si>
  <si>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</si>
  <si>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</si>
  <si>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</si>
  <si>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</si>
  <si>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</si>
  <si>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</si>
  <si>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</si>
  <si>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</si>
  <si>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</si>
  <si>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</si>
  <si>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</si>
  <si>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</si>
  <si>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</si>
  <si>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</si>
  <si>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</si>
  <si>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</si>
  <si>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</si>
  <si>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</si>
  <si>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</si>
  <si>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</si>
  <si>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</si>
  <si>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10月02日  星期五</t>
    <phoneticPr fontId="6" type="noConversion"/>
  </si>
  <si>
    <t>經典人氣雙手卷(捲)</t>
    <phoneticPr fontId="3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</si>
  <si>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</si>
  <si>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</si>
  <si>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</si>
  <si>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</si>
  <si>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</si>
  <si>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</si>
  <si>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</si>
  <si>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</si>
  <si>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10月01日  星期四 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</si>
  <si>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</si>
  <si>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</si>
  <si>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</si>
  <si>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</si>
  <si>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</si>
  <si>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</si>
  <si>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</si>
  <si>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</si>
  <si>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</si>
  <si>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</si>
  <si>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</si>
  <si>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</si>
  <si>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</si>
  <si>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</si>
  <si>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</si>
  <si>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</si>
  <si>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</si>
  <si>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</si>
  <si>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</si>
  <si>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</si>
  <si>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</si>
  <si>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</si>
  <si>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</si>
  <si>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</si>
  <si>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</si>
  <si>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</si>
  <si>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</si>
  <si>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</si>
  <si>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</si>
  <si>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</si>
  <si>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</si>
  <si>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</si>
  <si>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</si>
  <si>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</si>
  <si>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</si>
  <si>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10月02日  星期五 </t>
    <phoneticPr fontId="6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</si>
  <si>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</si>
  <si>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</si>
  <si>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</si>
  <si>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10月01日  星期四 </t>
  </si>
  <si>
    <t xml:space="preserve">10月02日  星期五 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</si>
  <si>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</si>
  <si>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</si>
  <si>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</si>
  <si>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</si>
  <si>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</si>
  <si>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10月03日  星期六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</si>
  <si>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</si>
  <si>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</si>
  <si>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</si>
  <si>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</si>
  <si>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</si>
  <si>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</si>
  <si>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</si>
  <si>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</si>
  <si>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</si>
  <si>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</si>
  <si>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</si>
  <si>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</si>
  <si>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</si>
  <si>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</si>
  <si>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</si>
  <si>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</si>
  <si>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</si>
  <si>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</si>
  <si>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經典人氣雙手卷(捲)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</si>
  <si>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</si>
  <si>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</si>
  <si>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</si>
  <si>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</si>
  <si>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</si>
  <si>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</si>
  <si>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</si>
  <si>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</si>
  <si>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</si>
  <si>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</si>
  <si>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</si>
  <si>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</si>
  <si>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</si>
  <si>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</si>
  <si>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</si>
  <si>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</si>
  <si>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</si>
  <si>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</si>
  <si>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</si>
  <si>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</si>
  <si>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</si>
  <si>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</si>
  <si>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</si>
  <si>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</si>
  <si>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</si>
  <si>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</si>
  <si>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</si>
  <si>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</si>
  <si>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</si>
  <si>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</si>
  <si>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</si>
  <si>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</si>
  <si>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</si>
  <si>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</si>
  <si>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</si>
  <si>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</si>
  <si>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</si>
  <si>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</si>
  <si>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</si>
  <si>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</si>
  <si>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10月04日  星期日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</si>
  <si>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</si>
  <si>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</si>
  <si>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</si>
  <si>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經典人氣雙手卷(捲)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</si>
  <si>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</si>
  <si>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</si>
  <si>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</si>
  <si>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</si>
  <si>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</si>
  <si>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</si>
  <si>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</si>
  <si>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</si>
  <si>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</si>
  <si>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</si>
  <si>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</si>
  <si>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</si>
  <si>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</si>
  <si>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</si>
  <si>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</si>
  <si>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</si>
  <si>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</si>
  <si>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</si>
  <si>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</si>
  <si>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</si>
  <si>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</si>
  <si>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</si>
  <si>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</si>
  <si>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</si>
  <si>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</si>
  <si>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</si>
  <si>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</si>
  <si>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</si>
  <si>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</si>
  <si>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</si>
  <si>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</si>
  <si>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</si>
  <si>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</si>
  <si>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</si>
  <si>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</si>
  <si>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</si>
  <si>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</si>
  <si>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</si>
  <si>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</si>
  <si>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</si>
  <si>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</si>
  <si>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</si>
  <si>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</si>
  <si>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</si>
  <si>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</si>
  <si>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</si>
  <si>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10月03日  星期六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</si>
  <si>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</si>
  <si>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</si>
  <si>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</si>
  <si>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</si>
  <si>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</si>
  <si>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</si>
  <si>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</si>
  <si>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</si>
  <si>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</si>
  <si>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</si>
  <si>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</si>
  <si>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達成率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</si>
  <si>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</si>
  <si>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</si>
  <si>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</si>
  <si>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</si>
  <si>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</si>
  <si>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</si>
  <si>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</si>
  <si>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</si>
  <si>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</si>
  <si>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</si>
  <si>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</si>
  <si>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</si>
  <si>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</si>
  <si>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</si>
  <si>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</si>
  <si>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</si>
  <si>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</si>
  <si>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</si>
  <si>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</si>
  <si>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</si>
  <si>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</si>
  <si>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</si>
  <si>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</si>
  <si>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</si>
  <si>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</si>
  <si>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</si>
  <si>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</si>
  <si>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</si>
  <si>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</si>
  <si>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</si>
  <si>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</si>
  <si>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平均</t>
    <phoneticPr fontId="6" type="noConversion"/>
  </si>
  <si>
    <t xml:space="preserve">10月04日  星期日 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</si>
  <si>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</si>
  <si>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</si>
  <si>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</si>
  <si>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</si>
  <si>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</si>
  <si>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</si>
  <si>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</si>
  <si>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</si>
  <si>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</si>
  <si>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</si>
  <si>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</si>
  <si>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</si>
  <si>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綜合二組
(ET-55)</t>
    <phoneticPr fontId="6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</si>
  <si>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</si>
  <si>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</si>
  <si>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</si>
  <si>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</si>
  <si>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</si>
  <si>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10月03日  星期六 </t>
  </si>
  <si>
    <t xml:space="preserve">10月04日  星期日 </t>
  </si>
  <si>
    <t xml:space="preserve">10月05日  星期一 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</si>
  <si>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</si>
  <si>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</si>
  <si>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</si>
  <si>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</si>
  <si>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</si>
  <si>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</si>
  <si>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</si>
  <si>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</si>
  <si>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</si>
  <si>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</si>
  <si>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10月05日  星期一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</si>
  <si>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</si>
  <si>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</si>
  <si>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</si>
  <si>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</si>
  <si>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</si>
  <si>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</si>
  <si>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</si>
  <si>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</si>
  <si>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</si>
  <si>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</si>
  <si>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</si>
  <si>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</si>
  <si>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</si>
  <si>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</si>
  <si>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</si>
  <si>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</si>
  <si>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</si>
  <si>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</si>
  <si>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</si>
  <si>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</si>
  <si>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</si>
  <si>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</si>
  <si>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</si>
  <si>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</si>
  <si>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</si>
  <si>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</si>
  <si>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</si>
  <si>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</si>
  <si>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</si>
  <si>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</si>
  <si>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</si>
  <si>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</si>
  <si>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</si>
  <si>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</si>
  <si>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</si>
  <si>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</si>
  <si>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</si>
  <si>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</si>
  <si>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</si>
  <si>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</si>
  <si>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</si>
  <si>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</si>
  <si>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</si>
  <si>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</si>
  <si>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</si>
  <si>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</si>
  <si>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</si>
  <si>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</si>
  <si>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</si>
  <si>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</si>
  <si>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</si>
  <si>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</si>
  <si>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10月05日  星期一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</si>
  <si>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</si>
  <si>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</si>
  <si>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</si>
  <si>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</si>
  <si>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</si>
  <si>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</si>
  <si>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</si>
  <si>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</si>
  <si>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</si>
  <si>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</si>
  <si>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</si>
  <si>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</si>
  <si>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</si>
  <si>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</si>
  <si>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</si>
  <si>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</si>
  <si>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捲壽司機</t>
    <phoneticPr fontId="3" type="noConversion"/>
  </si>
  <si>
    <t>青木瓜雞絲泰泰雙手卷(捲)</t>
  </si>
  <si>
    <t>陽光蔬彩雙手卷(捲)</t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</si>
  <si>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</si>
  <si>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</si>
  <si>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</si>
  <si>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</si>
  <si>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</si>
  <si>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</si>
  <si>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</si>
  <si>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</si>
  <si>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</si>
  <si>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</si>
  <si>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</si>
  <si>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</si>
  <si>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</si>
  <si>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</si>
  <si>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</si>
  <si>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</si>
  <si>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</si>
  <si>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</si>
  <si>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</si>
  <si>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</si>
  <si>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</si>
  <si>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</si>
  <si>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</si>
  <si>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</si>
  <si>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</si>
  <si>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</si>
  <si>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</si>
  <si>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</si>
  <si>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</si>
  <si>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</si>
  <si>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</si>
  <si>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</si>
  <si>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</si>
  <si>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</si>
  <si>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</si>
  <si>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10月06日  星期二 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</si>
  <si>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</si>
  <si>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</si>
  <si>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</si>
  <si>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</si>
  <si>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</si>
  <si>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10月06日  星期二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</si>
  <si>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</si>
  <si>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</si>
  <si>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</si>
  <si>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</si>
  <si>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</si>
  <si>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</si>
  <si>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</si>
  <si>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</si>
  <si>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</si>
  <si>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</si>
  <si>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</si>
  <si>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</si>
  <si>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</si>
  <si>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</si>
  <si>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</si>
  <si>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</si>
  <si>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</si>
  <si>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</si>
  <si>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</si>
  <si>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</si>
  <si>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</si>
  <si>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</si>
  <si>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</si>
  <si>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</si>
  <si>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</si>
  <si>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</si>
  <si>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</si>
  <si>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</si>
  <si>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</si>
  <si>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</si>
  <si>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</si>
  <si>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</si>
  <si>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</si>
  <si>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</si>
  <si>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</si>
  <si>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</si>
  <si>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</si>
  <si>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</si>
  <si>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</si>
  <si>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</si>
  <si>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</si>
  <si>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</si>
  <si>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</si>
  <si>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</si>
  <si>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</si>
  <si>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</si>
  <si>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</si>
  <si>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</si>
  <si>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</si>
  <si>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</si>
  <si>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</si>
  <si>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</si>
  <si>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</si>
  <si>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</si>
  <si>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</si>
  <si>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</si>
  <si>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</si>
  <si>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</si>
  <si>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</si>
  <si>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</si>
  <si>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</si>
  <si>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</si>
  <si>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</si>
  <si>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</si>
  <si>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</si>
  <si>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10月06日  星期二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</si>
  <si>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</si>
  <si>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</si>
  <si>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</si>
  <si>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</si>
  <si>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</si>
  <si>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</si>
  <si>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</si>
  <si>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</si>
  <si>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</si>
  <si>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</si>
  <si>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</si>
  <si>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</si>
  <si>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</si>
  <si>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</si>
  <si>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</si>
  <si>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</si>
  <si>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</si>
  <si>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</si>
  <si>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</si>
  <si>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</si>
  <si>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</si>
  <si>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</si>
  <si>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</si>
  <si>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</si>
  <si>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</si>
  <si>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</si>
  <si>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</si>
  <si>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</si>
  <si>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</si>
  <si>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</si>
  <si>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</si>
  <si>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</si>
  <si>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</si>
  <si>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</si>
  <si>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</si>
  <si>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</si>
  <si>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</si>
  <si>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</si>
  <si>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10月07日  星期三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</si>
  <si>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</si>
  <si>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</si>
  <si>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</si>
  <si>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</si>
  <si>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</si>
  <si>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</si>
  <si>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</si>
  <si>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</si>
  <si>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</si>
  <si>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</si>
  <si>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</si>
  <si>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</si>
  <si>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</si>
  <si>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</si>
  <si>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</si>
  <si>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</si>
  <si>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</si>
  <si>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</si>
  <si>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</si>
  <si>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</si>
  <si>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</si>
  <si>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</si>
  <si>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</si>
  <si>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</si>
  <si>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</si>
  <si>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</si>
  <si>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</si>
  <si>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</si>
  <si>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</si>
  <si>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</si>
  <si>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</si>
  <si>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</si>
  <si>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</si>
  <si>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</si>
  <si>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</si>
  <si>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</si>
  <si>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</si>
  <si>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</si>
  <si>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</si>
  <si>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</si>
  <si>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</si>
  <si>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</si>
  <si>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</si>
  <si>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</si>
  <si>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</si>
  <si>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</si>
  <si>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</si>
  <si>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</si>
  <si>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</si>
  <si>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</si>
  <si>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</si>
  <si>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</si>
  <si>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</si>
  <si>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</si>
  <si>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</si>
  <si>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</si>
  <si>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</si>
  <si>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</si>
  <si>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</si>
  <si>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</si>
  <si>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10月08日  星期四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</si>
  <si>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</si>
  <si>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</si>
  <si>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</si>
  <si>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</si>
  <si>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</si>
  <si>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</si>
  <si>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</si>
  <si>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</si>
  <si>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</si>
  <si>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</si>
  <si>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</si>
  <si>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</si>
  <si>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</si>
  <si>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</si>
  <si>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</si>
  <si>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</si>
  <si>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捲壽司機</t>
    <phoneticPr fontId="3" type="noConversion"/>
  </si>
  <si>
    <t>連續式
海苔機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</si>
  <si>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</si>
  <si>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</si>
  <si>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</si>
  <si>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10月09日  星期五</t>
    <phoneticPr fontId="6" type="noConversion"/>
  </si>
  <si>
    <t>10月10日  星期六</t>
    <phoneticPr fontId="6" type="noConversion"/>
  </si>
  <si>
    <t>10月11日  星期日</t>
    <phoneticPr fontId="6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</si>
  <si>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</si>
  <si>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</si>
  <si>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</si>
  <si>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</si>
  <si>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</si>
  <si>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</si>
  <si>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</si>
  <si>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</si>
  <si>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10月07日  星期三 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</si>
  <si>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</si>
  <si>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</si>
  <si>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</si>
  <si>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</si>
  <si>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</si>
  <si>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</si>
  <si>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</si>
  <si>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</si>
  <si>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</si>
  <si>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</si>
  <si>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</si>
  <si>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</si>
  <si>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</si>
  <si>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</si>
  <si>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</si>
  <si>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</si>
  <si>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</si>
  <si>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</si>
  <si>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</si>
  <si>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</si>
  <si>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</si>
  <si>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</si>
  <si>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</si>
  <si>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</si>
  <si>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</si>
  <si>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</si>
  <si>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</si>
  <si>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6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</si>
  <si>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</si>
  <si>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</si>
  <si>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</si>
  <si>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</si>
  <si>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</si>
  <si>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</si>
  <si>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</si>
  <si>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</si>
  <si>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</si>
  <si>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</si>
  <si>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10月09日  星期五 </t>
    <phoneticPr fontId="6" type="noConversion"/>
  </si>
  <si>
    <t xml:space="preserve">10月10日  星期六 </t>
    <phoneticPr fontId="6" type="noConversion"/>
  </si>
  <si>
    <t xml:space="preserve">10月11日  星期日 </t>
    <phoneticPr fontId="6" type="noConversion"/>
  </si>
  <si>
    <t xml:space="preserve">10月07日  星期三 </t>
  </si>
  <si>
    <t>10月08日  星期四</t>
  </si>
  <si>
    <t xml:space="preserve">10月09日  星期五 </t>
  </si>
  <si>
    <t xml:space="preserve">10月10日  星期六 </t>
  </si>
  <si>
    <t xml:space="preserve">10月11日  星期日 </t>
  </si>
  <si>
    <t>10月12日  星期一</t>
    <phoneticPr fontId="6" type="noConversion"/>
  </si>
  <si>
    <t>長野稻荷壽司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</si>
  <si>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</si>
  <si>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</si>
  <si>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</si>
  <si>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</si>
  <si>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</si>
  <si>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</si>
  <si>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</si>
  <si>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</si>
  <si>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</si>
  <si>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</si>
  <si>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</si>
  <si>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</si>
  <si>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</si>
  <si>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</si>
  <si>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</si>
  <si>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</si>
  <si>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</si>
  <si>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</si>
  <si>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</si>
  <si>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</si>
  <si>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</si>
  <si>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</si>
  <si>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</si>
  <si>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</si>
  <si>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</si>
  <si>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</si>
  <si>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</si>
  <si>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</si>
  <si>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</si>
  <si>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</si>
  <si>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</si>
  <si>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</si>
  <si>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</si>
  <si>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</si>
  <si>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</si>
  <si>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</si>
  <si>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</si>
  <si>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</si>
  <si>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</si>
  <si>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</si>
  <si>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</si>
  <si>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10月12日  星期一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</si>
  <si>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</si>
  <si>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</si>
  <si>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</si>
  <si>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</si>
  <si>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</si>
  <si>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</si>
  <si>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</si>
  <si>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</si>
  <si>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</si>
  <si>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</si>
  <si>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</si>
  <si>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</si>
  <si>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</si>
  <si>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</si>
  <si>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</si>
  <si>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</si>
  <si>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</si>
  <si>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</si>
  <si>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</si>
  <si>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</si>
  <si>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</si>
  <si>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</si>
  <si>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</si>
  <si>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</si>
  <si>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</si>
  <si>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</si>
  <si>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</si>
  <si>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</si>
  <si>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</si>
  <si>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</si>
  <si>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</si>
  <si>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</si>
  <si>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</si>
  <si>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</si>
  <si>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二配香料烤魚青醬燉飯</t>
  </si>
  <si>
    <t xml:space="preserve">
綜合二組
</t>
    <phoneticPr fontId="3" type="noConversion"/>
  </si>
  <si>
    <t>綜合三組
(ET-55)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</si>
  <si>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</si>
  <si>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</si>
  <si>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</si>
  <si>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4度二組A
</t>
    <phoneticPr fontId="3" type="noConversion"/>
  </si>
  <si>
    <t>四度二組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</si>
  <si>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</si>
  <si>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</si>
  <si>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綜合三組
</t>
    <phoneticPr fontId="3" type="noConversion"/>
  </si>
  <si>
    <t>平均</t>
    <phoneticPr fontId="6" type="noConversion"/>
  </si>
  <si>
    <t>綜合四組</t>
    <phoneticPr fontId="3" type="noConversion"/>
  </si>
  <si>
    <t>10月12日  星期一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</si>
  <si>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</si>
  <si>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</si>
  <si>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</si>
  <si>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</si>
  <si>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</si>
  <si>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</si>
  <si>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</si>
  <si>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</si>
  <si>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</si>
  <si>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</si>
  <si>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10月13日  星期二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</si>
  <si>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</si>
  <si>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</si>
  <si>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</si>
  <si>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</si>
  <si>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</si>
  <si>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</si>
  <si>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</si>
  <si>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</si>
  <si>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</si>
  <si>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</si>
  <si>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</si>
  <si>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</si>
  <si>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</si>
  <si>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</si>
  <si>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</si>
  <si>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</si>
  <si>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</si>
  <si>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</si>
  <si>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</si>
  <si>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</si>
  <si>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</si>
  <si>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</si>
  <si>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和風海陸豆乳鍋</t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</si>
  <si>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</si>
  <si>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</si>
  <si>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</si>
  <si>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燒肉烤米堡</t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</si>
  <si>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</si>
  <si>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</si>
  <si>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</si>
  <si>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</si>
  <si>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6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</si>
  <si>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</si>
  <si>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</si>
  <si>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</si>
  <si>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</si>
  <si>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</si>
  <si>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</si>
  <si>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</si>
  <si>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>綜合二組
(ET-55)</t>
    <phoneticPr fontId="6" type="noConversion"/>
  </si>
  <si>
    <t>10月13日  星期二</t>
    <phoneticPr fontId="6" type="noConversion"/>
  </si>
  <si>
    <t>品類</t>
    <phoneticPr fontId="6" type="noConversion"/>
  </si>
  <si>
    <t>營收</t>
    <phoneticPr fontId="3" type="noConversion"/>
  </si>
  <si>
    <t>兩粒飯糰(鮪魚.焦糖鮭魚)</t>
  </si>
  <si>
    <t>10月13日  星期二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</si>
  <si>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</si>
  <si>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</si>
  <si>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</si>
  <si>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</si>
  <si>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</si>
  <si>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</si>
  <si>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</si>
  <si>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</si>
  <si>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</si>
  <si>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</si>
  <si>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10月14日  星期三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</si>
  <si>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</si>
  <si>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</si>
  <si>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</si>
  <si>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</si>
  <si>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</si>
  <si>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</si>
  <si>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</si>
  <si>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</si>
  <si>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</si>
  <si>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</si>
  <si>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</si>
  <si>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</si>
  <si>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</si>
  <si>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</si>
  <si>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</si>
  <si>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</si>
  <si>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</si>
  <si>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</si>
  <si>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</si>
  <si>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</si>
  <si>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</si>
  <si>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</si>
  <si>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</si>
  <si>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</si>
  <si>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</si>
  <si>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</si>
  <si>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</si>
  <si>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</si>
  <si>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6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</si>
  <si>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</si>
  <si>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</si>
  <si>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</si>
  <si>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</si>
  <si>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</si>
  <si>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</si>
  <si>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</si>
  <si>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</si>
  <si>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</si>
  <si>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>綜合一組
(ET-55)</t>
    <phoneticPr fontId="3" type="noConversion"/>
  </si>
  <si>
    <t>綜合二組
(ET-55)</t>
    <phoneticPr fontId="6" type="noConversion"/>
  </si>
  <si>
    <t>綜合四組</t>
    <phoneticPr fontId="3" type="noConversion"/>
  </si>
  <si>
    <t>便當組
大口
固定線
(伺服包裝機)</t>
    <phoneticPr fontId="6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</si>
  <si>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</si>
  <si>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</si>
  <si>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生產實績</t>
    <phoneticPr fontId="6" type="noConversion"/>
  </si>
  <si>
    <t>10月14日  星期三</t>
    <phoneticPr fontId="6" type="noConversion"/>
  </si>
  <si>
    <t>多次
生產</t>
    <phoneticPr fontId="6" type="noConversion"/>
  </si>
  <si>
    <t>壽司線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</si>
  <si>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</si>
  <si>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</si>
  <si>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</si>
  <si>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</si>
  <si>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</si>
  <si>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</si>
  <si>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</si>
  <si>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</si>
  <si>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</si>
  <si>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</si>
  <si>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</si>
  <si>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</si>
  <si>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</si>
  <si>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</si>
  <si>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</si>
  <si>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</si>
  <si>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</si>
  <si>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</si>
  <si>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</si>
  <si>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</si>
  <si>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</si>
  <si>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</si>
  <si>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</si>
  <si>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10月14日  星期三</t>
  </si>
  <si>
    <t>出勤人數</t>
    <phoneticPr fontId="6" type="noConversion"/>
  </si>
  <si>
    <t>日報登錄</t>
    <phoneticPr fontId="6" type="noConversion"/>
  </si>
  <si>
    <t>10月15日  星期四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</si>
  <si>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</si>
  <si>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</si>
  <si>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</si>
  <si>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</si>
  <si>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</si>
  <si>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</si>
  <si>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</si>
  <si>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</si>
  <si>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</si>
  <si>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</si>
  <si>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</si>
  <si>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</si>
  <si>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</si>
  <si>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</si>
  <si>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</si>
  <si>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</si>
  <si>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</si>
  <si>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碳烤燒肉飯飯糰(區)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</si>
  <si>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</si>
  <si>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</si>
  <si>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</si>
  <si>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</si>
  <si>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</si>
  <si>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黑胡椒洋蔥豬飯糰</t>
    <phoneticPr fontId="3" type="noConversion"/>
  </si>
  <si>
    <t>椒鹽檸檬鯖魚飯糰</t>
    <phoneticPr fontId="3" type="noConversion"/>
  </si>
  <si>
    <t>二配 3600型A
飯糰機</t>
    <phoneticPr fontId="3" type="noConversion"/>
  </si>
  <si>
    <t>二配贅沢鮭魚肚飯糰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</si>
  <si>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</si>
  <si>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</si>
  <si>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</si>
  <si>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</si>
  <si>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</si>
  <si>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</si>
  <si>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</si>
  <si>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</si>
  <si>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</si>
  <si>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</si>
  <si>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10月15日  星期四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</si>
  <si>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</si>
  <si>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</si>
  <si>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</si>
  <si>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</si>
  <si>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</si>
  <si>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</si>
  <si>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</si>
  <si>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</si>
  <si>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</si>
  <si>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</si>
  <si>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</si>
  <si>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</si>
  <si>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</si>
  <si>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</si>
  <si>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</si>
  <si>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</si>
  <si>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</si>
  <si>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</si>
  <si>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</si>
  <si>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</si>
  <si>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</si>
  <si>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</si>
  <si>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</si>
  <si>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</si>
  <si>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</si>
  <si>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</si>
  <si>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</si>
  <si>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</si>
  <si>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</si>
  <si>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</si>
  <si>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</si>
  <si>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</si>
  <si>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</si>
  <si>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</si>
  <si>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</si>
  <si>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</si>
  <si>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</si>
  <si>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</si>
  <si>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</si>
  <si>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</si>
  <si>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</si>
  <si>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</si>
  <si>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</si>
  <si>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</si>
  <si>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</si>
  <si>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</si>
  <si>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10月15日  星期四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</si>
  <si>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</si>
  <si>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</si>
  <si>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</si>
  <si>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</si>
  <si>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</si>
  <si>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</si>
  <si>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</si>
  <si>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</si>
  <si>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</si>
  <si>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</si>
  <si>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10月16日  星期五</t>
    <phoneticPr fontId="6" type="noConversion"/>
  </si>
  <si>
    <t>人時性</t>
    <phoneticPr fontId="6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</si>
  <si>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</si>
  <si>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</si>
  <si>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</si>
  <si>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</si>
  <si>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</si>
  <si>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</si>
  <si>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</si>
  <si>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</si>
  <si>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</si>
  <si>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</si>
  <si>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</si>
  <si>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</si>
  <si>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</si>
  <si>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</si>
  <si>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</si>
  <si>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</si>
  <si>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</si>
  <si>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</si>
  <si>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</si>
  <si>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</si>
  <si>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</si>
  <si>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</si>
  <si>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</si>
  <si>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</si>
  <si>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</si>
  <si>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</si>
  <si>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</si>
  <si>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</si>
  <si>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</si>
  <si>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</si>
  <si>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</si>
  <si>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</si>
  <si>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</si>
  <si>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</si>
  <si>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</si>
  <si>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</si>
  <si>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</si>
  <si>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</si>
  <si>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</si>
  <si>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</si>
  <si>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</si>
  <si>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</si>
  <si>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</si>
  <si>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</si>
  <si>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</si>
  <si>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</si>
  <si>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</si>
  <si>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10月17日  星期六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</si>
  <si>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</si>
  <si>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</si>
  <si>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</si>
  <si>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</si>
  <si>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</si>
  <si>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>10月18日  星期日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</si>
  <si>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</si>
  <si>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</si>
  <si>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</si>
  <si>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</si>
  <si>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</si>
  <si>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綜合三組
</t>
    <phoneticPr fontId="3" type="noConversion"/>
  </si>
  <si>
    <t>平均</t>
    <phoneticPr fontId="6" type="noConversion"/>
  </si>
  <si>
    <t>綜合四組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</si>
  <si>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</si>
  <si>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</si>
  <si>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</si>
  <si>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</si>
  <si>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10月16日  星期五</t>
    <phoneticPr fontId="6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</si>
  <si>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</si>
  <si>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</si>
  <si>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</si>
  <si>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</si>
  <si>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</si>
  <si>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</si>
  <si>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</si>
  <si>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壽司線</t>
    <phoneticPr fontId="6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</si>
  <si>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</si>
  <si>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</si>
  <si>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</si>
  <si>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</si>
  <si>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</si>
  <si>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</si>
  <si>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</si>
  <si>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</si>
  <si>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</si>
  <si>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</si>
  <si>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</si>
  <si>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</si>
  <si>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</si>
  <si>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</si>
  <si>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</si>
  <si>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</si>
  <si>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</si>
  <si>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</si>
  <si>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</si>
  <si>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</si>
  <si>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</si>
  <si>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</si>
  <si>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</si>
  <si>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</si>
  <si>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</si>
  <si>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</si>
  <si>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</si>
  <si>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</si>
  <si>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</si>
  <si>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</si>
  <si>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</si>
  <si>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</si>
  <si>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10月17日  星期六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</si>
  <si>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</si>
  <si>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</si>
  <si>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</si>
  <si>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</si>
  <si>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</si>
  <si>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</si>
  <si>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</si>
  <si>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</si>
  <si>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</si>
  <si>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</si>
  <si>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</si>
  <si>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</si>
  <si>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</si>
  <si>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</si>
  <si>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</si>
  <si>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</si>
  <si>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</si>
  <si>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</si>
  <si>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</si>
  <si>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</si>
  <si>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</si>
  <si>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</si>
  <si>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</si>
  <si>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</si>
  <si>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</si>
  <si>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</si>
  <si>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</si>
  <si>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</si>
  <si>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</si>
  <si>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</si>
  <si>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</si>
  <si>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</si>
  <si>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</si>
  <si>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</si>
  <si>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</si>
  <si>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</si>
  <si>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</si>
  <si>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</si>
  <si>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</si>
  <si>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</si>
  <si>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</si>
  <si>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</si>
  <si>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</si>
  <si>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</si>
  <si>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</si>
  <si>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</si>
  <si>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</si>
  <si>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</si>
  <si>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</si>
  <si>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</si>
  <si>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</si>
  <si>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</si>
  <si>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</si>
  <si>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</si>
  <si>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</si>
  <si>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</si>
  <si>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</si>
  <si>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</si>
  <si>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</si>
  <si>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</si>
  <si>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10月16日  星期五</t>
  </si>
  <si>
    <t>10月17日  星期六</t>
  </si>
  <si>
    <t>10月18日  星期日</t>
  </si>
  <si>
    <t>10月19日  星期一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</si>
  <si>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</si>
  <si>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</si>
  <si>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</si>
  <si>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</si>
  <si>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</si>
  <si>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</si>
  <si>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</si>
  <si>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</si>
  <si>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</si>
  <si>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</si>
  <si>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10月19日  星期一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</si>
  <si>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</si>
  <si>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</si>
  <si>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</si>
  <si>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</si>
  <si>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</si>
  <si>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</si>
  <si>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</si>
  <si>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</si>
  <si>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</si>
  <si>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</si>
  <si>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</si>
  <si>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</si>
  <si>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</si>
  <si>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</si>
  <si>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</si>
  <si>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</si>
  <si>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</si>
  <si>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</si>
  <si>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</si>
  <si>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</si>
  <si>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</si>
  <si>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</si>
  <si>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</si>
  <si>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</si>
  <si>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</si>
  <si>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</si>
  <si>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</si>
  <si>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</si>
  <si>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</si>
  <si>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</si>
  <si>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</si>
  <si>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</si>
  <si>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</si>
  <si>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</si>
  <si>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>二配黑胡椒鐵板雞腿排飯</t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</si>
  <si>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</si>
  <si>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</si>
  <si>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</si>
  <si>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</si>
  <si>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</si>
  <si>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</si>
  <si>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</si>
  <si>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</si>
  <si>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>10月19日  星期一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</si>
</sst>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  <numFmt numFmtId="185" formatCode="0_);[Red]\(0\)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6" fillId="0" borderId="0"/>
    <xf numFmtId="0" fontId="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965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center" vertical="center"/>
    </xf>
    <xf numFmtId="178" fontId="12" fillId="0" borderId="18" xfId="1" applyNumberFormat="1" applyFont="1" applyBorder="1" applyAlignment="1">
      <alignment horizontal="center" vertical="center"/>
    </xf>
    <xf numFmtId="180" fontId="12" fillId="0" borderId="2" xfId="6" applyNumberFormat="1" applyFont="1" applyBorder="1" applyAlignment="1">
      <alignment horizontal="center" vertical="center"/>
    </xf>
    <xf numFmtId="180" fontId="12" fillId="0" borderId="18" xfId="6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18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80" fontId="10" fillId="0" borderId="18" xfId="6" applyNumberFormat="1" applyFont="1" applyBorder="1" applyAlignment="1">
      <alignment horizontal="center" vertical="center"/>
    </xf>
    <xf numFmtId="0" fontId="10" fillId="0" borderId="26" xfId="1" applyFont="1" applyBorder="1">
      <alignment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>
      <alignment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28" xfId="1" applyNumberFormat="1" applyFont="1" applyBorder="1" applyAlignment="1">
      <alignment horizontal="center" vertical="center"/>
    </xf>
    <xf numFmtId="178" fontId="10" fillId="0" borderId="18" xfId="1" applyNumberFormat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20" fontId="10" fillId="0" borderId="28" xfId="1" applyNumberFormat="1" applyFont="1" applyBorder="1" applyAlignment="1">
      <alignment horizontal="center" vertical="center" wrapText="1"/>
    </xf>
    <xf numFmtId="180" fontId="10" fillId="0" borderId="2" xfId="6" applyNumberFormat="1" applyFont="1" applyBorder="1" applyAlignment="1">
      <alignment horizontal="center" vertical="center"/>
    </xf>
    <xf numFmtId="49" fontId="10" fillId="0" borderId="28" xfId="6" applyNumberFormat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8" fillId="0" borderId="0" xfId="4" applyFo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80" fontId="12" fillId="0" borderId="30" xfId="6" applyNumberFormat="1" applyFont="1" applyBorder="1" applyAlignment="1">
      <alignment horizontal="center" vertical="center"/>
    </xf>
    <xf numFmtId="20" fontId="10" fillId="0" borderId="31" xfId="1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0" fillId="0" borderId="2" xfId="1" applyNumberFormat="1" applyFont="1" applyBorder="1" applyAlignment="1">
      <alignment horizontal="center" vertical="center"/>
    </xf>
    <xf numFmtId="1" fontId="12" fillId="0" borderId="18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178" fontId="10" fillId="0" borderId="23" xfId="1" applyNumberFormat="1" applyFont="1" applyBorder="1" applyAlignment="1">
      <alignment horizontal="center" vertical="center"/>
    </xf>
    <xf numFmtId="178" fontId="12" fillId="0" borderId="23" xfId="1" applyNumberFormat="1" applyFont="1" applyBorder="1" applyAlignment="1">
      <alignment horizontal="center" vertical="center"/>
    </xf>
    <xf numFmtId="180" fontId="12" fillId="0" borderId="23" xfId="6" applyNumberFormat="1" applyFont="1" applyBorder="1" applyAlignment="1">
      <alignment horizontal="center" vertical="center"/>
    </xf>
    <xf numFmtId="20" fontId="10" fillId="0" borderId="23" xfId="1" applyNumberFormat="1" applyFont="1" applyBorder="1" applyAlignment="1">
      <alignment horizontal="center" vertical="center" wrapText="1"/>
    </xf>
    <xf numFmtId="1" fontId="12" fillId="0" borderId="23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1" fontId="12" fillId="0" borderId="31" xfId="1" applyNumberFormat="1" applyFon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80" fontId="10" fillId="0" borderId="23" xfId="6" applyNumberFormat="1" applyFont="1" applyBorder="1" applyAlignment="1">
      <alignment horizontal="center" vertical="center" wrapText="1"/>
    </xf>
    <xf numFmtId="180" fontId="10" fillId="0" borderId="28" xfId="6" applyNumberFormat="1" applyFont="1" applyBorder="1" applyAlignment="1">
      <alignment horizontal="center" vertical="center"/>
    </xf>
    <xf numFmtId="180" fontId="10" fillId="0" borderId="20" xfId="6" applyNumberFormat="1" applyFont="1" applyBorder="1" applyAlignment="1">
      <alignment horizontal="center" vertical="center"/>
    </xf>
    <xf numFmtId="180" fontId="10" fillId="0" borderId="5" xfId="6" applyNumberFormat="1" applyFont="1" applyBorder="1" applyAlignment="1">
      <alignment horizontal="center" vertical="center"/>
    </xf>
    <xf numFmtId="180" fontId="10" fillId="0" borderId="30" xfId="6" applyNumberFormat="1" applyFont="1" applyBorder="1" applyAlignment="1">
      <alignment horizontal="center" vertical="center"/>
    </xf>
    <xf numFmtId="180" fontId="10" fillId="0" borderId="37" xfId="6" applyNumberFormat="1" applyFont="1" applyBorder="1" applyAlignment="1">
      <alignment horizontal="center" vertical="center"/>
    </xf>
    <xf numFmtId="0" fontId="10" fillId="0" borderId="25" xfId="1" applyFont="1" applyBorder="1">
      <alignment vertical="center"/>
    </xf>
    <xf numFmtId="0" fontId="28" fillId="0" borderId="39" xfId="4" applyFont="1" applyBorder="1">
      <alignment vertical="center"/>
    </xf>
    <xf numFmtId="176" fontId="8" fillId="12" borderId="39" xfId="286" applyNumberFormat="1" applyFont="1" applyFill="1" applyBorder="1" applyAlignment="1">
      <alignment horizontal="center" vertical="center"/>
    </xf>
    <xf numFmtId="43" fontId="28" fillId="0" borderId="39" xfId="286" applyFont="1" applyBorder="1" applyAlignment="1">
      <alignment horizontal="center" vertical="center"/>
    </xf>
    <xf numFmtId="1" fontId="28" fillId="0" borderId="39" xfId="4" applyNumberFormat="1" applyFont="1" applyBorder="1" applyAlignment="1">
      <alignment horizontal="center" vertical="center"/>
    </xf>
    <xf numFmtId="0" fontId="13" fillId="0" borderId="40" xfId="4" applyFont="1" applyBorder="1" applyAlignment="1">
      <alignment horizontal="center" vertical="center" wrapText="1"/>
    </xf>
    <xf numFmtId="0" fontId="31" fillId="0" borderId="0" xfId="4" applyFont="1">
      <alignment vertical="center"/>
    </xf>
    <xf numFmtId="178" fontId="28" fillId="0" borderId="39" xfId="4" applyNumberFormat="1" applyFont="1" applyBorder="1" applyAlignment="1">
      <alignment horizontal="center" vertical="center"/>
    </xf>
    <xf numFmtId="178" fontId="34" fillId="0" borderId="39" xfId="4" applyNumberFormat="1" applyFont="1" applyBorder="1" applyAlignment="1">
      <alignment horizontal="center" vertical="center" wrapText="1"/>
    </xf>
    <xf numFmtId="2" fontId="28" fillId="0" borderId="39" xfId="4" applyNumberFormat="1" applyFont="1" applyBorder="1" applyAlignment="1">
      <alignment horizontal="center" vertical="center"/>
    </xf>
    <xf numFmtId="182" fontId="32" fillId="0" borderId="40" xfId="4" applyNumberFormat="1" applyFont="1" applyBorder="1" applyAlignment="1">
      <alignment horizontal="center" vertical="center"/>
    </xf>
    <xf numFmtId="0" fontId="32" fillId="0" borderId="40" xfId="4" applyFont="1" applyBorder="1" applyAlignment="1">
      <alignment horizontal="center" vertical="center"/>
    </xf>
    <xf numFmtId="0" fontId="37" fillId="3" borderId="39" xfId="4" applyFont="1" applyFill="1" applyBorder="1" applyAlignment="1">
      <alignment horizontal="center" vertical="center" wrapText="1"/>
    </xf>
    <xf numFmtId="0" fontId="31" fillId="0" borderId="47" xfId="4" applyFont="1" applyBorder="1" applyAlignment="1">
      <alignment horizontal="center"/>
    </xf>
    <xf numFmtId="0" fontId="31" fillId="0" borderId="48" xfId="4" applyFont="1" applyBorder="1" applyAlignment="1">
      <alignment horizontal="center"/>
    </xf>
    <xf numFmtId="0" fontId="31" fillId="0" borderId="44" xfId="160" applyFont="1" applyBorder="1" applyAlignment="1"/>
    <xf numFmtId="0" fontId="31" fillId="0" borderId="47" xfId="160" applyFont="1" applyBorder="1" applyAlignment="1"/>
    <xf numFmtId="178" fontId="31" fillId="0" borderId="47" xfId="160" applyNumberFormat="1" applyFont="1" applyBorder="1" applyAlignment="1">
      <alignment horizontal="center"/>
    </xf>
    <xf numFmtId="1" fontId="31" fillId="0" borderId="39" xfId="4" applyNumberFormat="1" applyFont="1" applyBorder="1" applyAlignment="1">
      <alignment horizontal="center" vertical="center"/>
    </xf>
    <xf numFmtId="43" fontId="31" fillId="0" borderId="39" xfId="286" applyFont="1" applyBorder="1" applyAlignment="1">
      <alignment horizontal="center" vertical="center"/>
    </xf>
    <xf numFmtId="1" fontId="31" fillId="4" borderId="39" xfId="4" applyNumberFormat="1" applyFont="1" applyFill="1" applyBorder="1" applyAlignment="1">
      <alignment horizontal="center" vertical="center"/>
    </xf>
    <xf numFmtId="178" fontId="31" fillId="0" borderId="39" xfId="4" applyNumberFormat="1" applyFont="1" applyBorder="1" applyAlignment="1">
      <alignment horizontal="center" vertical="center"/>
    </xf>
    <xf numFmtId="182" fontId="31" fillId="0" borderId="39" xfId="4" applyNumberFormat="1" applyFont="1" applyBorder="1" applyAlignment="1">
      <alignment horizontal="center" vertical="center"/>
    </xf>
    <xf numFmtId="183" fontId="31" fillId="0" borderId="39" xfId="4" applyNumberFormat="1" applyFont="1" applyBorder="1" applyAlignment="1">
      <alignment horizontal="center" vertical="center"/>
    </xf>
    <xf numFmtId="184" fontId="31" fillId="0" borderId="2" xfId="4" applyNumberFormat="1" applyFont="1" applyBorder="1" applyAlignment="1">
      <alignment horizontal="center" vertical="center"/>
    </xf>
    <xf numFmtId="182" fontId="31" fillId="0" borderId="49" xfId="4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 vertical="center"/>
    </xf>
    <xf numFmtId="20" fontId="31" fillId="0" borderId="39" xfId="4" applyNumberFormat="1" applyFont="1" applyBorder="1" applyAlignment="1">
      <alignment horizontal="center" vertical="center"/>
    </xf>
    <xf numFmtId="182" fontId="31" fillId="0" borderId="2" xfId="4" applyNumberFormat="1" applyFont="1" applyBorder="1" applyAlignment="1">
      <alignment horizontal="center" vertical="center"/>
    </xf>
    <xf numFmtId="1" fontId="31" fillId="0" borderId="2" xfId="4" applyNumberFormat="1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0" fontId="31" fillId="14" borderId="1" xfId="160" applyFont="1" applyFill="1" applyBorder="1" applyAlignment="1"/>
    <xf numFmtId="0" fontId="31" fillId="0" borderId="50" xfId="160" applyFont="1" applyBorder="1" applyAlignment="1"/>
    <xf numFmtId="0" fontId="31" fillId="0" borderId="51" xfId="4" applyFont="1" applyBorder="1" applyAlignment="1">
      <alignment horizontal="center" vertical="center"/>
    </xf>
    <xf numFmtId="0" fontId="31" fillId="0" borderId="52" xfId="160" applyFont="1" applyBorder="1" applyAlignment="1"/>
    <xf numFmtId="1" fontId="31" fillId="0" borderId="40" xfId="4" applyNumberFormat="1" applyFont="1" applyBorder="1" applyAlignment="1">
      <alignment horizontal="center" vertical="center"/>
    </xf>
    <xf numFmtId="0" fontId="31" fillId="4" borderId="40" xfId="4" applyFont="1" applyFill="1" applyBorder="1" applyAlignment="1">
      <alignment horizontal="center" vertical="center"/>
    </xf>
    <xf numFmtId="20" fontId="31" fillId="0" borderId="40" xfId="4" applyNumberFormat="1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1" fillId="0" borderId="52" xfId="4" applyFont="1" applyBorder="1" applyAlignment="1">
      <alignment horizontal="center" vertical="center"/>
    </xf>
    <xf numFmtId="1" fontId="31" fillId="0" borderId="47" xfId="4" applyNumberFormat="1" applyFont="1" applyBorder="1" applyAlignment="1">
      <alignment horizontal="center" vertical="center"/>
    </xf>
    <xf numFmtId="0" fontId="31" fillId="0" borderId="52" xfId="4" applyFont="1" applyBorder="1" applyAlignment="1">
      <alignment horizontal="center"/>
    </xf>
    <xf numFmtId="178" fontId="31" fillId="15" borderId="40" xfId="4" applyNumberFormat="1" applyFont="1" applyFill="1" applyBorder="1" applyAlignment="1">
      <alignment horizontal="center"/>
    </xf>
    <xf numFmtId="1" fontId="31" fillId="15" borderId="40" xfId="4" applyNumberFormat="1" applyFont="1" applyFill="1" applyBorder="1" applyAlignment="1">
      <alignment horizontal="center" vertical="center"/>
    </xf>
    <xf numFmtId="43" fontId="31" fillId="15" borderId="40" xfId="286" applyFont="1" applyFill="1" applyBorder="1" applyAlignment="1">
      <alignment horizontal="center" vertical="center"/>
    </xf>
    <xf numFmtId="0" fontId="31" fillId="15" borderId="40" xfId="4" applyFont="1" applyFill="1" applyBorder="1" applyAlignment="1">
      <alignment horizontal="center" vertical="center"/>
    </xf>
    <xf numFmtId="178" fontId="31" fillId="15" borderId="40" xfId="4" applyNumberFormat="1" applyFont="1" applyFill="1" applyBorder="1" applyAlignment="1">
      <alignment horizontal="center" vertical="center"/>
    </xf>
    <xf numFmtId="1" fontId="31" fillId="15" borderId="2" xfId="4" applyNumberFormat="1" applyFont="1" applyFill="1" applyBorder="1" applyAlignment="1">
      <alignment horizontal="center" vertical="center"/>
    </xf>
    <xf numFmtId="182" fontId="31" fillId="0" borderId="40" xfId="4" applyNumberFormat="1" applyFont="1" applyBorder="1" applyAlignment="1">
      <alignment horizontal="center" vertical="center"/>
    </xf>
    <xf numFmtId="183" fontId="31" fillId="0" borderId="40" xfId="4" applyNumberFormat="1" applyFont="1" applyBorder="1" applyAlignment="1">
      <alignment horizontal="center" vertical="center"/>
    </xf>
    <xf numFmtId="180" fontId="31" fillId="0" borderId="40" xfId="341" applyNumberFormat="1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 wrapText="1"/>
    </xf>
    <xf numFmtId="178" fontId="31" fillId="0" borderId="40" xfId="4" applyNumberFormat="1" applyFont="1" applyBorder="1" applyAlignment="1">
      <alignment horizontal="center" vertical="center"/>
    </xf>
    <xf numFmtId="182" fontId="31" fillId="3" borderId="30" xfId="4" applyNumberFormat="1" applyFont="1" applyFill="1" applyBorder="1" applyAlignment="1">
      <alignment horizontal="center" vertical="center"/>
    </xf>
    <xf numFmtId="0" fontId="31" fillId="3" borderId="30" xfId="4" applyFont="1" applyFill="1" applyBorder="1" applyAlignment="1">
      <alignment horizontal="center" vertical="center"/>
    </xf>
    <xf numFmtId="0" fontId="31" fillId="0" borderId="53" xfId="4" applyFont="1" applyBorder="1" applyAlignment="1">
      <alignment horizontal="center"/>
    </xf>
    <xf numFmtId="0" fontId="31" fillId="0" borderId="3" xfId="4" applyFont="1" applyBorder="1" applyAlignment="1">
      <alignment horizontal="center"/>
    </xf>
    <xf numFmtId="0" fontId="31" fillId="0" borderId="3" xfId="160" applyFont="1" applyBorder="1" applyAlignment="1"/>
    <xf numFmtId="0" fontId="31" fillId="0" borderId="1" xfId="160" applyFont="1" applyBorder="1" applyAlignment="1"/>
    <xf numFmtId="178" fontId="31" fillId="0" borderId="54" xfId="160" applyNumberFormat="1" applyFont="1" applyBorder="1" applyAlignment="1">
      <alignment horizontal="center"/>
    </xf>
    <xf numFmtId="43" fontId="31" fillId="0" borderId="2" xfId="286" applyFont="1" applyBorder="1" applyAlignment="1">
      <alignment horizontal="center" vertical="center"/>
    </xf>
    <xf numFmtId="1" fontId="31" fillId="4" borderId="55" xfId="4" applyNumberFormat="1" applyFont="1" applyFill="1" applyBorder="1" applyAlignment="1">
      <alignment horizontal="center" vertical="center"/>
    </xf>
    <xf numFmtId="178" fontId="31" fillId="0" borderId="2" xfId="4" applyNumberFormat="1" applyFont="1" applyBorder="1" applyAlignment="1">
      <alignment horizontal="center" vertical="center"/>
    </xf>
    <xf numFmtId="183" fontId="31" fillId="0" borderId="2" xfId="4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 wrapText="1"/>
    </xf>
    <xf numFmtId="182" fontId="31" fillId="0" borderId="55" xfId="4" applyNumberFormat="1" applyFont="1" applyBorder="1" applyAlignment="1">
      <alignment horizontal="center" vertical="center"/>
    </xf>
    <xf numFmtId="180" fontId="31" fillId="0" borderId="55" xfId="341" applyNumberFormat="1" applyFont="1" applyBorder="1" applyAlignment="1">
      <alignment horizontal="center" vertical="center"/>
    </xf>
    <xf numFmtId="1" fontId="31" fillId="4" borderId="57" xfId="4" applyNumberFormat="1" applyFont="1" applyFill="1" applyBorder="1" applyAlignment="1">
      <alignment horizontal="center" vertical="center"/>
    </xf>
    <xf numFmtId="1" fontId="31" fillId="0" borderId="49" xfId="4" applyNumberFormat="1" applyFont="1" applyBorder="1" applyAlignment="1">
      <alignment horizontal="center" vertical="center"/>
    </xf>
    <xf numFmtId="178" fontId="31" fillId="0" borderId="49" xfId="4" applyNumberFormat="1" applyFont="1" applyBorder="1" applyAlignment="1">
      <alignment horizontal="center" vertical="center"/>
    </xf>
    <xf numFmtId="20" fontId="31" fillId="0" borderId="2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/>
    </xf>
    <xf numFmtId="0" fontId="31" fillId="14" borderId="44" xfId="160" applyFont="1" applyFill="1" applyBorder="1" applyAlignment="1"/>
    <xf numFmtId="1" fontId="31" fillId="4" borderId="2" xfId="4" applyNumberFormat="1" applyFont="1" applyFill="1" applyBorder="1" applyAlignment="1">
      <alignment horizontal="center" vertical="center"/>
    </xf>
    <xf numFmtId="178" fontId="31" fillId="0" borderId="1" xfId="160" applyNumberFormat="1" applyFont="1" applyBorder="1" applyAlignment="1">
      <alignment horizontal="center"/>
    </xf>
    <xf numFmtId="0" fontId="31" fillId="0" borderId="1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/>
    </xf>
    <xf numFmtId="43" fontId="31" fillId="15" borderId="2" xfId="286" applyFont="1" applyFill="1" applyBorder="1" applyAlignment="1">
      <alignment horizontal="center" vertical="center"/>
    </xf>
    <xf numFmtId="0" fontId="31" fillId="15" borderId="2" xfId="4" applyFont="1" applyFill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 vertical="center"/>
    </xf>
    <xf numFmtId="180" fontId="31" fillId="0" borderId="2" xfId="341" applyNumberFormat="1" applyFont="1" applyFill="1" applyBorder="1" applyAlignment="1">
      <alignment horizontal="center" vertical="center"/>
    </xf>
    <xf numFmtId="182" fontId="31" fillId="3" borderId="2" xfId="4" applyNumberFormat="1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182" fontId="31" fillId="0" borderId="57" xfId="4" applyNumberFormat="1" applyFont="1" applyBorder="1" applyAlignment="1">
      <alignment horizontal="center" vertical="center"/>
    </xf>
    <xf numFmtId="180" fontId="31" fillId="0" borderId="57" xfId="341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/>
    </xf>
    <xf numFmtId="0" fontId="31" fillId="0" borderId="62" xfId="160" applyFont="1" applyBorder="1" applyAlignment="1"/>
    <xf numFmtId="178" fontId="31" fillId="0" borderId="63" xfId="160" applyNumberFormat="1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43" fontId="31" fillId="0" borderId="49" xfId="286" applyFont="1" applyBorder="1" applyAlignment="1">
      <alignment horizontal="center" vertical="center"/>
    </xf>
    <xf numFmtId="1" fontId="31" fillId="4" borderId="49" xfId="4" applyNumberFormat="1" applyFont="1" applyFill="1" applyBorder="1" applyAlignment="1">
      <alignment horizontal="center" vertical="center"/>
    </xf>
    <xf numFmtId="1" fontId="31" fillId="0" borderId="46" xfId="4" applyNumberFormat="1" applyFont="1" applyBorder="1" applyAlignment="1">
      <alignment horizontal="center" vertical="center"/>
    </xf>
    <xf numFmtId="178" fontId="31" fillId="0" borderId="46" xfId="4" applyNumberFormat="1" applyFont="1" applyBorder="1" applyAlignment="1">
      <alignment horizontal="center" vertical="center"/>
    </xf>
    <xf numFmtId="182" fontId="31" fillId="0" borderId="46" xfId="4" applyNumberFormat="1" applyFont="1" applyBorder="1" applyAlignment="1">
      <alignment horizontal="center" vertical="center"/>
    </xf>
    <xf numFmtId="183" fontId="31" fillId="0" borderId="46" xfId="4" applyNumberFormat="1" applyFont="1" applyBorder="1" applyAlignment="1">
      <alignment horizontal="center" vertical="center"/>
    </xf>
    <xf numFmtId="184" fontId="31" fillId="0" borderId="49" xfId="4" applyNumberFormat="1" applyFont="1" applyBorder="1" applyAlignment="1">
      <alignment horizontal="center" vertical="center"/>
    </xf>
    <xf numFmtId="0" fontId="31" fillId="14" borderId="39" xfId="4" applyFont="1" applyFill="1" applyBorder="1" applyAlignment="1">
      <alignment horizontal="center" vertical="center"/>
    </xf>
    <xf numFmtId="0" fontId="31" fillId="0" borderId="49" xfId="4" applyFont="1" applyBorder="1" applyAlignment="1">
      <alignment horizontal="center" vertical="center" wrapText="1"/>
    </xf>
    <xf numFmtId="180" fontId="31" fillId="0" borderId="61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/>
    </xf>
    <xf numFmtId="0" fontId="31" fillId="0" borderId="51" xfId="4" applyFont="1" applyBorder="1" applyAlignment="1">
      <alignment horizontal="center"/>
    </xf>
    <xf numFmtId="20" fontId="31" fillId="0" borderId="2" xfId="160" applyNumberFormat="1" applyFont="1" applyBorder="1" applyAlignment="1">
      <alignment horizontal="center" vertical="center"/>
    </xf>
    <xf numFmtId="182" fontId="31" fillId="0" borderId="2" xfId="160" applyNumberFormat="1" applyFont="1" applyBorder="1" applyAlignment="1">
      <alignment horizontal="center" vertical="center"/>
    </xf>
    <xf numFmtId="180" fontId="31" fillId="0" borderId="44" xfId="341" applyNumberFormat="1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1" fontId="4" fillId="0" borderId="49" xfId="136" applyNumberFormat="1" applyFont="1" applyBorder="1" applyAlignment="1">
      <alignment horizontal="center" vertical="center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0" fontId="31" fillId="0" borderId="53" xfId="4" applyFont="1" applyBorder="1" applyAlignment="1">
      <alignment horizontal="center" vertical="center"/>
    </xf>
    <xf numFmtId="184" fontId="4" fillId="0" borderId="2" xfId="136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/>
    </xf>
    <xf numFmtId="180" fontId="31" fillId="0" borderId="50" xfId="341" applyNumberFormat="1" applyFont="1" applyBorder="1" applyAlignment="1">
      <alignment horizontal="center" vertical="center"/>
    </xf>
    <xf numFmtId="178" fontId="31" fillId="0" borderId="2" xfId="160" applyNumberFormat="1" applyFont="1" applyBorder="1" applyAlignment="1">
      <alignment horizontal="center"/>
    </xf>
    <xf numFmtId="182" fontId="31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0" fontId="31" fillId="0" borderId="61" xfId="160" applyFont="1" applyBorder="1" applyAlignment="1"/>
    <xf numFmtId="178" fontId="31" fillId="0" borderId="48" xfId="160" applyNumberFormat="1" applyFont="1" applyBorder="1" applyAlignment="1">
      <alignment horizontal="center"/>
    </xf>
    <xf numFmtId="0" fontId="4" fillId="0" borderId="49" xfId="136" applyFont="1" applyBorder="1" applyAlignment="1">
      <alignment horizontal="center" vertical="center"/>
    </xf>
    <xf numFmtId="1" fontId="4" fillId="4" borderId="49" xfId="136" applyNumberFormat="1" applyFont="1" applyFill="1" applyBorder="1" applyAlignment="1">
      <alignment horizontal="center" vertical="center"/>
    </xf>
    <xf numFmtId="178" fontId="4" fillId="0" borderId="49" xfId="136" applyNumberFormat="1" applyFont="1" applyBorder="1" applyAlignment="1">
      <alignment horizontal="center" vertical="center"/>
    </xf>
    <xf numFmtId="183" fontId="31" fillId="0" borderId="49" xfId="4" applyNumberFormat="1" applyFont="1" applyBorder="1" applyAlignment="1">
      <alignment horizontal="center" vertical="center"/>
    </xf>
    <xf numFmtId="180" fontId="31" fillId="0" borderId="62" xfId="341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53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0" borderId="1" xfId="136" applyFont="1" applyBorder="1" applyAlignment="1">
      <alignment horizontal="left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0" fontId="31" fillId="0" borderId="50" xfId="4" applyFont="1" applyBorder="1" applyAlignment="1">
      <alignment horizontal="center"/>
    </xf>
    <xf numFmtId="0" fontId="11" fillId="0" borderId="30" xfId="1" applyFont="1" applyBorder="1" applyAlignment="1">
      <alignment horizontal="center" vertical="center"/>
    </xf>
    <xf numFmtId="182" fontId="31" fillId="0" borderId="62" xfId="4" applyNumberFormat="1" applyFont="1" applyBorder="1" applyAlignment="1">
      <alignment horizontal="center" vertical="center"/>
    </xf>
    <xf numFmtId="180" fontId="31" fillId="0" borderId="46" xfId="341" applyNumberFormat="1" applyFont="1" applyFill="1" applyBorder="1" applyAlignment="1">
      <alignment horizontal="center" vertical="center"/>
    </xf>
    <xf numFmtId="184" fontId="31" fillId="0" borderId="46" xfId="4" applyNumberFormat="1" applyFont="1" applyBorder="1" applyAlignment="1">
      <alignment horizontal="center" vertical="center"/>
    </xf>
    <xf numFmtId="20" fontId="31" fillId="0" borderId="46" xfId="4" applyNumberFormat="1" applyFont="1" applyBorder="1" applyAlignment="1">
      <alignment horizontal="center" vertical="center"/>
    </xf>
    <xf numFmtId="182" fontId="31" fillId="0" borderId="44" xfId="4" applyNumberFormat="1" applyFont="1" applyBorder="1" applyAlignment="1">
      <alignment horizontal="center" vertical="center"/>
    </xf>
    <xf numFmtId="182" fontId="31" fillId="0" borderId="47" xfId="4" applyNumberFormat="1" applyFont="1" applyBorder="1" applyAlignment="1">
      <alignment horizontal="center" vertical="center"/>
    </xf>
    <xf numFmtId="184" fontId="31" fillId="0" borderId="39" xfId="4" applyNumberFormat="1" applyFont="1" applyBorder="1" applyAlignment="1">
      <alignment horizontal="center" vertical="center"/>
    </xf>
    <xf numFmtId="184" fontId="4" fillId="14" borderId="49" xfId="136" applyNumberFormat="1" applyFont="1" applyFill="1" applyBorder="1" applyAlignment="1">
      <alignment horizontal="center" vertical="center"/>
    </xf>
    <xf numFmtId="0" fontId="31" fillId="0" borderId="61" xfId="4" applyFont="1" applyBorder="1" applyAlignment="1">
      <alignment horizontal="center"/>
    </xf>
    <xf numFmtId="0" fontId="31" fillId="0" borderId="61" xfId="4" applyFont="1" applyBorder="1" applyAlignment="1">
      <alignment horizontal="center" vertical="center"/>
    </xf>
    <xf numFmtId="1" fontId="31" fillId="4" borderId="40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178" fontId="31" fillId="15" borderId="39" xfId="4" applyNumberFormat="1" applyFont="1" applyFill="1" applyBorder="1" applyAlignment="1">
      <alignment horizontal="center"/>
    </xf>
    <xf numFmtId="1" fontId="31" fillId="15" borderId="46" xfId="4" applyNumberFormat="1" applyFont="1" applyFill="1" applyBorder="1" applyAlignment="1">
      <alignment horizontal="center" vertical="center"/>
    </xf>
    <xf numFmtId="43" fontId="31" fillId="15" borderId="39" xfId="286" applyFont="1" applyFill="1" applyBorder="1" applyAlignment="1">
      <alignment horizontal="center" vertical="center"/>
    </xf>
    <xf numFmtId="178" fontId="31" fillId="15" borderId="39" xfId="4" applyNumberFormat="1" applyFont="1" applyFill="1" applyBorder="1" applyAlignment="1">
      <alignment horizontal="center" vertical="center"/>
    </xf>
    <xf numFmtId="180" fontId="31" fillId="0" borderId="39" xfId="341" applyNumberFormat="1" applyFont="1" applyFill="1" applyBorder="1" applyAlignment="1">
      <alignment horizontal="center" vertical="center"/>
    </xf>
    <xf numFmtId="184" fontId="4" fillId="0" borderId="49" xfId="136" applyNumberFormat="1" applyFont="1" applyBorder="1" applyAlignment="1">
      <alignment horizontal="center" vertical="center"/>
    </xf>
    <xf numFmtId="0" fontId="31" fillId="0" borderId="48" xfId="160" applyFont="1" applyBorder="1" applyAlignment="1"/>
    <xf numFmtId="1" fontId="31" fillId="0" borderId="57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/>
    </xf>
    <xf numFmtId="0" fontId="31" fillId="0" borderId="64" xfId="160" applyFont="1" applyBorder="1" applyAlignment="1"/>
    <xf numFmtId="0" fontId="31" fillId="0" borderId="65" xfId="160" applyFont="1" applyBorder="1" applyAlignment="1"/>
    <xf numFmtId="1" fontId="31" fillId="4" borderId="2" xfId="197" applyNumberFormat="1" applyFont="1" applyFill="1" applyBorder="1" applyAlignment="1">
      <alignment horizontal="center" vertical="center"/>
    </xf>
    <xf numFmtId="1" fontId="31" fillId="0" borderId="2" xfId="197" applyNumberFormat="1" applyFont="1" applyBorder="1" applyAlignment="1">
      <alignment horizontal="center" vertical="center"/>
    </xf>
    <xf numFmtId="20" fontId="31" fillId="0" borderId="39" xfId="160" applyNumberFormat="1" applyFont="1" applyBorder="1" applyAlignment="1">
      <alignment horizontal="center" vertical="center"/>
    </xf>
    <xf numFmtId="178" fontId="31" fillId="0" borderId="65" xfId="4" applyNumberFormat="1" applyFont="1" applyBorder="1" applyAlignment="1">
      <alignment horizontal="center" vertical="center"/>
    </xf>
    <xf numFmtId="183" fontId="31" fillId="0" borderId="57" xfId="4" applyNumberFormat="1" applyFont="1" applyBorder="1" applyAlignment="1">
      <alignment horizontal="center" vertical="center"/>
    </xf>
    <xf numFmtId="178" fontId="31" fillId="0" borderId="1" xfId="4" applyNumberFormat="1" applyFont="1" applyBorder="1" applyAlignment="1">
      <alignment horizontal="center" vertical="center"/>
    </xf>
    <xf numFmtId="178" fontId="31" fillId="15" borderId="44" xfId="4" applyNumberFormat="1" applyFont="1" applyFill="1" applyBorder="1" applyAlignment="1">
      <alignment horizontal="center"/>
    </xf>
    <xf numFmtId="178" fontId="31" fillId="15" borderId="6" xfId="4" applyNumberFormat="1" applyFont="1" applyFill="1" applyBorder="1" applyAlignment="1">
      <alignment horizontal="center" vertical="center"/>
    </xf>
    <xf numFmtId="180" fontId="31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1" fillId="14" borderId="30" xfId="4" applyFont="1" applyFill="1" applyBorder="1" applyAlignment="1">
      <alignment horizontal="center" vertical="center"/>
    </xf>
    <xf numFmtId="20" fontId="31" fillId="0" borderId="57" xfId="4" applyNumberFormat="1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178" fontId="31" fillId="0" borderId="30" xfId="4" applyNumberFormat="1" applyFont="1" applyBorder="1" applyAlignment="1">
      <alignment horizontal="center" vertical="center"/>
    </xf>
    <xf numFmtId="184" fontId="31" fillId="0" borderId="40" xfId="4" applyNumberFormat="1" applyFont="1" applyBorder="1" applyAlignment="1">
      <alignment horizontal="center" vertical="center"/>
    </xf>
    <xf numFmtId="20" fontId="31" fillId="0" borderId="40" xfId="160" applyNumberFormat="1" applyFont="1" applyBorder="1" applyAlignment="1">
      <alignment horizontal="center" vertical="center"/>
    </xf>
    <xf numFmtId="1" fontId="31" fillId="0" borderId="3" xfId="4" applyNumberFormat="1" applyFont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/>
    </xf>
    <xf numFmtId="43" fontId="31" fillId="15" borderId="7" xfId="286" applyFont="1" applyFill="1" applyBorder="1" applyAlignment="1">
      <alignment horizontal="center" vertical="center"/>
    </xf>
    <xf numFmtId="1" fontId="31" fillId="15" borderId="7" xfId="4" applyNumberFormat="1" applyFont="1" applyFill="1" applyBorder="1" applyAlignment="1">
      <alignment horizontal="center" vertical="center"/>
    </xf>
    <xf numFmtId="178" fontId="31" fillId="15" borderId="7" xfId="4" applyNumberFormat="1" applyFont="1" applyFill="1" applyBorder="1" applyAlignment="1">
      <alignment horizontal="center" vertical="center"/>
    </xf>
    <xf numFmtId="182" fontId="31" fillId="0" borderId="7" xfId="4" applyNumberFormat="1" applyFont="1" applyBorder="1" applyAlignment="1">
      <alignment horizontal="center" vertical="center"/>
    </xf>
    <xf numFmtId="183" fontId="31" fillId="0" borderId="7" xfId="4" applyNumberFormat="1" applyFont="1" applyBorder="1" applyAlignment="1">
      <alignment horizontal="center" vertical="center"/>
    </xf>
    <xf numFmtId="180" fontId="31" fillId="0" borderId="7" xfId="341" applyNumberFormat="1" applyFont="1" applyFill="1" applyBorder="1" applyAlignment="1">
      <alignment horizontal="center" vertical="center"/>
    </xf>
    <xf numFmtId="0" fontId="31" fillId="14" borderId="3" xfId="4" applyFont="1" applyFill="1" applyBorder="1" applyAlignment="1">
      <alignment horizontal="center"/>
    </xf>
    <xf numFmtId="0" fontId="31" fillId="14" borderId="3" xfId="160" applyFont="1" applyFill="1" applyBorder="1" applyAlignment="1"/>
    <xf numFmtId="178" fontId="31" fillId="14" borderId="1" xfId="160" applyNumberFormat="1" applyFont="1" applyFill="1" applyBorder="1" applyAlignment="1">
      <alignment horizontal="center"/>
    </xf>
    <xf numFmtId="1" fontId="31" fillId="14" borderId="2" xfId="4" applyNumberFormat="1" applyFont="1" applyFill="1" applyBorder="1" applyAlignment="1">
      <alignment horizontal="center" vertical="center"/>
    </xf>
    <xf numFmtId="43" fontId="31" fillId="14" borderId="39" xfId="286" applyFont="1" applyFill="1" applyBorder="1" applyAlignment="1">
      <alignment horizontal="center" vertical="center"/>
    </xf>
    <xf numFmtId="184" fontId="31" fillId="14" borderId="2" xfId="4" applyNumberFormat="1" applyFont="1" applyFill="1" applyBorder="1" applyAlignment="1">
      <alignment horizontal="center" vertical="center"/>
    </xf>
    <xf numFmtId="0" fontId="31" fillId="14" borderId="2" xfId="4" applyFont="1" applyFill="1" applyBorder="1" applyAlignment="1">
      <alignment horizontal="center" vertical="center"/>
    </xf>
    <xf numFmtId="182" fontId="31" fillId="14" borderId="2" xfId="4" applyNumberFormat="1" applyFont="1" applyFill="1" applyBorder="1" applyAlignment="1">
      <alignment horizontal="center" vertical="center"/>
    </xf>
    <xf numFmtId="180" fontId="31" fillId="14" borderId="2" xfId="341" applyNumberFormat="1" applyFont="1" applyFill="1" applyBorder="1" applyAlignment="1">
      <alignment horizontal="center" vertical="center"/>
    </xf>
    <xf numFmtId="0" fontId="31" fillId="14" borderId="0" xfId="4" applyFont="1" applyFill="1">
      <alignment vertical="center"/>
    </xf>
    <xf numFmtId="20" fontId="31" fillId="0" borderId="39" xfId="197" applyNumberFormat="1" applyFont="1" applyBorder="1" applyAlignment="1">
      <alignment horizontal="center" vertical="center"/>
    </xf>
    <xf numFmtId="182" fontId="31" fillId="0" borderId="2" xfId="197" applyNumberFormat="1" applyFont="1" applyBorder="1" applyAlignment="1">
      <alignment horizontal="center" vertical="center"/>
    </xf>
    <xf numFmtId="0" fontId="31" fillId="0" borderId="0" xfId="197" applyFont="1">
      <alignment vertical="center"/>
    </xf>
    <xf numFmtId="20" fontId="31" fillId="0" borderId="40" xfId="197" applyNumberFormat="1" applyFont="1" applyBorder="1" applyAlignment="1">
      <alignment horizontal="center" vertical="center"/>
    </xf>
    <xf numFmtId="20" fontId="31" fillId="0" borderId="2" xfId="197" applyNumberFormat="1" applyFont="1" applyBorder="1" applyAlignment="1">
      <alignment horizontal="center" vertical="center"/>
    </xf>
    <xf numFmtId="0" fontId="31" fillId="0" borderId="2" xfId="197" applyFont="1" applyBorder="1" applyAlignment="1">
      <alignment horizontal="center" vertical="center"/>
    </xf>
    <xf numFmtId="0" fontId="31" fillId="0" borderId="57" xfId="197" applyFont="1" applyBorder="1" applyAlignment="1">
      <alignment horizontal="center" vertical="center"/>
    </xf>
    <xf numFmtId="0" fontId="31" fillId="0" borderId="3" xfId="197" applyFont="1" applyBorder="1" applyAlignment="1">
      <alignment horizontal="center" vertical="center"/>
    </xf>
    <xf numFmtId="43" fontId="31" fillId="0" borderId="40" xfId="286" applyFont="1" applyBorder="1" applyAlignment="1">
      <alignment horizontal="center" vertical="center"/>
    </xf>
    <xf numFmtId="178" fontId="31" fillId="0" borderId="2" xfId="197" applyNumberFormat="1" applyFont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/>
    </xf>
    <xf numFmtId="0" fontId="31" fillId="14" borderId="64" xfId="160" applyFont="1" applyFill="1" applyBorder="1" applyAlignment="1"/>
    <xf numFmtId="184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1" fillId="4" borderId="46" xfId="4" applyFont="1" applyFill="1" applyBorder="1" applyAlignment="1">
      <alignment horizontal="center" vertical="center"/>
    </xf>
    <xf numFmtId="1" fontId="31" fillId="0" borderId="44" xfId="4" applyNumberFormat="1" applyFont="1" applyBorder="1" applyAlignment="1">
      <alignment horizontal="center" vertical="center"/>
    </xf>
    <xf numFmtId="43" fontId="31" fillId="0" borderId="68" xfId="286" applyFont="1" applyBorder="1" applyAlignment="1">
      <alignment horizontal="center" vertical="center"/>
    </xf>
    <xf numFmtId="1" fontId="31" fillId="0" borderId="3" xfId="197" applyNumberFormat="1" applyFont="1" applyBorder="1" applyAlignment="1">
      <alignment horizontal="center" vertical="center"/>
    </xf>
    <xf numFmtId="0" fontId="31" fillId="15" borderId="69" xfId="4" applyFont="1" applyFill="1" applyBorder="1" applyAlignment="1"/>
    <xf numFmtId="0" fontId="31" fillId="15" borderId="54" xfId="4" applyFont="1" applyFill="1" applyBorder="1" applyAlignment="1"/>
    <xf numFmtId="1" fontId="31" fillId="15" borderId="39" xfId="4" applyNumberFormat="1" applyFont="1" applyFill="1" applyBorder="1" applyAlignment="1">
      <alignment horizontal="center" vertical="center"/>
    </xf>
    <xf numFmtId="43" fontId="31" fillId="15" borderId="46" xfId="286" applyFont="1" applyFill="1" applyBorder="1" applyAlignment="1">
      <alignment horizontal="center" vertical="center"/>
    </xf>
    <xf numFmtId="0" fontId="31" fillId="15" borderId="39" xfId="4" applyFont="1" applyFill="1" applyBorder="1" applyAlignment="1">
      <alignment horizontal="center" vertical="center"/>
    </xf>
    <xf numFmtId="178" fontId="31" fillId="0" borderId="57" xfId="4" applyNumberFormat="1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0" fontId="40" fillId="0" borderId="44" xfId="160" applyFont="1" applyBorder="1" applyAlignment="1"/>
    <xf numFmtId="0" fontId="40" fillId="0" borderId="3" xfId="160" applyFont="1" applyBorder="1" applyAlignment="1"/>
    <xf numFmtId="178" fontId="31" fillId="0" borderId="51" xfId="160" applyNumberFormat="1" applyFont="1" applyBorder="1" applyAlignment="1">
      <alignment horizontal="center"/>
    </xf>
    <xf numFmtId="43" fontId="31" fillId="0" borderId="50" xfId="286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 wrapText="1"/>
    </xf>
    <xf numFmtId="0" fontId="31" fillId="15" borderId="49" xfId="4" applyFont="1" applyFill="1" applyBorder="1" applyAlignment="1">
      <alignment horizontal="center" vertical="center"/>
    </xf>
    <xf numFmtId="1" fontId="31" fillId="15" borderId="49" xfId="4" applyNumberFormat="1" applyFont="1" applyFill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 vertical="center"/>
    </xf>
    <xf numFmtId="180" fontId="31" fillId="0" borderId="62" xfId="341" applyNumberFormat="1" applyFont="1" applyFill="1" applyBorder="1" applyAlignment="1">
      <alignment horizontal="center" vertical="center"/>
    </xf>
    <xf numFmtId="43" fontId="31" fillId="0" borderId="46" xfId="286" applyFont="1" applyBorder="1" applyAlignment="1">
      <alignment horizontal="center" vertical="center"/>
    </xf>
    <xf numFmtId="184" fontId="31" fillId="0" borderId="47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 wrapText="1"/>
    </xf>
    <xf numFmtId="0" fontId="31" fillId="14" borderId="46" xfId="4" applyFont="1" applyFill="1" applyBorder="1" applyAlignment="1">
      <alignment horizontal="center" vertical="center"/>
    </xf>
    <xf numFmtId="0" fontId="31" fillId="14" borderId="70" xfId="4" applyFont="1" applyFill="1" applyBorder="1" applyAlignment="1">
      <alignment horizontal="center" vertical="center"/>
    </xf>
    <xf numFmtId="0" fontId="31" fillId="0" borderId="51" xfId="160" applyFont="1" applyBorder="1" applyAlignment="1"/>
    <xf numFmtId="184" fontId="31" fillId="0" borderId="50" xfId="4" applyNumberFormat="1" applyFont="1" applyBorder="1" applyAlignment="1">
      <alignment horizontal="center" vertical="center"/>
    </xf>
    <xf numFmtId="0" fontId="31" fillId="14" borderId="3" xfId="4" applyFont="1" applyFill="1" applyBorder="1" applyAlignment="1">
      <alignment horizontal="center" vertical="center"/>
    </xf>
    <xf numFmtId="0" fontId="31" fillId="0" borderId="45" xfId="160" applyFont="1" applyBorder="1" applyAlignment="1"/>
    <xf numFmtId="0" fontId="31" fillId="0" borderId="0" xfId="4" applyFont="1" applyAlignment="1">
      <alignment horizontal="center" vertical="center"/>
    </xf>
    <xf numFmtId="0" fontId="31" fillId="0" borderId="0" xfId="160" applyFont="1" applyAlignment="1"/>
    <xf numFmtId="0" fontId="31" fillId="0" borderId="7" xfId="4" applyFont="1" applyBorder="1" applyAlignment="1">
      <alignment horizontal="center"/>
    </xf>
    <xf numFmtId="178" fontId="31" fillId="15" borderId="70" xfId="4" applyNumberFormat="1" applyFont="1" applyFill="1" applyBorder="1" applyAlignment="1">
      <alignment horizontal="center"/>
    </xf>
    <xf numFmtId="180" fontId="31" fillId="0" borderId="6" xfId="341" applyNumberFormat="1" applyFont="1" applyFill="1" applyBorder="1" applyAlignment="1">
      <alignment horizontal="center" vertical="center"/>
    </xf>
    <xf numFmtId="180" fontId="31" fillId="0" borderId="70" xfId="341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/>
    </xf>
    <xf numFmtId="184" fontId="31" fillId="0" borderId="52" xfId="4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 wrapText="1"/>
    </xf>
    <xf numFmtId="182" fontId="31" fillId="0" borderId="40" xfId="197" applyNumberFormat="1" applyFont="1" applyBorder="1" applyAlignment="1">
      <alignment horizontal="center" vertical="center"/>
    </xf>
    <xf numFmtId="1" fontId="31" fillId="4" borderId="1" xfId="197" applyNumberFormat="1" applyFont="1" applyFill="1" applyBorder="1" applyAlignment="1">
      <alignment horizontal="center" vertical="center"/>
    </xf>
    <xf numFmtId="182" fontId="31" fillId="0" borderId="52" xfId="4" applyNumberFormat="1" applyFont="1" applyBorder="1" applyAlignment="1">
      <alignment horizontal="center" vertical="center"/>
    </xf>
    <xf numFmtId="178" fontId="31" fillId="0" borderId="7" xfId="4" applyNumberFormat="1" applyFont="1" applyBorder="1" applyAlignment="1">
      <alignment horizontal="center" vertical="center"/>
    </xf>
    <xf numFmtId="0" fontId="31" fillId="0" borderId="40" xfId="197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/>
    </xf>
    <xf numFmtId="1" fontId="31" fillId="15" borderId="30" xfId="4" applyNumberFormat="1" applyFont="1" applyFill="1" applyBorder="1" applyAlignment="1">
      <alignment horizontal="center" vertical="center"/>
    </xf>
    <xf numFmtId="178" fontId="31" fillId="15" borderId="30" xfId="4" applyNumberFormat="1" applyFont="1" applyFill="1" applyBorder="1" applyAlignment="1">
      <alignment horizontal="center" vertical="center"/>
    </xf>
    <xf numFmtId="180" fontId="31" fillId="0" borderId="50" xfId="341" applyNumberFormat="1" applyFont="1" applyFill="1" applyBorder="1" applyAlignment="1">
      <alignment horizontal="center" vertical="center"/>
    </xf>
    <xf numFmtId="184" fontId="31" fillId="0" borderId="30" xfId="4" applyNumberFormat="1" applyFont="1" applyBorder="1" applyAlignment="1">
      <alignment horizontal="center" vertical="center"/>
    </xf>
    <xf numFmtId="1" fontId="31" fillId="0" borderId="30" xfId="4" applyNumberFormat="1" applyFont="1" applyBorder="1" applyAlignment="1">
      <alignment horizontal="center" vertical="center"/>
    </xf>
    <xf numFmtId="0" fontId="31" fillId="0" borderId="2" xfId="160" applyFont="1" applyBorder="1" applyAlignment="1"/>
    <xf numFmtId="0" fontId="31" fillId="0" borderId="30" xfId="160" applyFont="1" applyBorder="1" applyAlignment="1"/>
    <xf numFmtId="0" fontId="31" fillId="0" borderId="0" xfId="4" applyFont="1" applyAlignment="1">
      <alignment vertical="center" wrapText="1"/>
    </xf>
    <xf numFmtId="0" fontId="10" fillId="0" borderId="73" xfId="97" applyFont="1" applyBorder="1" applyAlignment="1">
      <alignment vertical="center"/>
    </xf>
    <xf numFmtId="0" fontId="10" fillId="0" borderId="74" xfId="97" applyFont="1" applyBorder="1" applyAlignment="1">
      <alignment vertical="center"/>
    </xf>
    <xf numFmtId="0" fontId="10" fillId="0" borderId="2" xfId="97" applyFont="1" applyBorder="1" applyAlignment="1">
      <alignment vertical="center"/>
    </xf>
    <xf numFmtId="0" fontId="10" fillId="0" borderId="75" xfId="97" applyFont="1" applyBorder="1" applyAlignment="1">
      <alignment horizontal="left" vertical="center"/>
    </xf>
    <xf numFmtId="176" fontId="10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0" fillId="0" borderId="77" xfId="237" applyFont="1" applyBorder="1" applyAlignment="1">
      <alignment horizontal="center" vertical="center"/>
    </xf>
    <xf numFmtId="0" fontId="10" fillId="0" borderId="77" xfId="97" applyFont="1" applyBorder="1" applyAlignment="1">
      <alignment horizontal="center" vertical="center"/>
    </xf>
    <xf numFmtId="1" fontId="10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0" fillId="0" borderId="2" xfId="97" applyFont="1" applyBorder="1" applyAlignment="1">
      <alignment horizontal="left" vertical="center"/>
    </xf>
    <xf numFmtId="178" fontId="10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0" fillId="0" borderId="2" xfId="97" applyNumberFormat="1" applyFont="1" applyBorder="1" applyAlignment="1">
      <alignment horizontal="center" vertical="center"/>
    </xf>
    <xf numFmtId="0" fontId="10" fillId="0" borderId="2" xfId="97" applyFont="1" applyBorder="1" applyAlignment="1">
      <alignment horizontal="center" vertical="center"/>
    </xf>
    <xf numFmtId="0" fontId="10" fillId="0" borderId="3" xfId="97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66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4" fontId="4" fillId="0" borderId="39" xfId="97" applyNumberFormat="1" applyFont="1" applyBorder="1" applyAlignment="1">
      <alignment horizontal="center" vertical="center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66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53" xfId="97" applyFont="1" applyBorder="1" applyAlignment="1">
      <alignment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91" xfId="97" applyFont="1" applyBorder="1" applyAlignment="1">
      <alignment horizontal="left" vertical="top"/>
    </xf>
    <xf numFmtId="0" fontId="4" fillId="0" borderId="30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92" xfId="97" applyFont="1" applyBorder="1" applyAlignment="1">
      <alignment vertical="center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4" fontId="4" fillId="0" borderId="39" xfId="97" applyNumberFormat="1" applyFont="1" applyBorder="1" applyAlignment="1">
      <alignment horizontal="left" vertical="center"/>
    </xf>
    <xf numFmtId="0" fontId="4" fillId="0" borderId="94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6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95" xfId="97" applyFont="1" applyFill="1" applyBorder="1" applyAlignment="1">
      <alignment vertical="center"/>
    </xf>
    <xf numFmtId="0" fontId="4" fillId="0" borderId="96" xfId="97" applyFont="1" applyBorder="1" applyAlignment="1"/>
    <xf numFmtId="0" fontId="4" fillId="0" borderId="94" xfId="97" applyFont="1" applyBorder="1" applyAlignment="1"/>
    <xf numFmtId="0" fontId="4" fillId="0" borderId="49" xfId="97" applyFont="1" applyBorder="1" applyAlignment="1">
      <alignment horizontal="center" vertical="center"/>
    </xf>
    <xf numFmtId="0" fontId="4" fillId="0" borderId="53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1" fillId="0" borderId="2" xfId="237" applyFont="1" applyBorder="1" applyAlignment="1">
      <alignment horizontal="center" vertical="center"/>
    </xf>
    <xf numFmtId="184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2" fontId="4" fillId="15" borderId="2" xfId="160" applyNumberFormat="1" applyFont="1" applyFill="1" applyBorder="1" applyAlignment="1">
      <alignment horizontal="center" vertical="top"/>
    </xf>
    <xf numFmtId="0" fontId="4" fillId="15" borderId="49" xfId="97" applyFont="1" applyFill="1" applyBorder="1" applyAlignment="1">
      <alignment horizontal="center" vertical="center"/>
    </xf>
    <xf numFmtId="0" fontId="4" fillId="0" borderId="97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2" fontId="31" fillId="26" borderId="0" xfId="4" applyNumberFormat="1" applyFont="1" applyFill="1">
      <alignment vertical="center"/>
    </xf>
    <xf numFmtId="178" fontId="12" fillId="0" borderId="28" xfId="1" applyNumberFormat="1" applyFont="1" applyBorder="1" applyAlignment="1">
      <alignment horizontal="center" vertical="center"/>
    </xf>
    <xf numFmtId="178" fontId="31" fillId="0" borderId="0" xfId="4" applyNumberFormat="1" applyFont="1">
      <alignment vertical="center"/>
    </xf>
    <xf numFmtId="0" fontId="31" fillId="27" borderId="0" xfId="4" applyFont="1" applyFill="1">
      <alignment vertical="center"/>
    </xf>
    <xf numFmtId="0" fontId="31" fillId="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185" fontId="4" fillId="0" borderId="2" xfId="366" applyNumberFormat="1" applyFont="1" applyBorder="1" applyAlignment="1">
      <alignment horizontal="center" vertical="center"/>
    </xf>
    <xf numFmtId="185" fontId="4" fillId="0" borderId="5" xfId="366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0" fillId="9" borderId="33" xfId="1" applyFont="1" applyFill="1" applyBorder="1" applyAlignment="1">
      <alignment horizontal="center" vertical="center"/>
    </xf>
    <xf numFmtId="0" fontId="10" fillId="9" borderId="34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textRotation="255"/>
    </xf>
    <xf numFmtId="0" fontId="10" fillId="0" borderId="21" xfId="1" applyFont="1" applyBorder="1" applyAlignment="1">
      <alignment horizontal="center" vertical="center" textRotation="255"/>
    </xf>
    <xf numFmtId="0" fontId="10" fillId="0" borderId="22" xfId="1" applyFont="1" applyBorder="1" applyAlignment="1">
      <alignment horizontal="center" vertical="center" textRotation="255"/>
    </xf>
    <xf numFmtId="0" fontId="10" fillId="0" borderId="20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236" applyNumberFormat="1" applyFont="1" applyFill="1" applyBorder="1" applyAlignment="1">
      <alignment horizontal="center" vertical="center"/>
    </xf>
    <xf numFmtId="178" fontId="12" fillId="7" borderId="1" xfId="236" applyNumberFormat="1" applyFont="1" applyFill="1" applyBorder="1" applyAlignment="1">
      <alignment horizontal="center" vertical="center"/>
    </xf>
    <xf numFmtId="179" fontId="12" fillId="7" borderId="3" xfId="236" applyNumberFormat="1" applyFont="1" applyFill="1" applyBorder="1" applyAlignment="1">
      <alignment horizontal="center" vertical="center"/>
    </xf>
    <xf numFmtId="179" fontId="12" fillId="7" borderId="1" xfId="236" applyNumberFormat="1" applyFont="1" applyFill="1" applyBorder="1" applyAlignment="1">
      <alignment horizontal="center" vertical="center"/>
    </xf>
    <xf numFmtId="180" fontId="12" fillId="0" borderId="3" xfId="317" applyNumberFormat="1" applyFont="1" applyFill="1" applyBorder="1" applyAlignment="1">
      <alignment horizontal="center" vertical="center"/>
    </xf>
    <xf numFmtId="180" fontId="12" fillId="0" borderId="1" xfId="317" applyNumberFormat="1" applyFont="1" applyFill="1" applyBorder="1" applyAlignment="1">
      <alignment horizontal="center" vertical="center"/>
    </xf>
    <xf numFmtId="178" fontId="10" fillId="0" borderId="3" xfId="236" applyNumberFormat="1" applyFont="1" applyBorder="1" applyAlignment="1">
      <alignment horizontal="center" vertical="center"/>
    </xf>
    <xf numFmtId="178" fontId="10" fillId="0" borderId="1" xfId="236" applyNumberFormat="1" applyFont="1" applyBorder="1" applyAlignment="1">
      <alignment horizontal="center" vertical="center"/>
    </xf>
    <xf numFmtId="179" fontId="10" fillId="0" borderId="3" xfId="236" applyNumberFormat="1" applyFont="1" applyBorder="1" applyAlignment="1">
      <alignment horizontal="center" vertical="center"/>
    </xf>
    <xf numFmtId="179" fontId="10" fillId="0" borderId="1" xfId="236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6" fontId="10" fillId="4" borderId="3" xfId="236" applyNumberFormat="1" applyFont="1" applyFill="1" applyBorder="1" applyAlignment="1">
      <alignment horizontal="center" vertical="center"/>
    </xf>
    <xf numFmtId="176" fontId="10" fillId="4" borderId="1" xfId="236" applyNumberFormat="1" applyFont="1" applyFill="1" applyBorder="1" applyAlignment="1">
      <alignment horizontal="center" vertical="center"/>
    </xf>
    <xf numFmtId="176" fontId="10" fillId="5" borderId="3" xfId="236" applyNumberFormat="1" applyFont="1" applyFill="1" applyBorder="1" applyAlignment="1">
      <alignment horizontal="center" vertical="center"/>
    </xf>
    <xf numFmtId="176" fontId="10" fillId="5" borderId="1" xfId="236" applyNumberFormat="1" applyFont="1" applyFill="1" applyBorder="1" applyAlignment="1">
      <alignment horizontal="center" vertical="center"/>
    </xf>
    <xf numFmtId="176" fontId="10" fillId="6" borderId="3" xfId="236" applyNumberFormat="1" applyFont="1" applyFill="1" applyBorder="1" applyAlignment="1">
      <alignment horizontal="center" vertical="center"/>
    </xf>
    <xf numFmtId="176" fontId="10" fillId="6" borderId="1" xfId="236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77" fontId="10" fillId="0" borderId="3" xfId="236" applyNumberFormat="1" applyFont="1" applyBorder="1" applyAlignment="1">
      <alignment horizontal="center" vertical="center"/>
    </xf>
    <xf numFmtId="177" fontId="10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9" fillId="2" borderId="3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76" fontId="10" fillId="0" borderId="3" xfId="236" applyNumberFormat="1" applyFont="1" applyBorder="1" applyAlignment="1">
      <alignment horizontal="center" vertical="center"/>
    </xf>
    <xf numFmtId="176" fontId="10" fillId="0" borderId="1" xfId="236" applyNumberFormat="1" applyFont="1" applyBorder="1" applyAlignment="1">
      <alignment horizontal="center" vertical="center"/>
    </xf>
    <xf numFmtId="0" fontId="4" fillId="25" borderId="90" xfId="97" applyFont="1" applyFill="1" applyBorder="1" applyAlignment="1">
      <alignment horizontal="center" vertical="center" wrapText="1"/>
    </xf>
    <xf numFmtId="0" fontId="4" fillId="15" borderId="53" xfId="97" applyFont="1" applyFill="1" applyBorder="1" applyAlignment="1"/>
    <xf numFmtId="0" fontId="4" fillId="15" borderId="97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0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15" borderId="39" xfId="97" applyFont="1" applyFill="1" applyBorder="1" applyAlignment="1"/>
    <xf numFmtId="0" fontId="4" fillId="7" borderId="93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3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35" fillId="3" borderId="46" xfId="97" applyFont="1" applyFill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0" fillId="0" borderId="81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5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6" xfId="97" applyFont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15" borderId="2" xfId="4" applyFont="1" applyFill="1" applyBorder="1" applyAlignment="1"/>
    <xf numFmtId="0" fontId="31" fillId="0" borderId="2" xfId="4" applyFont="1" applyBorder="1" applyAlignment="1">
      <alignment horizontal="center" vertical="center"/>
    </xf>
    <xf numFmtId="0" fontId="38" fillId="7" borderId="2" xfId="4" applyFont="1" applyFill="1" applyBorder="1" applyAlignment="1">
      <alignment horizontal="center" vertical="center" wrapText="1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30" xfId="341" applyNumberFormat="1" applyFont="1" applyBorder="1" applyAlignment="1">
      <alignment horizontal="center" vertical="center"/>
    </xf>
    <xf numFmtId="0" fontId="31" fillId="19" borderId="40" xfId="4" applyFont="1" applyFill="1" applyBorder="1" applyAlignment="1">
      <alignment horizontal="center" vertical="center" wrapText="1"/>
    </xf>
    <xf numFmtId="0" fontId="31" fillId="19" borderId="7" xfId="4" applyFont="1" applyFill="1" applyBorder="1" applyAlignment="1">
      <alignment horizontal="center" vertical="center" wrapText="1"/>
    </xf>
    <xf numFmtId="0" fontId="31" fillId="19" borderId="70" xfId="4" applyFont="1" applyFill="1" applyBorder="1" applyAlignment="1">
      <alignment horizontal="center" vertical="center" wrapText="1"/>
    </xf>
    <xf numFmtId="0" fontId="31" fillId="19" borderId="71" xfId="4" applyFont="1" applyFill="1" applyBorder="1" applyAlignment="1">
      <alignment horizontal="center" vertical="center" wrapText="1"/>
    </xf>
    <xf numFmtId="180" fontId="31" fillId="0" borderId="7" xfId="341" applyNumberFormat="1" applyFont="1" applyBorder="1" applyAlignment="1">
      <alignment horizontal="center" vertical="center"/>
    </xf>
    <xf numFmtId="180" fontId="31" fillId="0" borderId="6" xfId="341" applyNumberFormat="1" applyFont="1" applyBorder="1" applyAlignment="1">
      <alignment horizontal="center" vertical="center"/>
    </xf>
    <xf numFmtId="180" fontId="31" fillId="0" borderId="68" xfId="341" applyNumberFormat="1" applyFont="1" applyBorder="1" applyAlignment="1">
      <alignment horizontal="center" vertical="center"/>
    </xf>
    <xf numFmtId="0" fontId="31" fillId="15" borderId="52" xfId="4" applyFont="1" applyFill="1" applyBorder="1" applyAlignment="1"/>
    <xf numFmtId="0" fontId="31" fillId="15" borderId="40" xfId="4" applyFont="1" applyFill="1" applyBorder="1" applyAlignment="1"/>
    <xf numFmtId="0" fontId="31" fillId="20" borderId="0" xfId="4" applyFont="1" applyFill="1" applyAlignment="1">
      <alignment horizontal="center" vertical="center" wrapText="1"/>
    </xf>
    <xf numFmtId="180" fontId="40" fillId="0" borderId="30" xfId="341" applyNumberFormat="1" applyFont="1" applyBorder="1" applyAlignment="1">
      <alignment horizontal="center" vertical="center"/>
    </xf>
    <xf numFmtId="180" fontId="40" fillId="0" borderId="7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13" borderId="66" xfId="4" applyFont="1" applyFill="1" applyBorder="1" applyAlignment="1">
      <alignment horizontal="center" vertical="center" wrapText="1"/>
    </xf>
    <xf numFmtId="0" fontId="31" fillId="13" borderId="0" xfId="4" applyFont="1" applyFill="1" applyAlignment="1">
      <alignment horizontal="center" vertical="center" wrapText="1"/>
    </xf>
    <xf numFmtId="0" fontId="31" fillId="13" borderId="63" xfId="4" applyFont="1" applyFill="1" applyBorder="1" applyAlignment="1">
      <alignment horizontal="center" vertical="center" wrapText="1"/>
    </xf>
    <xf numFmtId="180" fontId="31" fillId="0" borderId="67" xfId="341" applyNumberFormat="1" applyFont="1" applyBorder="1" applyAlignment="1">
      <alignment horizontal="center" vertical="center"/>
    </xf>
    <xf numFmtId="0" fontId="31" fillId="18" borderId="39" xfId="4" applyFont="1" applyFill="1" applyBorder="1" applyAlignment="1">
      <alignment horizontal="center" vertical="center" wrapText="1"/>
    </xf>
    <xf numFmtId="180" fontId="31" fillId="0" borderId="47" xfId="341" applyNumberFormat="1" applyFont="1" applyBorder="1" applyAlignment="1">
      <alignment horizontal="center" vertical="center"/>
    </xf>
    <xf numFmtId="0" fontId="31" fillId="17" borderId="40" xfId="4" applyFont="1" applyFill="1" applyBorder="1" applyAlignment="1">
      <alignment horizontal="center" vertical="center" wrapText="1"/>
    </xf>
    <xf numFmtId="0" fontId="31" fillId="17" borderId="7" xfId="4" applyFont="1" applyFill="1" applyBorder="1" applyAlignment="1">
      <alignment horizontal="center" vertical="center" wrapText="1"/>
    </xf>
    <xf numFmtId="180" fontId="31" fillId="0" borderId="52" xfId="341" applyNumberFormat="1" applyFont="1" applyBorder="1" applyAlignment="1">
      <alignment horizontal="center" vertical="center"/>
    </xf>
    <xf numFmtId="0" fontId="31" fillId="7" borderId="2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/>
    </xf>
    <xf numFmtId="0" fontId="31" fillId="5" borderId="39" xfId="4" applyFont="1" applyFill="1" applyBorder="1" applyAlignment="1">
      <alignment horizontal="center" vertical="center"/>
    </xf>
    <xf numFmtId="0" fontId="31" fillId="9" borderId="39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5" borderId="61" xfId="4" applyFont="1" applyFill="1" applyBorder="1" applyAlignment="1">
      <alignment horizontal="center" vertical="center" wrapText="1"/>
    </xf>
    <xf numFmtId="180" fontId="31" fillId="0" borderId="49" xfId="341" applyNumberFormat="1" applyFont="1" applyBorder="1" applyAlignment="1">
      <alignment horizontal="center" vertical="center"/>
    </xf>
    <xf numFmtId="0" fontId="31" fillId="15" borderId="30" xfId="4" applyFont="1" applyFill="1" applyBorder="1" applyAlignment="1"/>
    <xf numFmtId="0" fontId="39" fillId="16" borderId="51" xfId="136" applyFont="1" applyFill="1" applyBorder="1" applyAlignment="1">
      <alignment horizontal="center" vertical="center" wrapText="1"/>
    </xf>
    <xf numFmtId="0" fontId="39" fillId="16" borderId="0" xfId="136" applyFont="1" applyFill="1" applyAlignment="1">
      <alignment horizontal="center" vertical="center" wrapText="1"/>
    </xf>
    <xf numFmtId="0" fontId="39" fillId="16" borderId="63" xfId="136" applyFont="1" applyFill="1" applyBorder="1" applyAlignment="1">
      <alignment horizontal="center" vertical="center" wrapText="1"/>
    </xf>
    <xf numFmtId="180" fontId="31" fillId="0" borderId="56" xfId="341" applyNumberFormat="1" applyFont="1" applyBorder="1" applyAlignment="1">
      <alignment horizontal="center" vertical="center"/>
    </xf>
    <xf numFmtId="180" fontId="31" fillId="0" borderId="58" xfId="341" applyNumberFormat="1" applyFont="1" applyBorder="1" applyAlignment="1">
      <alignment horizontal="center" vertical="center"/>
    </xf>
    <xf numFmtId="180" fontId="31" fillId="0" borderId="59" xfId="341" applyNumberFormat="1" applyFont="1" applyBorder="1" applyAlignment="1">
      <alignment horizontal="center" vertical="center"/>
    </xf>
    <xf numFmtId="180" fontId="31" fillId="0" borderId="6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/>
    </xf>
    <xf numFmtId="0" fontId="31" fillId="4" borderId="30" xfId="4" applyFont="1" applyFill="1" applyBorder="1" applyAlignment="1">
      <alignment horizontal="center" vertical="center"/>
    </xf>
    <xf numFmtId="0" fontId="31" fillId="15" borderId="49" xfId="4" applyFont="1" applyFill="1" applyBorder="1" applyAlignment="1"/>
    <xf numFmtId="0" fontId="8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35" fillId="3" borderId="44" xfId="4" applyFont="1" applyFill="1" applyBorder="1" applyAlignment="1">
      <alignment horizontal="center" vertical="center" wrapText="1"/>
    </xf>
    <xf numFmtId="0" fontId="35" fillId="3" borderId="45" xfId="4" applyFont="1" applyFill="1" applyBorder="1" applyAlignment="1">
      <alignment horizontal="center" vertical="center" wrapText="1"/>
    </xf>
    <xf numFmtId="0" fontId="31" fillId="13" borderId="39" xfId="4" applyFont="1" applyFill="1" applyBorder="1" applyAlignment="1">
      <alignment horizontal="center" vertical="center"/>
    </xf>
    <xf numFmtId="0" fontId="31" fillId="7" borderId="39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 wrapText="1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6" fillId="3" borderId="44" xfId="4" applyFont="1" applyFill="1" applyBorder="1" applyAlignment="1">
      <alignment horizontal="center" vertical="center" wrapText="1"/>
    </xf>
    <xf numFmtId="0" fontId="36" fillId="3" borderId="45" xfId="4" applyFont="1" applyFill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2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3" fillId="0" borderId="41" xfId="98" applyFont="1" applyBorder="1" applyAlignment="1">
      <alignment horizontal="center" vertical="center" wrapText="1"/>
    </xf>
    <xf numFmtId="0" fontId="33" fillId="0" borderId="42" xfId="98" applyFont="1" applyBorder="1" applyAlignment="1">
      <alignment horizontal="center" vertical="center" wrapText="1"/>
    </xf>
    <xf numFmtId="0" fontId="33" fillId="0" borderId="43" xfId="98" applyFont="1" applyBorder="1" applyAlignment="1">
      <alignment horizontal="center" vertical="center" wrapText="1"/>
    </xf>
    <xf numFmtId="0" fontId="33" fillId="0" borderId="0" xfId="98" applyFont="1" applyAlignment="1">
      <alignment horizontal="center" vertical="center" wrapText="1"/>
    </xf>
  </cellXfs>
  <cellStyles count="367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" xfId="366" builtinId="3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55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308</v>
      </c>
      <c r="E3" s="827"/>
      <c r="F3" s="816" t="s">
        <v>2</v>
      </c>
      <c r="G3" s="777"/>
      <c r="H3" s="828">
        <v>266534.3</v>
      </c>
      <c r="I3" s="829"/>
      <c r="J3" s="816" t="s">
        <v>3</v>
      </c>
      <c r="K3" s="777"/>
      <c r="L3" s="821">
        <v>8171065.4040349992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438.93392791619266</v>
      </c>
      <c r="G6" s="818"/>
      <c r="H6" s="796">
        <f>AVERAGE(D13:P13,Q13)</f>
        <v>140.59971761193441</v>
      </c>
      <c r="I6" s="797"/>
      <c r="J6" s="796">
        <f>AVERAGE(D30:F30,G30:H30)</f>
        <v>820.90558090558079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3</v>
      </c>
      <c r="Q6" s="785">
        <v>3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383.31724004142336</v>
      </c>
      <c r="G7" s="789"/>
      <c r="H7" s="790">
        <f>AVERAGE(D14:P14,Q14)</f>
        <v>126.30821071268285</v>
      </c>
      <c r="I7" s="791"/>
      <c r="J7" s="790">
        <f>AVERAGE(D31:F31,G31:H31)</f>
        <v>746.59880378240473</v>
      </c>
      <c r="K7" s="791"/>
      <c r="L7" s="792">
        <f>AVERAGE(J31:M31)</f>
        <v>828.7468880157885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0.88112937606291009</v>
      </c>
      <c r="G8" s="795"/>
      <c r="H8" s="794">
        <f>AVERAGE(D15:O15,P15:Q15)</f>
        <v>0.89353056296644418</v>
      </c>
      <c r="I8" s="795"/>
      <c r="J8" s="794">
        <f>AVERAGE(D32:F32,G32:H32)</f>
        <v>0.89231464674025884</v>
      </c>
      <c r="K8" s="795"/>
      <c r="L8" s="794">
        <f>AVERAGE(J32:M32)</f>
        <v>0.82374363355385571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145.19860036119712</v>
      </c>
      <c r="E13" s="18">
        <v>107.88281979458452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92.084512752469408</v>
      </c>
      <c r="K13" s="18">
        <v>75.633900928792571</v>
      </c>
      <c r="L13" s="18">
        <v>108.79830218800808</v>
      </c>
      <c r="M13" s="18">
        <v>81.156479160865132</v>
      </c>
      <c r="N13" s="18">
        <v>86.023341646600159</v>
      </c>
      <c r="O13" s="18">
        <v>157.26190476190476</v>
      </c>
      <c r="P13" s="18">
        <v>193.23349983349979</v>
      </c>
      <c r="Q13" s="20">
        <v>150</v>
      </c>
    </row>
    <row r="14" spans="2:17" ht="39.9" customHeight="1">
      <c r="B14" s="769"/>
      <c r="C14" s="13" t="s">
        <v>60</v>
      </c>
      <c r="D14" s="18">
        <v>125.94543453103559</v>
      </c>
      <c r="E14" s="18">
        <v>94.634878975513644</v>
      </c>
      <c r="F14" s="18">
        <v>126.16868322798486</v>
      </c>
      <c r="G14" s="18">
        <v>283.68064961498555</v>
      </c>
      <c r="H14" s="18">
        <v>227.20195380477776</v>
      </c>
      <c r="I14" s="18">
        <v>75.631903825290124</v>
      </c>
      <c r="J14" s="18">
        <v>73.989888991783502</v>
      </c>
      <c r="K14" s="18">
        <v>66.287463904004809</v>
      </c>
      <c r="L14" s="18">
        <v>100.15268850475388</v>
      </c>
      <c r="M14" s="18">
        <v>77.663249372297813</v>
      </c>
      <c r="N14" s="18">
        <v>78.526576479548908</v>
      </c>
      <c r="O14" s="18">
        <v>129.83076134277457</v>
      </c>
      <c r="P14" s="18">
        <v>179.39682885313195</v>
      </c>
      <c r="Q14" s="8">
        <v>129.20398854967689</v>
      </c>
    </row>
    <row r="15" spans="2:17" ht="39.9" customHeight="1">
      <c r="B15" s="770"/>
      <c r="C15" s="28" t="s">
        <v>61</v>
      </c>
      <c r="D15" s="9">
        <f t="shared" ref="D15:Q15" si="0">D14/D13</f>
        <v>0.86740116101486364</v>
      </c>
      <c r="E15" s="9">
        <f t="shared" si="0"/>
        <v>0.87720064376982576</v>
      </c>
      <c r="F15" s="9">
        <f t="shared" si="0"/>
        <v>0.89768647046779537</v>
      </c>
      <c r="G15" s="9">
        <f t="shared" si="0"/>
        <v>0.90211256637829096</v>
      </c>
      <c r="H15" s="9">
        <f t="shared" si="0"/>
        <v>0.97871610869750425</v>
      </c>
      <c r="I15" s="9">
        <f t="shared" si="0"/>
        <v>0.90071731638969987</v>
      </c>
      <c r="J15" s="9">
        <f t="shared" si="0"/>
        <v>0.80349981533457515</v>
      </c>
      <c r="K15" s="9">
        <f t="shared" si="0"/>
        <v>0.87642529460979146</v>
      </c>
      <c r="L15" s="9">
        <f t="shared" si="0"/>
        <v>0.92053539890434866</v>
      </c>
      <c r="M15" s="9">
        <f t="shared" si="0"/>
        <v>0.95695685884002957</v>
      </c>
      <c r="N15" s="9">
        <f t="shared" si="0"/>
        <v>0.91285196525090417</v>
      </c>
      <c r="O15" s="9">
        <f t="shared" si="0"/>
        <v>0.82557032193740076</v>
      </c>
      <c r="P15" s="30">
        <f t="shared" si="0"/>
        <v>0.9283940362706764</v>
      </c>
      <c r="Q15" s="10">
        <f t="shared" si="0"/>
        <v>0.86135992366451264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0.29166666666666669</v>
      </c>
      <c r="K16" s="11">
        <v>0.29166666666666669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0.42361111111111105</v>
      </c>
    </row>
    <row r="17" spans="2:23" ht="22.8" customHeight="1">
      <c r="B17" s="772"/>
      <c r="C17" s="28" t="s">
        <v>36</v>
      </c>
      <c r="D17" s="11">
        <v>0.68958333333333321</v>
      </c>
      <c r="E17" s="11">
        <v>0.53333333333333333</v>
      </c>
      <c r="F17" s="11">
        <v>0.59930555555555554</v>
      </c>
      <c r="G17" s="11">
        <v>0.62777777777777755</v>
      </c>
      <c r="H17" s="11">
        <v>0.63055555555555542</v>
      </c>
      <c r="I17" s="11">
        <v>0.68472222222222223</v>
      </c>
      <c r="J17" s="11">
        <v>0.67500000000000004</v>
      </c>
      <c r="K17" s="11">
        <v>0.68680555555555545</v>
      </c>
      <c r="L17" s="11">
        <v>0.92222222222222205</v>
      </c>
      <c r="M17" s="11">
        <v>0.93055555555555558</v>
      </c>
      <c r="N17" s="11">
        <v>0.96388888888888857</v>
      </c>
      <c r="O17" s="21">
        <v>0.77569444444444435</v>
      </c>
      <c r="P17" s="11">
        <v>0.59375</v>
      </c>
      <c r="Q17" s="31">
        <v>0.64652777777777759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776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754" t="s">
        <v>67</v>
      </c>
      <c r="C22" s="777"/>
      <c r="D22" s="35">
        <v>17.75</v>
      </c>
      <c r="E22" s="35">
        <v>16.571428571428573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17.142857142857142</v>
      </c>
      <c r="K22" s="35">
        <v>19</v>
      </c>
      <c r="L22" s="35">
        <v>15.2</v>
      </c>
      <c r="M22" s="35">
        <v>18.666666666666668</v>
      </c>
      <c r="N22" s="35">
        <v>17.444444444444443</v>
      </c>
      <c r="O22" s="35">
        <v>12.166666666666666</v>
      </c>
      <c r="P22" s="35">
        <v>11.857142857142858</v>
      </c>
      <c r="Q22" s="36">
        <v>12.4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408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216.21621621621622</v>
      </c>
      <c r="E30" s="410">
        <v>942.85714285714289</v>
      </c>
      <c r="F30" s="18">
        <v>860.86956521739125</v>
      </c>
      <c r="G30" s="18">
        <v>939.13043478260863</v>
      </c>
      <c r="H30" s="40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172.80351479678527</v>
      </c>
      <c r="E31" s="7">
        <v>852.48679551933583</v>
      </c>
      <c r="F31" s="7">
        <v>778.12503113055902</v>
      </c>
      <c r="G31" s="7">
        <v>885.13986928104725</v>
      </c>
      <c r="H31" s="409">
        <v>1044.4388081842965</v>
      </c>
      <c r="I31" s="403">
        <v>0</v>
      </c>
      <c r="J31" s="7">
        <v>731.33333333333314</v>
      </c>
      <c r="K31" s="7">
        <v>807.45454545454663</v>
      </c>
      <c r="L31" s="7">
        <v>835.16336225547161</v>
      </c>
      <c r="M31" s="8">
        <v>941.03631101980227</v>
      </c>
      <c r="N31" s="27"/>
      <c r="O31" s="27"/>
      <c r="P31" s="27"/>
      <c r="Q31" s="27"/>
    </row>
    <row r="32" spans="2:23" ht="39.9" customHeight="1">
      <c r="B32" s="770"/>
      <c r="C32" s="407" t="s">
        <v>61</v>
      </c>
      <c r="D32" s="44">
        <f t="shared" ref="D32:M32" si="1">D31/D30</f>
        <v>0.79921625593513179</v>
      </c>
      <c r="E32" s="9">
        <f t="shared" si="1"/>
        <v>0.9041526619144471</v>
      </c>
      <c r="F32" s="9">
        <f t="shared" si="1"/>
        <v>0.90388261191933628</v>
      </c>
      <c r="G32" s="9">
        <f t="shared" si="1"/>
        <v>0.9425100459937078</v>
      </c>
      <c r="H32" s="9">
        <f t="shared" si="1"/>
        <v>0.91181165793867147</v>
      </c>
      <c r="I32" s="43">
        <f t="shared" si="1"/>
        <v>0</v>
      </c>
      <c r="J32" s="9">
        <f t="shared" si="1"/>
        <v>0.77565656565656538</v>
      </c>
      <c r="K32" s="9">
        <f t="shared" si="1"/>
        <v>0.85639118457300401</v>
      </c>
      <c r="L32" s="9">
        <f t="shared" si="1"/>
        <v>0.83516336225547161</v>
      </c>
      <c r="M32" s="10">
        <f t="shared" si="1"/>
        <v>0.82776342173038164</v>
      </c>
      <c r="N32" s="27"/>
      <c r="O32" s="27"/>
      <c r="P32" s="27"/>
      <c r="Q32" s="27"/>
    </row>
    <row r="33" spans="2:17" ht="28.8" customHeight="1">
      <c r="B33" s="771" t="s">
        <v>62</v>
      </c>
      <c r="C33" s="407" t="s">
        <v>63</v>
      </c>
      <c r="D33" s="45">
        <v>0.17013888888888887</v>
      </c>
      <c r="E33" s="11">
        <v>0.17361111111111113</v>
      </c>
      <c r="F33" s="11">
        <v>0.18055555555555555</v>
      </c>
      <c r="G33" s="11">
        <v>3223.2000000000062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407" t="s">
        <v>36</v>
      </c>
      <c r="D34" s="45">
        <v>0.42013888888888884</v>
      </c>
      <c r="E34" s="11">
        <v>0.38750000000000001</v>
      </c>
      <c r="F34" s="11">
        <v>0.3034722222222222</v>
      </c>
      <c r="G34" s="11">
        <v>1108.3333333333337</v>
      </c>
      <c r="H34" s="31">
        <v>0.4680555555555555</v>
      </c>
      <c r="I34" s="22">
        <v>0</v>
      </c>
      <c r="J34" s="11">
        <v>0.79583333333333339</v>
      </c>
      <c r="K34" s="11">
        <v>0.92569444444444438</v>
      </c>
      <c r="L34" s="11">
        <v>0.97916666666666663</v>
      </c>
      <c r="M34" s="12">
        <v>46297.090277777781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50" priority="1" operator="lessThan">
      <formula>0.8</formula>
    </cfRule>
  </conditionalFormatting>
  <conditionalFormatting sqref="D15:Q15">
    <cfRule type="cellIs" dxfId="549" priority="3" operator="lessThan">
      <formula>0.8</formula>
    </cfRule>
  </conditionalFormatting>
  <conditionalFormatting sqref="J32:M32">
    <cfRule type="cellIs" dxfId="54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9" sqref="I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197</v>
      </c>
      <c r="B1" s="320"/>
      <c r="C1" s="321"/>
      <c r="D1" s="322" t="s">
        <v>198</v>
      </c>
      <c r="E1" s="323">
        <f>SUM(G5:G124)</f>
        <v>109349.4</v>
      </c>
      <c r="F1" s="324" t="s">
        <v>3</v>
      </c>
      <c r="G1" s="325">
        <f>SUM(H5:H124)</f>
        <v>1970794.0614285714</v>
      </c>
      <c r="H1" s="326" t="s">
        <v>199</v>
      </c>
      <c r="I1" s="327">
        <f>+J16+J64+J24+J38+J51+J81+J100+J91+J57+J124+J111</f>
        <v>50.583333333333336</v>
      </c>
      <c r="J1" s="871" t="s">
        <v>200</v>
      </c>
      <c r="K1" s="872"/>
      <c r="L1" s="873"/>
      <c r="M1" s="871" t="s">
        <v>201</v>
      </c>
      <c r="N1" s="872"/>
      <c r="O1" s="872"/>
      <c r="P1" s="872"/>
      <c r="Q1" s="872"/>
      <c r="R1" s="873"/>
    </row>
    <row r="2" spans="1:18" ht="26.25" customHeight="1" thickBot="1">
      <c r="A2" s="877" t="s">
        <v>202</v>
      </c>
      <c r="B2" s="878"/>
      <c r="C2" s="329"/>
      <c r="D2" s="417" t="s">
        <v>203</v>
      </c>
      <c r="E2" s="330">
        <f>AVERAGE(L16,L24,L38,L51,L100,L111,L91)</f>
        <v>615.22436729138701</v>
      </c>
      <c r="F2" s="331" t="s">
        <v>80</v>
      </c>
      <c r="G2" s="332">
        <f>G1/E1</f>
        <v>18.022906951739756</v>
      </c>
      <c r="H2" s="333" t="s">
        <v>204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205</v>
      </c>
      <c r="B3" s="881" t="s">
        <v>206</v>
      </c>
      <c r="C3" s="419"/>
      <c r="D3" s="882" t="s">
        <v>207</v>
      </c>
      <c r="E3" s="882"/>
      <c r="F3" s="883" t="s">
        <v>83</v>
      </c>
      <c r="G3" s="884" t="s">
        <v>208</v>
      </c>
      <c r="H3" s="885" t="s">
        <v>209</v>
      </c>
      <c r="I3" s="886" t="s">
        <v>210</v>
      </c>
      <c r="J3" s="859" t="s">
        <v>211</v>
      </c>
      <c r="K3" s="861" t="s">
        <v>212</v>
      </c>
      <c r="L3" s="863" t="s">
        <v>203</v>
      </c>
      <c r="M3" s="888" t="s">
        <v>88</v>
      </c>
      <c r="N3" s="888"/>
      <c r="O3" s="859" t="s">
        <v>168</v>
      </c>
      <c r="P3" s="889" t="s">
        <v>213</v>
      </c>
      <c r="Q3" s="859" t="s">
        <v>214</v>
      </c>
      <c r="R3" s="859"/>
    </row>
    <row r="4" spans="1:18" ht="15.75" customHeight="1">
      <c r="A4" s="880"/>
      <c r="B4" s="881"/>
      <c r="C4" s="419"/>
      <c r="D4" s="882"/>
      <c r="E4" s="882"/>
      <c r="F4" s="883"/>
      <c r="G4" s="884"/>
      <c r="H4" s="885"/>
      <c r="I4" s="887"/>
      <c r="J4" s="860"/>
      <c r="K4" s="862"/>
      <c r="L4" s="864"/>
      <c r="M4" s="423" t="s">
        <v>90</v>
      </c>
      <c r="N4" s="423" t="s">
        <v>91</v>
      </c>
      <c r="O4" s="860"/>
      <c r="P4" s="890"/>
      <c r="Q4" s="335" t="s">
        <v>215</v>
      </c>
      <c r="R4" s="335" t="s">
        <v>216</v>
      </c>
    </row>
    <row r="5" spans="1:18">
      <c r="A5" s="865" t="s">
        <v>217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319.40000000000003</v>
      </c>
      <c r="H5" s="340">
        <f>F5*G5</f>
        <v>9534.090000000002</v>
      </c>
      <c r="I5" s="421"/>
      <c r="J5" s="341">
        <v>10</v>
      </c>
      <c r="K5" s="342">
        <f t="shared" ref="K5:K9" si="0">G5/P5*60</f>
        <v>1742.1818181818246</v>
      </c>
      <c r="L5" s="343">
        <f t="shared" ref="L5:L9" si="1">K5/J5</f>
        <v>174.21818181818247</v>
      </c>
      <c r="M5" s="344">
        <v>0.42361111111111105</v>
      </c>
      <c r="N5" s="344">
        <v>0.43124999999999991</v>
      </c>
      <c r="O5" s="335">
        <v>5</v>
      </c>
      <c r="P5" s="424">
        <f t="shared" ref="P5:P9" si="2">(N5-M5)*24*60</f>
        <v>10.999999999999961</v>
      </c>
      <c r="Q5" s="345"/>
      <c r="R5" s="345"/>
    </row>
    <row r="6" spans="1:18">
      <c r="A6" s="865"/>
      <c r="B6" s="336" t="s">
        <v>189</v>
      </c>
      <c r="C6" s="336"/>
      <c r="D6" s="337" t="s">
        <v>171</v>
      </c>
      <c r="E6" s="338"/>
      <c r="F6" s="339">
        <v>29.52</v>
      </c>
      <c r="G6" s="415">
        <v>278</v>
      </c>
      <c r="H6" s="340">
        <f t="shared" ref="H6:H15" si="3">F6*G6</f>
        <v>8206.56</v>
      </c>
      <c r="I6" s="421"/>
      <c r="J6" s="341">
        <v>13</v>
      </c>
      <c r="K6" s="342">
        <f t="shared" si="0"/>
        <v>1853.3333333333399</v>
      </c>
      <c r="L6" s="343">
        <f t="shared" si="1"/>
        <v>142.56410256410305</v>
      </c>
      <c r="M6" s="344">
        <v>0.43472222222222212</v>
      </c>
      <c r="N6" s="344">
        <v>0.4409722222222221</v>
      </c>
      <c r="O6" s="335">
        <v>5</v>
      </c>
      <c r="P6" s="424">
        <f t="shared" si="2"/>
        <v>8.999999999999968</v>
      </c>
      <c r="Q6" s="335"/>
      <c r="R6" s="335"/>
    </row>
    <row r="7" spans="1:18">
      <c r="A7" s="865"/>
      <c r="B7" s="336" t="s">
        <v>189</v>
      </c>
      <c r="C7" s="336"/>
      <c r="D7" s="337" t="s">
        <v>194</v>
      </c>
      <c r="E7" s="338"/>
      <c r="F7" s="339">
        <v>30</v>
      </c>
      <c r="G7" s="415">
        <v>377</v>
      </c>
      <c r="H7" s="340">
        <f t="shared" si="3"/>
        <v>11310</v>
      </c>
      <c r="I7" s="421"/>
      <c r="J7" s="341">
        <v>13</v>
      </c>
      <c r="K7" s="342">
        <f t="shared" si="0"/>
        <v>807.85714285714346</v>
      </c>
      <c r="L7" s="343">
        <f t="shared" si="1"/>
        <v>62.142857142857189</v>
      </c>
      <c r="M7" s="344">
        <v>0.44652777777777763</v>
      </c>
      <c r="N7" s="344">
        <v>0.46597222222222207</v>
      </c>
      <c r="O7" s="335">
        <v>5</v>
      </c>
      <c r="P7" s="424">
        <f t="shared" si="2"/>
        <v>27.999999999999979</v>
      </c>
      <c r="Q7" s="345"/>
      <c r="R7" s="345"/>
    </row>
    <row r="8" spans="1:18">
      <c r="A8" s="865"/>
      <c r="B8" s="336" t="s">
        <v>189</v>
      </c>
      <c r="C8" s="336"/>
      <c r="D8" s="337" t="s">
        <v>171</v>
      </c>
      <c r="E8" s="338"/>
      <c r="F8" s="339">
        <v>29.52</v>
      </c>
      <c r="G8" s="415">
        <v>2780</v>
      </c>
      <c r="H8" s="340">
        <f t="shared" si="3"/>
        <v>82065.600000000006</v>
      </c>
      <c r="I8" s="421"/>
      <c r="J8" s="341">
        <v>13</v>
      </c>
      <c r="K8" s="342">
        <f t="shared" si="0"/>
        <v>1853.3333333333333</v>
      </c>
      <c r="L8" s="343">
        <f t="shared" si="1"/>
        <v>142.56410256410257</v>
      </c>
      <c r="M8" s="344">
        <v>0.50416666666666654</v>
      </c>
      <c r="N8" s="344">
        <v>0.56666666666666654</v>
      </c>
      <c r="O8" s="335">
        <v>5</v>
      </c>
      <c r="P8" s="424">
        <f t="shared" si="2"/>
        <v>90</v>
      </c>
      <c r="Q8" s="345"/>
      <c r="R8" s="345"/>
    </row>
    <row r="9" spans="1:18">
      <c r="A9" s="865"/>
      <c r="B9" s="336" t="s">
        <v>189</v>
      </c>
      <c r="C9" s="336"/>
      <c r="D9" s="337" t="s">
        <v>195</v>
      </c>
      <c r="E9" s="338"/>
      <c r="F9" s="339">
        <v>30.95</v>
      </c>
      <c r="G9" s="416">
        <v>2941</v>
      </c>
      <c r="H9" s="340">
        <f t="shared" si="3"/>
        <v>91023.95</v>
      </c>
      <c r="I9" s="421"/>
      <c r="J9" s="341">
        <v>13</v>
      </c>
      <c r="K9" s="342">
        <f t="shared" si="0"/>
        <v>1618.8990825688084</v>
      </c>
      <c r="L9" s="343">
        <f t="shared" si="1"/>
        <v>124.53069865913911</v>
      </c>
      <c r="M9" s="344">
        <v>0.57083333333333319</v>
      </c>
      <c r="N9" s="344">
        <v>0.64652777777777759</v>
      </c>
      <c r="O9" s="335">
        <v>5</v>
      </c>
      <c r="P9" s="424">
        <f t="shared" si="2"/>
        <v>108.99999999999993</v>
      </c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21"/>
      <c r="J10" s="341"/>
      <c r="K10" s="342"/>
      <c r="L10" s="343"/>
      <c r="M10" s="344"/>
      <c r="N10" s="344"/>
      <c r="O10" s="335"/>
      <c r="P10" s="424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21"/>
      <c r="J11" s="341"/>
      <c r="K11" s="342"/>
      <c r="L11" s="343"/>
      <c r="M11" s="344"/>
      <c r="N11" s="344"/>
      <c r="O11" s="335"/>
      <c r="P11" s="424"/>
      <c r="Q11" s="345"/>
      <c r="R11" s="345"/>
    </row>
    <row r="12" spans="1:18">
      <c r="A12" s="866"/>
      <c r="B12" s="336">
        <v>0</v>
      </c>
      <c r="C12" s="420"/>
      <c r="D12" s="337"/>
      <c r="E12" s="338"/>
      <c r="F12" s="339" t="s">
        <v>161</v>
      </c>
      <c r="G12" s="418"/>
      <c r="H12" s="340">
        <f t="shared" si="3"/>
        <v>0</v>
      </c>
      <c r="I12" s="421"/>
      <c r="J12" s="341"/>
      <c r="K12" s="342"/>
      <c r="L12" s="343"/>
      <c r="M12" s="344"/>
      <c r="N12" s="344"/>
      <c r="O12" s="335"/>
      <c r="P12" s="424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21"/>
      <c r="J13" s="341"/>
      <c r="K13" s="342"/>
      <c r="L13" s="343"/>
      <c r="M13" s="344"/>
      <c r="N13" s="344"/>
      <c r="O13" s="335"/>
      <c r="P13" s="424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21"/>
      <c r="J14" s="341"/>
      <c r="K14" s="342"/>
      <c r="L14" s="343"/>
      <c r="M14" s="344"/>
      <c r="N14" s="344"/>
      <c r="O14" s="335"/>
      <c r="P14" s="424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21"/>
      <c r="J15" s="341"/>
      <c r="K15" s="342"/>
      <c r="L15" s="343"/>
      <c r="M15" s="344"/>
      <c r="N15" s="344"/>
      <c r="O15" s="335"/>
      <c r="P15" s="424"/>
      <c r="Q15" s="335"/>
      <c r="R15" s="335"/>
    </row>
    <row r="16" spans="1:18" ht="15.75" customHeight="1">
      <c r="A16" s="867"/>
      <c r="B16" s="336">
        <v>0</v>
      </c>
      <c r="C16" s="349" t="s">
        <v>218</v>
      </c>
      <c r="D16" s="850" t="s">
        <v>219</v>
      </c>
      <c r="E16" s="850"/>
      <c r="F16" s="350"/>
      <c r="G16" s="351"/>
      <c r="H16" s="352"/>
      <c r="I16" s="353"/>
      <c r="J16" s="354">
        <f>AVERAGE(J5:J15)</f>
        <v>12.4</v>
      </c>
      <c r="K16" s="354">
        <f>AVERAGE(K5:K15)</f>
        <v>1575.1209420548898</v>
      </c>
      <c r="L16" s="355">
        <f>AVERAGE(L5:L15)</f>
        <v>129.20398854967689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220</v>
      </c>
      <c r="B17" s="336">
        <v>0</v>
      </c>
      <c r="C17" s="420"/>
      <c r="D17" s="337" t="s">
        <v>173</v>
      </c>
      <c r="E17" s="337"/>
      <c r="F17" s="339" t="s">
        <v>161</v>
      </c>
      <c r="G17" s="419">
        <v>2780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1619.4174757281553</v>
      </c>
      <c r="L17" s="343">
        <f>K17/J17</f>
        <v>179.93527508090614</v>
      </c>
      <c r="M17" s="344">
        <v>0.17013888888888887</v>
      </c>
      <c r="N17" s="344">
        <v>0.24166666666666664</v>
      </c>
      <c r="O17" s="335">
        <v>5</v>
      </c>
      <c r="P17" s="424">
        <f>(N17-M17)*24*60</f>
        <v>103</v>
      </c>
      <c r="Q17" s="335"/>
      <c r="R17" s="335"/>
    </row>
    <row r="18" spans="1:18" ht="15.75" customHeight="1">
      <c r="A18" s="868"/>
      <c r="B18" s="336">
        <v>0</v>
      </c>
      <c r="C18" s="420"/>
      <c r="D18" s="337" t="s">
        <v>172</v>
      </c>
      <c r="E18" s="337"/>
      <c r="F18" s="339" t="s">
        <v>161</v>
      </c>
      <c r="G18" s="418">
        <v>3194</v>
      </c>
      <c r="H18" s="340">
        <f t="shared" si="4"/>
        <v>0</v>
      </c>
      <c r="I18" s="421"/>
      <c r="J18" s="341">
        <v>9</v>
      </c>
      <c r="K18" s="342">
        <f t="shared" si="5"/>
        <v>1610.4201680672275</v>
      </c>
      <c r="L18" s="343">
        <f t="shared" ref="L18" si="6">K18/J18</f>
        <v>178.93557422969195</v>
      </c>
      <c r="M18" s="344">
        <v>0.24513888888888885</v>
      </c>
      <c r="N18" s="344">
        <v>0.32777777777777772</v>
      </c>
      <c r="O18" s="335">
        <v>5</v>
      </c>
      <c r="P18" s="424">
        <f t="shared" ref="P18:P20" si="7">(N18-M18)*24*60</f>
        <v>118.99999999999997</v>
      </c>
      <c r="Q18" s="345"/>
      <c r="R18" s="345"/>
    </row>
    <row r="19" spans="1:18" ht="15.75" customHeight="1">
      <c r="A19" s="868"/>
      <c r="B19" s="336">
        <v>0</v>
      </c>
      <c r="C19" s="420"/>
      <c r="D19" s="337" t="s">
        <v>221</v>
      </c>
      <c r="E19" s="337"/>
      <c r="F19" s="339" t="s">
        <v>161</v>
      </c>
      <c r="G19" s="418">
        <v>377</v>
      </c>
      <c r="H19" s="340">
        <f t="shared" si="4"/>
        <v>0</v>
      </c>
      <c r="I19" s="421"/>
      <c r="J19" s="341">
        <v>10</v>
      </c>
      <c r="K19" s="342">
        <f t="shared" si="5"/>
        <v>1507.9999999999975</v>
      </c>
      <c r="L19" s="343">
        <f>K19/J19</f>
        <v>150.79999999999976</v>
      </c>
      <c r="M19" s="344">
        <v>0.33124999999999993</v>
      </c>
      <c r="N19" s="344">
        <v>0.34166666666666662</v>
      </c>
      <c r="O19" s="335">
        <v>5</v>
      </c>
      <c r="P19" s="424">
        <f t="shared" si="7"/>
        <v>15.000000000000027</v>
      </c>
      <c r="Q19" s="345"/>
      <c r="R19" s="345"/>
    </row>
    <row r="20" spans="1:18" ht="15.75" customHeight="1">
      <c r="A20" s="869"/>
      <c r="B20" s="336">
        <v>0</v>
      </c>
      <c r="C20" s="420"/>
      <c r="D20" s="337" t="s">
        <v>222</v>
      </c>
      <c r="E20" s="337"/>
      <c r="F20" s="339" t="s">
        <v>161</v>
      </c>
      <c r="G20" s="418">
        <v>2941</v>
      </c>
      <c r="H20" s="340">
        <f t="shared" si="4"/>
        <v>0</v>
      </c>
      <c r="I20" s="421"/>
      <c r="J20" s="341">
        <v>9</v>
      </c>
      <c r="K20" s="342">
        <f t="shared" si="5"/>
        <v>1633.8888888888887</v>
      </c>
      <c r="L20" s="343">
        <f t="shared" ref="L20" si="8">K20/J20</f>
        <v>181.54320987654319</v>
      </c>
      <c r="M20" s="344">
        <v>0.34513888888888883</v>
      </c>
      <c r="N20" s="344">
        <v>0.42013888888888884</v>
      </c>
      <c r="O20" s="335">
        <v>5</v>
      </c>
      <c r="P20" s="424">
        <f t="shared" si="7"/>
        <v>108.00000000000001</v>
      </c>
      <c r="Q20" s="345"/>
      <c r="R20" s="345"/>
    </row>
    <row r="21" spans="1:18" ht="15.75" customHeight="1">
      <c r="A21" s="869"/>
      <c r="B21" s="336">
        <v>0</v>
      </c>
      <c r="C21" s="420"/>
      <c r="D21" s="337"/>
      <c r="E21" s="337"/>
      <c r="F21" s="339" t="s">
        <v>161</v>
      </c>
      <c r="G21" s="418"/>
      <c r="H21" s="340">
        <f t="shared" si="4"/>
        <v>0</v>
      </c>
      <c r="I21" s="421"/>
      <c r="J21" s="341"/>
      <c r="K21" s="342"/>
      <c r="L21" s="343"/>
      <c r="M21" s="344"/>
      <c r="N21" s="344"/>
      <c r="O21" s="335"/>
      <c r="P21" s="424"/>
      <c r="Q21" s="345"/>
      <c r="R21" s="345"/>
    </row>
    <row r="22" spans="1:18" ht="15.75" customHeight="1">
      <c r="A22" s="869"/>
      <c r="B22" s="336">
        <v>0</v>
      </c>
      <c r="C22" s="420"/>
      <c r="D22" s="337"/>
      <c r="E22" s="338"/>
      <c r="F22" s="339" t="s">
        <v>161</v>
      </c>
      <c r="G22" s="418"/>
      <c r="H22" s="340">
        <f t="shared" si="4"/>
        <v>0</v>
      </c>
      <c r="I22" s="421"/>
      <c r="J22" s="341"/>
      <c r="K22" s="342"/>
      <c r="L22" s="343"/>
      <c r="M22" s="344"/>
      <c r="N22" s="344"/>
      <c r="O22" s="335"/>
      <c r="P22" s="424"/>
      <c r="Q22" s="335"/>
      <c r="R22" s="335"/>
    </row>
    <row r="23" spans="1:18" ht="15.75" customHeight="1">
      <c r="A23" s="869"/>
      <c r="B23" s="336">
        <v>0</v>
      </c>
      <c r="C23" s="420"/>
      <c r="D23" s="337"/>
      <c r="E23" s="338"/>
      <c r="F23" s="339" t="s">
        <v>161</v>
      </c>
      <c r="G23" s="418"/>
      <c r="H23" s="340">
        <f t="shared" si="4"/>
        <v>0</v>
      </c>
      <c r="I23" s="421"/>
      <c r="J23" s="341"/>
      <c r="K23" s="342"/>
      <c r="L23" s="343"/>
      <c r="M23" s="344"/>
      <c r="N23" s="344"/>
      <c r="O23" s="335"/>
      <c r="P23" s="424"/>
      <c r="Q23" s="335"/>
      <c r="R23" s="335"/>
    </row>
    <row r="24" spans="1:18" ht="17.399999999999999" customHeight="1">
      <c r="A24" s="870"/>
      <c r="B24" s="336">
        <v>0</v>
      </c>
      <c r="C24" s="204" t="s">
        <v>223</v>
      </c>
      <c r="D24" s="850" t="s">
        <v>219</v>
      </c>
      <c r="E24" s="850"/>
      <c r="F24" s="350"/>
      <c r="G24" s="358"/>
      <c r="H24" s="352"/>
      <c r="I24" s="353"/>
      <c r="J24" s="354">
        <f>AVERAGE(J17:J23)</f>
        <v>9.25</v>
      </c>
      <c r="K24" s="354">
        <f>AVERAGE(K17:K23)</f>
        <v>1592.9316331710672</v>
      </c>
      <c r="L24" s="355">
        <f>AVERAGE(L17:L23)</f>
        <v>172.80351479678527</v>
      </c>
      <c r="M24" s="344"/>
      <c r="N24" s="344"/>
      <c r="O24" s="335"/>
      <c r="P24" s="335"/>
      <c r="Q24" s="335"/>
      <c r="R24" s="335"/>
    </row>
    <row r="25" spans="1:18">
      <c r="A25" s="857" t="s">
        <v>224</v>
      </c>
      <c r="B25" s="336" t="s">
        <v>165</v>
      </c>
      <c r="C25" s="359"/>
      <c r="D25" s="360" t="s">
        <v>174</v>
      </c>
      <c r="E25" s="361"/>
      <c r="F25" s="339">
        <v>18.53</v>
      </c>
      <c r="G25" s="419">
        <v>2061</v>
      </c>
      <c r="H25" s="340">
        <f t="shared" ref="H25:H37" si="9">F25*G25</f>
        <v>38190.33</v>
      </c>
      <c r="I25" s="421"/>
      <c r="J25" s="341">
        <v>3</v>
      </c>
      <c r="K25" s="342">
        <f t="shared" ref="K25:K30" si="10">G25/P25*60</f>
        <v>2875.8139534883767</v>
      </c>
      <c r="L25" s="343">
        <f t="shared" ref="L25:L30" si="11">K25/J25</f>
        <v>958.60465116279227</v>
      </c>
      <c r="M25" s="344">
        <v>0.17361111111111113</v>
      </c>
      <c r="N25" s="344">
        <v>0.20347222222222219</v>
      </c>
      <c r="O25" s="335">
        <v>10</v>
      </c>
      <c r="P25" s="424">
        <f>(N25-M25)*24*60</f>
        <v>42.999999999999929</v>
      </c>
      <c r="Q25" s="345"/>
      <c r="R25" s="345"/>
    </row>
    <row r="26" spans="1:18">
      <c r="A26" s="857"/>
      <c r="B26" s="336" t="s">
        <v>165</v>
      </c>
      <c r="C26" s="359"/>
      <c r="D26" s="337" t="s">
        <v>225</v>
      </c>
      <c r="E26" s="362"/>
      <c r="F26" s="339">
        <v>18.18</v>
      </c>
      <c r="G26" s="419">
        <v>3021</v>
      </c>
      <c r="H26" s="340">
        <f t="shared" si="9"/>
        <v>54921.78</v>
      </c>
      <c r="I26" s="421"/>
      <c r="J26" s="341">
        <v>4</v>
      </c>
      <c r="K26" s="342">
        <f t="shared" si="10"/>
        <v>2923.5483870967732</v>
      </c>
      <c r="L26" s="343">
        <f t="shared" si="11"/>
        <v>730.88709677419331</v>
      </c>
      <c r="M26" s="344">
        <v>0.21736111111111112</v>
      </c>
      <c r="N26" s="344">
        <v>0.26041666666666669</v>
      </c>
      <c r="O26" s="335">
        <v>20</v>
      </c>
      <c r="P26" s="424">
        <f>(N26-M26)*24*60</f>
        <v>62.000000000000021</v>
      </c>
      <c r="Q26" s="345"/>
      <c r="R26" s="345"/>
    </row>
    <row r="27" spans="1:18">
      <c r="A27" s="857"/>
      <c r="B27" s="336" t="s">
        <v>189</v>
      </c>
      <c r="C27" s="359"/>
      <c r="D27" s="360" t="s">
        <v>226</v>
      </c>
      <c r="E27" s="362"/>
      <c r="F27" s="339">
        <v>22.32</v>
      </c>
      <c r="G27" s="419">
        <v>1873</v>
      </c>
      <c r="H27" s="340">
        <f t="shared" si="9"/>
        <v>41805.360000000001</v>
      </c>
      <c r="I27" s="421"/>
      <c r="J27" s="341">
        <v>4</v>
      </c>
      <c r="K27" s="342">
        <f t="shared" si="10"/>
        <v>3037.2972972972952</v>
      </c>
      <c r="L27" s="343">
        <f t="shared" si="11"/>
        <v>759.32432432432381</v>
      </c>
      <c r="M27" s="344">
        <v>0.27083333333333331</v>
      </c>
      <c r="N27" s="344">
        <v>0.29652777777777778</v>
      </c>
      <c r="O27" s="335">
        <v>15</v>
      </c>
      <c r="P27" s="424">
        <f t="shared" ref="P27:P30" si="12">(N27-M27)*24*60</f>
        <v>37.000000000000028</v>
      </c>
      <c r="Q27" s="345"/>
      <c r="R27" s="345"/>
    </row>
    <row r="28" spans="1:18">
      <c r="A28" s="857"/>
      <c r="B28" s="336" t="s">
        <v>165</v>
      </c>
      <c r="C28" s="420"/>
      <c r="D28" s="361" t="s">
        <v>227</v>
      </c>
      <c r="E28" s="362"/>
      <c r="F28" s="339">
        <v>17.890909090909091</v>
      </c>
      <c r="G28" s="419">
        <v>2353</v>
      </c>
      <c r="H28" s="340">
        <f t="shared" si="9"/>
        <v>42097.30909090909</v>
      </c>
      <c r="I28" s="421"/>
      <c r="J28" s="341">
        <v>3</v>
      </c>
      <c r="K28" s="342">
        <f t="shared" si="10"/>
        <v>3137.3333333333385</v>
      </c>
      <c r="L28" s="343">
        <f t="shared" si="11"/>
        <v>1045.7777777777794</v>
      </c>
      <c r="M28" s="344">
        <v>0.30902777777777779</v>
      </c>
      <c r="N28" s="344">
        <v>0.34027777777777773</v>
      </c>
      <c r="O28" s="335">
        <v>18</v>
      </c>
      <c r="P28" s="424">
        <f t="shared" si="12"/>
        <v>44.999999999999922</v>
      </c>
      <c r="Q28" s="345"/>
      <c r="R28" s="345"/>
    </row>
    <row r="29" spans="1:18">
      <c r="A29" s="857"/>
      <c r="B29" s="336" t="s">
        <v>189</v>
      </c>
      <c r="C29" s="419"/>
      <c r="D29" s="337" t="s">
        <v>175</v>
      </c>
      <c r="E29" s="362"/>
      <c r="F29" s="339">
        <v>18.77</v>
      </c>
      <c r="G29" s="419">
        <v>823</v>
      </c>
      <c r="H29" s="340">
        <f t="shared" si="9"/>
        <v>15447.71</v>
      </c>
      <c r="I29" s="421"/>
      <c r="J29" s="341">
        <v>4</v>
      </c>
      <c r="K29" s="342">
        <f t="shared" si="10"/>
        <v>2468.9999999999991</v>
      </c>
      <c r="L29" s="343">
        <f t="shared" si="11"/>
        <v>617.24999999999977</v>
      </c>
      <c r="M29" s="344">
        <v>0.35069444444444442</v>
      </c>
      <c r="N29" s="344">
        <v>0.36458333333333331</v>
      </c>
      <c r="O29" s="335">
        <v>15</v>
      </c>
      <c r="P29" s="424">
        <f t="shared" si="12"/>
        <v>20.000000000000007</v>
      </c>
      <c r="Q29" s="345"/>
      <c r="R29" s="345"/>
    </row>
    <row r="30" spans="1:18">
      <c r="A30" s="857"/>
      <c r="B30" s="336" t="s">
        <v>165</v>
      </c>
      <c r="C30" s="419"/>
      <c r="D30" s="360" t="s">
        <v>228</v>
      </c>
      <c r="E30" s="362"/>
      <c r="F30" s="339">
        <v>24.93</v>
      </c>
      <c r="G30" s="419">
        <v>652</v>
      </c>
      <c r="H30" s="340">
        <f t="shared" si="9"/>
        <v>16254.36</v>
      </c>
      <c r="I30" s="421"/>
      <c r="J30" s="341">
        <v>3</v>
      </c>
      <c r="K30" s="342">
        <f t="shared" si="10"/>
        <v>3009.23076923078</v>
      </c>
      <c r="L30" s="343">
        <f t="shared" si="11"/>
        <v>1003.0769230769266</v>
      </c>
      <c r="M30" s="344">
        <v>0.37847222222222227</v>
      </c>
      <c r="N30" s="344">
        <v>0.38750000000000001</v>
      </c>
      <c r="O30" s="335">
        <v>20</v>
      </c>
      <c r="P30" s="424">
        <f t="shared" si="12"/>
        <v>12.999999999999954</v>
      </c>
      <c r="Q30" s="345"/>
      <c r="R30" s="345"/>
    </row>
    <row r="31" spans="1:18" ht="15.75" customHeight="1">
      <c r="A31" s="857"/>
      <c r="B31" s="336">
        <v>0</v>
      </c>
      <c r="C31" s="420"/>
      <c r="D31" s="360"/>
      <c r="E31" s="362"/>
      <c r="F31" s="339" t="s">
        <v>161</v>
      </c>
      <c r="G31" s="419"/>
      <c r="H31" s="340">
        <f t="shared" si="9"/>
        <v>0</v>
      </c>
      <c r="I31" s="421"/>
      <c r="J31" s="341"/>
      <c r="K31" s="342"/>
      <c r="L31" s="343"/>
      <c r="M31" s="344"/>
      <c r="N31" s="344"/>
      <c r="O31" s="335"/>
      <c r="P31" s="424"/>
      <c r="Q31" s="345"/>
      <c r="R31" s="345"/>
    </row>
    <row r="32" spans="1:18">
      <c r="A32" s="857"/>
      <c r="B32" s="336">
        <v>0</v>
      </c>
      <c r="C32" s="420"/>
      <c r="D32" s="360"/>
      <c r="E32" s="338"/>
      <c r="F32" s="339" t="s">
        <v>161</v>
      </c>
      <c r="G32" s="419"/>
      <c r="H32" s="340">
        <f t="shared" si="9"/>
        <v>0</v>
      </c>
      <c r="I32" s="421"/>
      <c r="J32" s="341"/>
      <c r="K32" s="342"/>
      <c r="L32" s="343"/>
      <c r="M32" s="344"/>
      <c r="N32" s="344"/>
      <c r="O32" s="335"/>
      <c r="P32" s="424"/>
      <c r="Q32" s="345"/>
      <c r="R32" s="345"/>
    </row>
    <row r="33" spans="1:18">
      <c r="A33" s="857"/>
      <c r="B33" s="336">
        <v>0</v>
      </c>
      <c r="C33" s="419"/>
      <c r="D33" s="363"/>
      <c r="E33" s="362"/>
      <c r="F33" s="339" t="s">
        <v>161</v>
      </c>
      <c r="G33" s="419"/>
      <c r="H33" s="340">
        <f t="shared" si="9"/>
        <v>0</v>
      </c>
      <c r="I33" s="421"/>
      <c r="J33" s="341"/>
      <c r="K33" s="342"/>
      <c r="L33" s="343"/>
      <c r="M33" s="344"/>
      <c r="N33" s="344"/>
      <c r="O33" s="335"/>
      <c r="P33" s="424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21"/>
      <c r="J34" s="341"/>
      <c r="K34" s="342"/>
      <c r="L34" s="343"/>
      <c r="M34" s="344"/>
      <c r="N34" s="344"/>
      <c r="O34" s="335"/>
      <c r="P34" s="424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21"/>
      <c r="J35" s="341"/>
      <c r="K35" s="342"/>
      <c r="L35" s="343"/>
      <c r="M35" s="344"/>
      <c r="N35" s="344"/>
      <c r="O35" s="335"/>
      <c r="P35" s="424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21"/>
      <c r="J36" s="341"/>
      <c r="K36" s="342"/>
      <c r="L36" s="343"/>
      <c r="M36" s="344"/>
      <c r="N36" s="344"/>
      <c r="O36" s="335"/>
      <c r="P36" s="424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21"/>
      <c r="J37" s="341"/>
      <c r="K37" s="342"/>
      <c r="L37" s="343"/>
      <c r="M37" s="344"/>
      <c r="N37" s="344"/>
      <c r="O37" s="335"/>
      <c r="P37" s="424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3.5</v>
      </c>
      <c r="K38" s="354">
        <f>AVERAGE(K25:K37)</f>
        <v>2908.7039567410939</v>
      </c>
      <c r="L38" s="355">
        <f>AVERAGE(L25:L37)</f>
        <v>852.48679551933583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229</v>
      </c>
      <c r="B39" s="336" t="s">
        <v>165</v>
      </c>
      <c r="C39" s="420"/>
      <c r="D39" s="360" t="s">
        <v>230</v>
      </c>
      <c r="E39" s="338"/>
      <c r="F39" s="339">
        <v>16.66</v>
      </c>
      <c r="G39" s="419">
        <v>4469</v>
      </c>
      <c r="H39" s="340">
        <f t="shared" ref="H39:H47" si="13">F39*G39</f>
        <v>74453.539999999994</v>
      </c>
      <c r="I39" s="421"/>
      <c r="J39" s="341">
        <v>4</v>
      </c>
      <c r="K39" s="342">
        <f t="shared" ref="K39:K40" si="14">G39/P39*60</f>
        <v>2852.5531914893609</v>
      </c>
      <c r="L39" s="343">
        <f t="shared" ref="L39:L40" si="15">K39/J39</f>
        <v>713.13829787234022</v>
      </c>
      <c r="M39" s="344">
        <v>0.18055555555555555</v>
      </c>
      <c r="N39" s="344">
        <v>0.24583333333333335</v>
      </c>
      <c r="O39" s="335">
        <v>20</v>
      </c>
      <c r="P39" s="424">
        <f t="shared" ref="P39:P40" si="16">(N39-M39)*24*60</f>
        <v>94.000000000000028</v>
      </c>
      <c r="Q39" s="345"/>
      <c r="R39" s="345"/>
    </row>
    <row r="40" spans="1:18">
      <c r="A40" s="847"/>
      <c r="B40" s="336" t="s">
        <v>165</v>
      </c>
      <c r="C40" s="420"/>
      <c r="D40" s="361" t="s">
        <v>231</v>
      </c>
      <c r="E40" s="338"/>
      <c r="F40" s="339">
        <v>22.95</v>
      </c>
      <c r="G40" s="419">
        <v>3485</v>
      </c>
      <c r="H40" s="340">
        <f t="shared" si="13"/>
        <v>79980.75</v>
      </c>
      <c r="I40" s="421"/>
      <c r="J40" s="341">
        <v>4</v>
      </c>
      <c r="K40" s="342">
        <f t="shared" si="14"/>
        <v>3075.0000000000036</v>
      </c>
      <c r="L40" s="343">
        <f t="shared" si="15"/>
        <v>768.75000000000091</v>
      </c>
      <c r="M40" s="344">
        <v>0.25625000000000003</v>
      </c>
      <c r="N40" s="344">
        <v>0.3034722222222222</v>
      </c>
      <c r="O40" s="335">
        <v>15</v>
      </c>
      <c r="P40" s="424">
        <f t="shared" si="16"/>
        <v>67.999999999999915</v>
      </c>
      <c r="Q40" s="345"/>
      <c r="R40" s="345"/>
    </row>
    <row r="41" spans="1:18">
      <c r="A41" s="847"/>
      <c r="B41" s="336">
        <v>0</v>
      </c>
      <c r="C41" s="420"/>
      <c r="D41" s="361"/>
      <c r="E41" s="338"/>
      <c r="F41" s="339" t="s">
        <v>161</v>
      </c>
      <c r="G41" s="419"/>
      <c r="H41" s="340">
        <f t="shared" si="13"/>
        <v>0</v>
      </c>
      <c r="I41" s="42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420"/>
      <c r="D42" s="361"/>
      <c r="E42" s="338"/>
      <c r="F42" s="339" t="s">
        <v>161</v>
      </c>
      <c r="G42" s="419"/>
      <c r="H42" s="340">
        <f t="shared" si="13"/>
        <v>0</v>
      </c>
      <c r="I42" s="42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420"/>
      <c r="D43" s="363"/>
      <c r="E43" s="338"/>
      <c r="F43" s="339" t="s">
        <v>161</v>
      </c>
      <c r="G43" s="419"/>
      <c r="H43" s="340">
        <f t="shared" si="13"/>
        <v>0</v>
      </c>
      <c r="I43" s="421"/>
      <c r="J43" s="341"/>
      <c r="K43" s="342"/>
      <c r="L43" s="343"/>
      <c r="M43" s="344"/>
      <c r="N43" s="344"/>
      <c r="O43" s="335"/>
      <c r="P43" s="424"/>
      <c r="Q43" s="345"/>
      <c r="R43" s="345"/>
    </row>
    <row r="44" spans="1:18">
      <c r="A44" s="847"/>
      <c r="B44" s="336">
        <v>0</v>
      </c>
      <c r="C44" s="420"/>
      <c r="D44" s="361"/>
      <c r="E44" s="367"/>
      <c r="F44" s="339" t="s">
        <v>161</v>
      </c>
      <c r="G44" s="368"/>
      <c r="H44" s="369">
        <f t="shared" si="13"/>
        <v>0</v>
      </c>
      <c r="I44" s="422"/>
      <c r="J44" s="341"/>
      <c r="K44" s="342"/>
      <c r="L44" s="343"/>
      <c r="M44" s="344"/>
      <c r="N44" s="344"/>
      <c r="O44" s="335"/>
      <c r="P44" s="424"/>
      <c r="Q44" s="345"/>
      <c r="R44" s="345"/>
    </row>
    <row r="45" spans="1:18">
      <c r="A45" s="847"/>
      <c r="B45" s="336">
        <v>0</v>
      </c>
      <c r="C45" s="420"/>
      <c r="D45" s="361"/>
      <c r="E45" s="362"/>
      <c r="F45" s="339" t="s">
        <v>161</v>
      </c>
      <c r="G45" s="419"/>
      <c r="H45" s="340">
        <f t="shared" si="13"/>
        <v>0</v>
      </c>
      <c r="I45" s="421"/>
      <c r="J45" s="341"/>
      <c r="K45" s="342"/>
      <c r="L45" s="343"/>
      <c r="M45" s="344"/>
      <c r="N45" s="344"/>
      <c r="O45" s="335"/>
      <c r="P45" s="424"/>
      <c r="Q45" s="345"/>
      <c r="R45" s="345"/>
    </row>
    <row r="46" spans="1:18">
      <c r="A46" s="847"/>
      <c r="B46" s="336">
        <v>0</v>
      </c>
      <c r="C46" s="420"/>
      <c r="D46" s="363"/>
      <c r="E46" s="367"/>
      <c r="F46" s="339" t="s">
        <v>161</v>
      </c>
      <c r="G46" s="368"/>
      <c r="H46" s="369">
        <f t="shared" si="13"/>
        <v>0</v>
      </c>
      <c r="I46" s="422"/>
      <c r="J46" s="341"/>
      <c r="K46" s="342"/>
      <c r="L46" s="343"/>
      <c r="M46" s="344"/>
      <c r="N46" s="344"/>
      <c r="O46" s="335"/>
      <c r="P46" s="424"/>
      <c r="Q46" s="345"/>
      <c r="R46" s="345"/>
    </row>
    <row r="47" spans="1:18">
      <c r="A47" s="847"/>
      <c r="B47" s="336">
        <v>0</v>
      </c>
      <c r="C47" s="420"/>
      <c r="D47" s="361"/>
      <c r="E47" s="362"/>
      <c r="F47" s="339" t="s">
        <v>161</v>
      </c>
      <c r="G47" s="419"/>
      <c r="H47" s="340">
        <f t="shared" si="13"/>
        <v>0</v>
      </c>
      <c r="I47" s="421"/>
      <c r="J47" s="341"/>
      <c r="K47" s="342"/>
      <c r="L47" s="343"/>
      <c r="M47" s="344"/>
      <c r="N47" s="344"/>
      <c r="O47" s="335"/>
      <c r="P47" s="424"/>
      <c r="Q47" s="345"/>
      <c r="R47" s="345"/>
    </row>
    <row r="48" spans="1:18">
      <c r="A48" s="848"/>
      <c r="B48" s="336">
        <v>0</v>
      </c>
      <c r="C48" s="419"/>
      <c r="D48" s="361"/>
      <c r="E48" s="370"/>
      <c r="F48" s="339" t="s">
        <v>161</v>
      </c>
      <c r="G48" s="419"/>
      <c r="H48" s="340"/>
      <c r="I48" s="421"/>
      <c r="J48" s="341"/>
      <c r="K48" s="342"/>
      <c r="L48" s="343"/>
      <c r="M48" s="344"/>
      <c r="N48" s="344"/>
      <c r="O48" s="335"/>
      <c r="P48" s="424"/>
      <c r="Q48" s="345"/>
      <c r="R48" s="345"/>
    </row>
    <row r="49" spans="1:18">
      <c r="A49" s="848"/>
      <c r="B49" s="336">
        <v>0</v>
      </c>
      <c r="C49" s="419"/>
      <c r="D49" s="360"/>
      <c r="E49" s="371"/>
      <c r="F49" s="339" t="s">
        <v>161</v>
      </c>
      <c r="G49" s="335"/>
      <c r="H49" s="369">
        <f>F49*G49</f>
        <v>0</v>
      </c>
      <c r="I49" s="424"/>
      <c r="J49" s="341"/>
      <c r="K49" s="342"/>
      <c r="L49" s="343"/>
      <c r="M49" s="344"/>
      <c r="N49" s="344"/>
      <c r="O49" s="335"/>
      <c r="P49" s="424"/>
      <c r="Q49" s="345"/>
      <c r="R49" s="345"/>
    </row>
    <row r="50" spans="1:18">
      <c r="A50" s="848"/>
      <c r="B50" s="336">
        <v>0</v>
      </c>
      <c r="C50" s="419"/>
      <c r="D50" s="361"/>
      <c r="E50" s="371"/>
      <c r="F50" s="339" t="s">
        <v>161</v>
      </c>
      <c r="G50" s="335"/>
      <c r="H50" s="369">
        <f>F50*G50</f>
        <v>0</v>
      </c>
      <c r="I50" s="424"/>
      <c r="J50" s="341"/>
      <c r="K50" s="342"/>
      <c r="L50" s="343"/>
      <c r="M50" s="344"/>
      <c r="N50" s="344"/>
      <c r="O50" s="335"/>
      <c r="P50" s="424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219</v>
      </c>
      <c r="E51" s="850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2945.4190494101531</v>
      </c>
      <c r="L51" s="355">
        <f>AVERAGE(L38:L50)</f>
        <v>778.12503113055902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232</v>
      </c>
      <c r="B52" s="336" t="s">
        <v>165</v>
      </c>
      <c r="C52" s="420"/>
      <c r="D52" s="361" t="s">
        <v>177</v>
      </c>
      <c r="E52" s="375"/>
      <c r="F52" s="339">
        <v>25.03</v>
      </c>
      <c r="G52" s="419">
        <v>682</v>
      </c>
      <c r="H52" s="340">
        <f>F52*G52</f>
        <v>17070.46</v>
      </c>
      <c r="I52" s="421"/>
      <c r="J52" s="341">
        <v>4</v>
      </c>
      <c r="K52" s="342">
        <f>G52/P52*60</f>
        <v>3410.0000000000123</v>
      </c>
      <c r="L52" s="343">
        <f>K52/J52</f>
        <v>852.50000000000307</v>
      </c>
      <c r="M52" s="344">
        <v>0.17361111111111113</v>
      </c>
      <c r="N52" s="344">
        <v>0.18194444444444444</v>
      </c>
      <c r="O52" s="342">
        <v>10</v>
      </c>
      <c r="P52" s="424">
        <f>(N52-M52)*24*60</f>
        <v>11.999999999999957</v>
      </c>
      <c r="Q52" s="345"/>
      <c r="R52" s="345"/>
    </row>
    <row r="53" spans="1:18" ht="15.6" customHeight="1">
      <c r="A53" s="852"/>
      <c r="B53" s="336" t="s">
        <v>165</v>
      </c>
      <c r="C53" s="420"/>
      <c r="D53" s="361" t="s">
        <v>178</v>
      </c>
      <c r="E53" s="376"/>
      <c r="F53" s="339">
        <v>24.82</v>
      </c>
      <c r="G53" s="346">
        <v>946</v>
      </c>
      <c r="H53" s="340">
        <f t="shared" ref="H53:H116" si="17">F53*G53</f>
        <v>23479.72</v>
      </c>
      <c r="I53" s="421"/>
      <c r="J53" s="341">
        <v>4</v>
      </c>
      <c r="K53" s="342">
        <f t="shared" ref="K53:K57" si="18">G53/P53*60</f>
        <v>3338.823529411769</v>
      </c>
      <c r="L53" s="343">
        <f t="shared" ref="L53:L57" si="19">K53/J53</f>
        <v>834.70588235294224</v>
      </c>
      <c r="M53" s="344">
        <v>0.19166666666666665</v>
      </c>
      <c r="N53" s="344">
        <v>0.20347222222222219</v>
      </c>
      <c r="O53" s="342">
        <v>14</v>
      </c>
      <c r="P53" s="424">
        <f t="shared" ref="P53:P57" si="20">(N53-M53)*24*60</f>
        <v>16.999999999999979</v>
      </c>
      <c r="Q53" s="345"/>
      <c r="R53" s="345"/>
    </row>
    <row r="54" spans="1:18" ht="15.6" customHeight="1">
      <c r="A54" s="852"/>
      <c r="B54" s="336" t="s">
        <v>165</v>
      </c>
      <c r="C54" s="420"/>
      <c r="D54" s="361" t="s">
        <v>179</v>
      </c>
      <c r="E54" s="338"/>
      <c r="F54" s="339">
        <v>30</v>
      </c>
      <c r="G54" s="346">
        <v>1343</v>
      </c>
      <c r="H54" s="340">
        <f t="shared" si="17"/>
        <v>40290</v>
      </c>
      <c r="I54" s="421"/>
      <c r="J54" s="341">
        <v>4</v>
      </c>
      <c r="K54" s="342">
        <f t="shared" si="18"/>
        <v>3223.2000000000062</v>
      </c>
      <c r="L54" s="343">
        <f t="shared" si="19"/>
        <v>805.80000000000155</v>
      </c>
      <c r="M54" s="344">
        <v>0.21597222222222223</v>
      </c>
      <c r="N54" s="344">
        <v>0.23333333333333331</v>
      </c>
      <c r="O54" s="342">
        <v>18</v>
      </c>
      <c r="P54" s="424">
        <f t="shared" si="20"/>
        <v>24.99999999999995</v>
      </c>
      <c r="Q54" s="345"/>
      <c r="R54" s="345"/>
    </row>
    <row r="55" spans="1:18" ht="15.6" customHeight="1">
      <c r="A55" s="852"/>
      <c r="B55" s="336" t="s">
        <v>165</v>
      </c>
      <c r="C55" s="420"/>
      <c r="D55" s="363" t="s">
        <v>233</v>
      </c>
      <c r="E55" s="362"/>
      <c r="F55" s="339">
        <v>30</v>
      </c>
      <c r="G55" s="346">
        <v>654</v>
      </c>
      <c r="H55" s="340">
        <f t="shared" si="17"/>
        <v>19620</v>
      </c>
      <c r="I55" s="421"/>
      <c r="J55" s="341">
        <v>4</v>
      </c>
      <c r="K55" s="342">
        <f t="shared" si="18"/>
        <v>3270.0000000000009</v>
      </c>
      <c r="L55" s="343">
        <f t="shared" si="19"/>
        <v>817.50000000000023</v>
      </c>
      <c r="M55" s="344">
        <v>0.24374999999999999</v>
      </c>
      <c r="N55" s="344">
        <v>0.25208333333333333</v>
      </c>
      <c r="O55" s="342">
        <v>15</v>
      </c>
      <c r="P55" s="424">
        <f t="shared" si="20"/>
        <v>11.999999999999996</v>
      </c>
      <c r="Q55" s="345"/>
      <c r="R55" s="345"/>
    </row>
    <row r="56" spans="1:18" ht="15.6" customHeight="1">
      <c r="A56" s="852"/>
      <c r="B56" s="336" t="s">
        <v>165</v>
      </c>
      <c r="C56" s="420"/>
      <c r="D56" s="361" t="s">
        <v>234</v>
      </c>
      <c r="E56" s="362"/>
      <c r="F56" s="339">
        <v>27.48</v>
      </c>
      <c r="G56" s="346">
        <v>1330</v>
      </c>
      <c r="H56" s="340">
        <f t="shared" si="17"/>
        <v>36548.400000000001</v>
      </c>
      <c r="I56" s="421"/>
      <c r="J56" s="341">
        <v>3</v>
      </c>
      <c r="K56" s="342">
        <f t="shared" si="18"/>
        <v>3325.0000000000009</v>
      </c>
      <c r="L56" s="343">
        <f t="shared" si="19"/>
        <v>1108.3333333333337</v>
      </c>
      <c r="M56" s="344">
        <v>0.26597222222222222</v>
      </c>
      <c r="N56" s="344">
        <v>0.28263888888888888</v>
      </c>
      <c r="O56" s="342">
        <v>20</v>
      </c>
      <c r="P56" s="424">
        <f t="shared" si="20"/>
        <v>23.999999999999993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892</v>
      </c>
      <c r="H57" s="340">
        <f t="shared" si="17"/>
        <v>21229.600000000002</v>
      </c>
      <c r="I57" s="421"/>
      <c r="J57" s="341">
        <v>4</v>
      </c>
      <c r="K57" s="342">
        <f t="shared" si="18"/>
        <v>3568.0000000000123</v>
      </c>
      <c r="L57" s="343">
        <f t="shared" si="19"/>
        <v>892.00000000000307</v>
      </c>
      <c r="M57" s="344">
        <v>0.29305555555555557</v>
      </c>
      <c r="N57" s="344">
        <v>0.3034722222222222</v>
      </c>
      <c r="O57" s="342">
        <v>15</v>
      </c>
      <c r="P57" s="424">
        <f t="shared" si="20"/>
        <v>14.999999999999947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21"/>
      <c r="J58" s="341"/>
      <c r="K58" s="342"/>
      <c r="L58" s="343"/>
      <c r="M58" s="344"/>
      <c r="N58" s="344"/>
      <c r="O58" s="342"/>
      <c r="P58" s="424"/>
      <c r="Q58" s="345"/>
      <c r="R58" s="345"/>
    </row>
    <row r="59" spans="1:18" ht="15.6" customHeight="1">
      <c r="A59" s="852"/>
      <c r="B59" s="336">
        <v>0</v>
      </c>
      <c r="C59" s="420"/>
      <c r="D59" s="361"/>
      <c r="E59" s="362"/>
      <c r="F59" s="339" t="s">
        <v>161</v>
      </c>
      <c r="G59" s="346"/>
      <c r="H59" s="340">
        <f t="shared" si="17"/>
        <v>0</v>
      </c>
      <c r="I59" s="421"/>
      <c r="J59" s="341"/>
      <c r="K59" s="342"/>
      <c r="L59" s="343"/>
      <c r="M59" s="344"/>
      <c r="N59" s="344"/>
      <c r="O59" s="342"/>
      <c r="P59" s="424"/>
      <c r="Q59" s="345"/>
      <c r="R59" s="345"/>
    </row>
    <row r="60" spans="1:18" ht="15.6" customHeight="1">
      <c r="A60" s="852"/>
      <c r="B60" s="336">
        <v>0</v>
      </c>
      <c r="C60" s="420"/>
      <c r="D60" s="361"/>
      <c r="E60" s="379"/>
      <c r="F60" s="339" t="s">
        <v>161</v>
      </c>
      <c r="G60" s="346"/>
      <c r="H60" s="340">
        <f t="shared" si="17"/>
        <v>0</v>
      </c>
      <c r="I60" s="421"/>
      <c r="J60" s="341"/>
      <c r="K60" s="342"/>
      <c r="L60" s="343"/>
      <c r="M60" s="344"/>
      <c r="N60" s="344"/>
      <c r="O60" s="342"/>
      <c r="P60" s="424"/>
      <c r="Q60" s="345"/>
      <c r="R60" s="345"/>
    </row>
    <row r="61" spans="1:18" ht="15.6" customHeight="1">
      <c r="A61" s="852"/>
      <c r="B61" s="336">
        <v>0</v>
      </c>
      <c r="C61" s="420"/>
      <c r="D61" s="360"/>
      <c r="E61" s="362"/>
      <c r="F61" s="339" t="s">
        <v>161</v>
      </c>
      <c r="G61" s="346"/>
      <c r="H61" s="340">
        <f t="shared" si="17"/>
        <v>0</v>
      </c>
      <c r="I61" s="421"/>
      <c r="J61" s="341"/>
      <c r="K61" s="342"/>
      <c r="L61" s="343"/>
      <c r="M61" s="344"/>
      <c r="N61" s="344"/>
      <c r="O61" s="342"/>
      <c r="P61" s="424"/>
      <c r="Q61" s="345"/>
      <c r="R61" s="345"/>
    </row>
    <row r="62" spans="1:18" ht="15.6" customHeight="1">
      <c r="A62" s="852"/>
      <c r="B62" s="336">
        <v>0</v>
      </c>
      <c r="C62" s="420"/>
      <c r="D62" s="361"/>
      <c r="E62" s="380"/>
      <c r="F62" s="339" t="s">
        <v>161</v>
      </c>
      <c r="G62" s="346"/>
      <c r="H62" s="340">
        <f t="shared" si="17"/>
        <v>0</v>
      </c>
      <c r="I62" s="421"/>
      <c r="J62" s="341"/>
      <c r="K62" s="342"/>
      <c r="L62" s="343"/>
      <c r="M62" s="344"/>
      <c r="N62" s="344"/>
      <c r="O62" s="342"/>
      <c r="P62" s="424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22"/>
      <c r="J63" s="341"/>
      <c r="K63" s="342"/>
      <c r="L63" s="343"/>
      <c r="M63" s="344"/>
      <c r="N63" s="344"/>
      <c r="O63" s="335"/>
      <c r="P63" s="424"/>
      <c r="Q63" s="345"/>
      <c r="R63" s="345"/>
    </row>
    <row r="64" spans="1:18" ht="15.75" customHeight="1">
      <c r="A64" s="853"/>
      <c r="B64" s="336">
        <v>0</v>
      </c>
      <c r="C64" s="204" t="s">
        <v>236</v>
      </c>
      <c r="D64" s="850" t="s">
        <v>219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3355.8372549019664</v>
      </c>
      <c r="L64" s="355">
        <f>AVERAGE(L52:L63)</f>
        <v>885.13986928104725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237</v>
      </c>
      <c r="B65" s="336" t="s">
        <v>165</v>
      </c>
      <c r="C65" s="420"/>
      <c r="D65" s="361" t="s">
        <v>180</v>
      </c>
      <c r="E65" s="375"/>
      <c r="F65" s="339">
        <v>18.18</v>
      </c>
      <c r="G65" s="419">
        <v>1077</v>
      </c>
      <c r="H65" s="340">
        <f>F65*G65</f>
        <v>19579.86</v>
      </c>
      <c r="I65" s="421"/>
      <c r="J65" s="341">
        <v>3</v>
      </c>
      <c r="K65" s="342">
        <f t="shared" ref="K65:K71" si="21">G65/P65*60</f>
        <v>3231.000000000005</v>
      </c>
      <c r="L65" s="343">
        <f t="shared" ref="L65:L71" si="22">K65/J65</f>
        <v>1077.0000000000016</v>
      </c>
      <c r="M65" s="344">
        <v>0.17708333333333334</v>
      </c>
      <c r="N65" s="344">
        <v>0.19097222222222221</v>
      </c>
      <c r="O65" s="342">
        <v>15</v>
      </c>
      <c r="P65" s="424">
        <f>(N65-M65)*24*60</f>
        <v>19.999999999999968</v>
      </c>
      <c r="Q65" s="345"/>
      <c r="R65" s="345"/>
    </row>
    <row r="66" spans="1:18" ht="15.6" customHeight="1">
      <c r="A66" s="855"/>
      <c r="B66" s="336" t="s">
        <v>165</v>
      </c>
      <c r="C66" s="420"/>
      <c r="D66" s="382" t="s">
        <v>181</v>
      </c>
      <c r="E66" s="376"/>
      <c r="F66" s="339">
        <v>14.03</v>
      </c>
      <c r="G66" s="346">
        <v>4122</v>
      </c>
      <c r="H66" s="340">
        <f t="shared" ref="H66:H74" si="23">F66*G66</f>
        <v>57831.659999999996</v>
      </c>
      <c r="I66" s="421"/>
      <c r="J66" s="341">
        <v>3</v>
      </c>
      <c r="K66" s="342">
        <f t="shared" si="21"/>
        <v>3254.2105263157891</v>
      </c>
      <c r="L66" s="343">
        <f t="shared" si="22"/>
        <v>1084.7368421052631</v>
      </c>
      <c r="M66" s="344">
        <v>0.20277777777777781</v>
      </c>
      <c r="N66" s="344">
        <v>0.25555555555555559</v>
      </c>
      <c r="O66" s="342">
        <v>17</v>
      </c>
      <c r="P66" s="424">
        <f t="shared" ref="P66:P71" si="24">(N66-M66)*24*60</f>
        <v>76.000000000000014</v>
      </c>
      <c r="Q66" s="345"/>
      <c r="R66" s="345"/>
    </row>
    <row r="67" spans="1:18" ht="15.6" customHeight="1">
      <c r="A67" s="855"/>
      <c r="B67" s="336" t="s">
        <v>165</v>
      </c>
      <c r="C67" s="420"/>
      <c r="D67" s="360" t="s">
        <v>182</v>
      </c>
      <c r="E67" s="362"/>
      <c r="F67" s="339">
        <v>18.18</v>
      </c>
      <c r="G67" s="346">
        <v>1827</v>
      </c>
      <c r="H67" s="340">
        <f t="shared" si="23"/>
        <v>33214.86</v>
      </c>
      <c r="I67" s="421"/>
      <c r="J67" s="341">
        <v>3</v>
      </c>
      <c r="K67" s="342">
        <f t="shared" si="21"/>
        <v>3321.8181818181774</v>
      </c>
      <c r="L67" s="343">
        <f t="shared" si="22"/>
        <v>1107.2727272727259</v>
      </c>
      <c r="M67" s="344">
        <v>0.26944444444444443</v>
      </c>
      <c r="N67" s="344">
        <v>0.29236111111111113</v>
      </c>
      <c r="O67" s="342">
        <v>20</v>
      </c>
      <c r="P67" s="424">
        <f t="shared" si="24"/>
        <v>33.000000000000043</v>
      </c>
      <c r="Q67" s="345"/>
      <c r="R67" s="345"/>
    </row>
    <row r="68" spans="1:18" ht="15.6" customHeight="1">
      <c r="A68" s="855"/>
      <c r="B68" s="336" t="s">
        <v>165</v>
      </c>
      <c r="C68" s="420"/>
      <c r="D68" s="361" t="s">
        <v>238</v>
      </c>
      <c r="E68" s="362"/>
      <c r="F68" s="339">
        <v>17.07</v>
      </c>
      <c r="G68" s="346">
        <v>1348</v>
      </c>
      <c r="H68" s="340">
        <f t="shared" si="23"/>
        <v>23010.36</v>
      </c>
      <c r="I68" s="421"/>
      <c r="J68" s="341">
        <v>3</v>
      </c>
      <c r="K68" s="342">
        <f t="shared" si="21"/>
        <v>3235.1999999999907</v>
      </c>
      <c r="L68" s="343">
        <f t="shared" si="22"/>
        <v>1078.3999999999969</v>
      </c>
      <c r="M68" s="344">
        <v>0.30277777777777776</v>
      </c>
      <c r="N68" s="344">
        <v>0.32013888888888892</v>
      </c>
      <c r="O68" s="342">
        <v>15</v>
      </c>
      <c r="P68" s="424">
        <f t="shared" si="24"/>
        <v>25.000000000000071</v>
      </c>
      <c r="Q68" s="345"/>
      <c r="R68" s="345"/>
    </row>
    <row r="69" spans="1:18" ht="15.6" customHeight="1">
      <c r="A69" s="855"/>
      <c r="B69" s="336" t="s">
        <v>165</v>
      </c>
      <c r="C69" s="420"/>
      <c r="D69" s="363" t="s">
        <v>239</v>
      </c>
      <c r="E69" s="362"/>
      <c r="F69" s="339">
        <v>20.72</v>
      </c>
      <c r="G69" s="346">
        <v>709</v>
      </c>
      <c r="H69" s="340">
        <f t="shared" si="23"/>
        <v>14690.48</v>
      </c>
      <c r="I69" s="421"/>
      <c r="J69" s="341">
        <v>3</v>
      </c>
      <c r="K69" s="342">
        <f t="shared" si="21"/>
        <v>3272.3076923076837</v>
      </c>
      <c r="L69" s="343">
        <f t="shared" si="22"/>
        <v>1090.769230769228</v>
      </c>
      <c r="M69" s="344">
        <v>0.33194444444444443</v>
      </c>
      <c r="N69" s="344">
        <v>0.34097222222222223</v>
      </c>
      <c r="O69" s="342">
        <v>17</v>
      </c>
      <c r="P69" s="424">
        <f t="shared" si="24"/>
        <v>13.000000000000034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6477</v>
      </c>
      <c r="H70" s="340">
        <f t="shared" si="23"/>
        <v>92528.571428571406</v>
      </c>
      <c r="I70" s="421"/>
      <c r="J70" s="341">
        <v>3</v>
      </c>
      <c r="K70" s="342">
        <f t="shared" si="21"/>
        <v>3238.5000000000009</v>
      </c>
      <c r="L70" s="343">
        <f t="shared" si="22"/>
        <v>1079.5000000000002</v>
      </c>
      <c r="M70" s="344">
        <v>0.35138888888888892</v>
      </c>
      <c r="N70" s="344">
        <v>0.43472222222222223</v>
      </c>
      <c r="O70" s="342">
        <v>15</v>
      </c>
      <c r="P70" s="424">
        <f t="shared" si="24"/>
        <v>119.99999999999997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240</v>
      </c>
      <c r="E71" s="362"/>
      <c r="F71" s="339">
        <v>24.76</v>
      </c>
      <c r="G71" s="378">
        <v>1481</v>
      </c>
      <c r="H71" s="340">
        <f t="shared" si="23"/>
        <v>36669.560000000005</v>
      </c>
      <c r="I71" s="421"/>
      <c r="J71" s="341">
        <v>4</v>
      </c>
      <c r="K71" s="342">
        <f t="shared" si="21"/>
        <v>3173.5714285714398</v>
      </c>
      <c r="L71" s="343">
        <f t="shared" si="22"/>
        <v>793.39285714285995</v>
      </c>
      <c r="M71" s="344">
        <v>0.44861111111111113</v>
      </c>
      <c r="N71" s="344">
        <v>0.4680555555555555</v>
      </c>
      <c r="O71" s="342">
        <v>20</v>
      </c>
      <c r="P71" s="424">
        <f t="shared" si="24"/>
        <v>27.999999999999901</v>
      </c>
      <c r="Q71" s="345"/>
      <c r="R71" s="345"/>
    </row>
    <row r="72" spans="1:18" ht="15.6" customHeight="1">
      <c r="A72" s="855"/>
      <c r="B72" s="336">
        <v>0</v>
      </c>
      <c r="C72" s="420"/>
      <c r="D72" s="363"/>
      <c r="E72" s="362"/>
      <c r="F72" s="339" t="s">
        <v>161</v>
      </c>
      <c r="G72" s="346"/>
      <c r="H72" s="340">
        <f t="shared" si="23"/>
        <v>0</v>
      </c>
      <c r="I72" s="421"/>
      <c r="J72" s="341"/>
      <c r="K72" s="342"/>
      <c r="L72" s="343"/>
      <c r="M72" s="344"/>
      <c r="N72" s="344"/>
      <c r="O72" s="342"/>
      <c r="P72" s="424"/>
      <c r="Q72" s="345"/>
      <c r="R72" s="345"/>
    </row>
    <row r="73" spans="1:18" ht="15.6" customHeight="1">
      <c r="A73" s="855"/>
      <c r="B73" s="336">
        <v>0</v>
      </c>
      <c r="C73" s="420"/>
      <c r="D73" s="361"/>
      <c r="E73" s="362"/>
      <c r="F73" s="339" t="s">
        <v>161</v>
      </c>
      <c r="G73" s="346"/>
      <c r="H73" s="340">
        <f t="shared" si="23"/>
        <v>0</v>
      </c>
      <c r="I73" s="421"/>
      <c r="J73" s="341"/>
      <c r="K73" s="342"/>
      <c r="L73" s="343"/>
      <c r="M73" s="344"/>
      <c r="N73" s="344"/>
      <c r="O73" s="342"/>
      <c r="P73" s="424"/>
      <c r="Q73" s="345"/>
      <c r="R73" s="345"/>
    </row>
    <row r="74" spans="1:18" ht="15.6" customHeight="1">
      <c r="A74" s="855"/>
      <c r="B74" s="336">
        <v>0</v>
      </c>
      <c r="C74" s="420"/>
      <c r="D74" s="363"/>
      <c r="E74" s="362"/>
      <c r="F74" s="339" t="s">
        <v>161</v>
      </c>
      <c r="G74" s="346"/>
      <c r="H74" s="340">
        <f t="shared" si="23"/>
        <v>0</v>
      </c>
      <c r="I74" s="421"/>
      <c r="J74" s="341"/>
      <c r="K74" s="342"/>
      <c r="L74" s="343"/>
      <c r="M74" s="344"/>
      <c r="N74" s="344"/>
      <c r="O74" s="342"/>
      <c r="P74" s="424"/>
      <c r="Q74" s="345"/>
      <c r="R74" s="345"/>
    </row>
    <row r="75" spans="1:18" ht="15.75" customHeight="1">
      <c r="A75" s="856"/>
      <c r="B75" s="336">
        <v>0</v>
      </c>
      <c r="C75" s="204" t="s">
        <v>241</v>
      </c>
      <c r="D75" s="850" t="s">
        <v>219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3246.6582612875832</v>
      </c>
      <c r="L75" s="355">
        <f>AVERAGE(L65:L74)</f>
        <v>1044.4388081842965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24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419"/>
      <c r="H77" s="340">
        <f t="shared" si="17"/>
        <v>0</v>
      </c>
      <c r="I77" s="421"/>
      <c r="J77" s="341"/>
      <c r="K77" s="342"/>
      <c r="L77" s="343"/>
      <c r="M77" s="344"/>
      <c r="N77" s="344"/>
      <c r="O77" s="335"/>
      <c r="P77" s="424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21"/>
      <c r="J78" s="341"/>
      <c r="K78" s="342"/>
      <c r="L78" s="343"/>
      <c r="M78" s="344"/>
      <c r="N78" s="344"/>
      <c r="O78" s="335"/>
      <c r="P78" s="424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21"/>
      <c r="J79" s="341"/>
      <c r="K79" s="342"/>
      <c r="L79" s="343"/>
      <c r="M79" s="344"/>
      <c r="N79" s="344"/>
      <c r="O79" s="335"/>
      <c r="P79" s="424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21"/>
      <c r="J80" s="341"/>
      <c r="K80" s="342"/>
      <c r="L80" s="343"/>
      <c r="M80" s="344"/>
      <c r="N80" s="344"/>
      <c r="O80" s="335"/>
      <c r="P80" s="424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219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242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2243</v>
      </c>
      <c r="H82" s="389">
        <f t="shared" ref="H82:H90" si="25">F82*G82</f>
        <v>50063.76</v>
      </c>
      <c r="I82" s="421"/>
      <c r="J82" s="341">
        <v>4</v>
      </c>
      <c r="K82" s="342">
        <f>G82/P82*60</f>
        <v>2990.6666666666665</v>
      </c>
      <c r="L82" s="343">
        <f t="shared" ref="L82:L83" si="26">K82/J82</f>
        <v>747.66666666666663</v>
      </c>
      <c r="M82" s="344">
        <v>0.72222222222222221</v>
      </c>
      <c r="N82" s="344">
        <v>0.75347222222222221</v>
      </c>
      <c r="O82" s="342">
        <v>20</v>
      </c>
      <c r="P82" s="424">
        <f>(N82-M82)*24*60</f>
        <v>45</v>
      </c>
      <c r="Q82" s="345"/>
      <c r="R82" s="345"/>
    </row>
    <row r="83" spans="1:18">
      <c r="A83" s="841"/>
      <c r="B83" s="336" t="s">
        <v>165</v>
      </c>
      <c r="C83" s="359"/>
      <c r="D83" s="394" t="s">
        <v>244</v>
      </c>
      <c r="E83" s="388"/>
      <c r="F83" s="339">
        <v>24.54</v>
      </c>
      <c r="G83" s="364">
        <v>1430</v>
      </c>
      <c r="H83" s="389">
        <f t="shared" si="25"/>
        <v>35092.199999999997</v>
      </c>
      <c r="I83" s="421"/>
      <c r="J83" s="341">
        <v>3</v>
      </c>
      <c r="K83" s="342">
        <f t="shared" ref="K83" si="27">G83/P83*60</f>
        <v>2144.9999999999991</v>
      </c>
      <c r="L83" s="343">
        <f t="shared" si="26"/>
        <v>714.99999999999966</v>
      </c>
      <c r="M83" s="344">
        <v>0.7680555555555556</v>
      </c>
      <c r="N83" s="344">
        <v>0.79583333333333339</v>
      </c>
      <c r="O83" s="342">
        <v>21</v>
      </c>
      <c r="P83" s="424">
        <f t="shared" ref="P83" si="28">(N83-M83)*24*60</f>
        <v>40.000000000000014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21"/>
      <c r="J84" s="341"/>
      <c r="K84" s="342"/>
      <c r="L84" s="343"/>
      <c r="M84" s="344"/>
      <c r="N84" s="344"/>
      <c r="O84" s="342"/>
      <c r="P84" s="424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2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419"/>
      <c r="H86" s="390">
        <f t="shared" si="25"/>
        <v>0</v>
      </c>
      <c r="I86" s="42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419"/>
      <c r="H87" s="390">
        <f t="shared" si="25"/>
        <v>0</v>
      </c>
      <c r="I87" s="42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419"/>
      <c r="H88" s="390">
        <f t="shared" si="25"/>
        <v>0</v>
      </c>
      <c r="I88" s="42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419"/>
      <c r="H89" s="390">
        <f t="shared" si="25"/>
        <v>0</v>
      </c>
      <c r="I89" s="42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419"/>
      <c r="H90" s="390">
        <f t="shared" si="25"/>
        <v>0</v>
      </c>
      <c r="I90" s="42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224</v>
      </c>
      <c r="D91" s="842" t="s">
        <v>219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2567.833333333333</v>
      </c>
      <c r="L91" s="355">
        <f>AVERAGE(L82:L90)</f>
        <v>731.33333333333314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419">
        <v>7589</v>
      </c>
      <c r="H92" s="340">
        <f t="shared" ref="H92:H99" si="29">F92*G92</f>
        <v>126432.74</v>
      </c>
      <c r="I92" s="421"/>
      <c r="J92" s="341">
        <v>4</v>
      </c>
      <c r="K92" s="342">
        <f>G92/P92*60</f>
        <v>2759.6363636363658</v>
      </c>
      <c r="L92" s="343">
        <f t="shared" ref="L92:L93" si="30">K92/J92</f>
        <v>689.90909090909145</v>
      </c>
      <c r="M92" s="344">
        <v>0.72222222222222221</v>
      </c>
      <c r="N92" s="344">
        <v>0.83680555555555547</v>
      </c>
      <c r="O92" s="335">
        <v>20</v>
      </c>
      <c r="P92" s="424">
        <f>(N92-M92)*24*60</f>
        <v>164.99999999999989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4995</v>
      </c>
      <c r="H93" s="340">
        <f t="shared" si="29"/>
        <v>89365.090909090912</v>
      </c>
      <c r="I93" s="421"/>
      <c r="J93" s="341">
        <v>3</v>
      </c>
      <c r="K93" s="342">
        <f t="shared" ref="K93" si="31">G93/P93*60</f>
        <v>2775.0000000000059</v>
      </c>
      <c r="L93" s="343">
        <f t="shared" si="30"/>
        <v>925.00000000000193</v>
      </c>
      <c r="M93" s="344">
        <v>0.85069444444444453</v>
      </c>
      <c r="N93" s="344">
        <v>0.92569444444444438</v>
      </c>
      <c r="O93" s="335">
        <v>20</v>
      </c>
      <c r="P93" s="424">
        <f>(N93-M93)*24*60</f>
        <v>107.99999999999977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21"/>
      <c r="J94" s="341"/>
      <c r="K94" s="342"/>
      <c r="L94" s="343"/>
      <c r="M94" s="344"/>
      <c r="N94" s="344"/>
      <c r="O94" s="335"/>
      <c r="P94" s="424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21"/>
      <c r="J95" s="341"/>
      <c r="K95" s="342"/>
      <c r="L95" s="343"/>
      <c r="M95" s="344"/>
      <c r="N95" s="344"/>
      <c r="O95" s="335"/>
      <c r="P95" s="424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21"/>
      <c r="J96" s="341"/>
      <c r="K96" s="342"/>
      <c r="L96" s="343"/>
      <c r="M96" s="344"/>
      <c r="N96" s="344"/>
      <c r="O96" s="335"/>
      <c r="P96" s="424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21"/>
      <c r="J97" s="341"/>
      <c r="K97" s="342"/>
      <c r="L97" s="343"/>
      <c r="M97" s="344"/>
      <c r="N97" s="344"/>
      <c r="O97" s="335"/>
      <c r="P97" s="424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21"/>
      <c r="J98" s="341"/>
      <c r="K98" s="342"/>
      <c r="L98" s="343"/>
      <c r="M98" s="344"/>
      <c r="N98" s="344"/>
      <c r="O98" s="335"/>
      <c r="P98" s="424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21"/>
      <c r="J99" s="341"/>
      <c r="K99" s="342"/>
      <c r="L99" s="343"/>
      <c r="M99" s="344"/>
      <c r="N99" s="344"/>
      <c r="O99" s="335"/>
      <c r="P99" s="424"/>
      <c r="Q99" s="345"/>
      <c r="R99" s="345"/>
    </row>
    <row r="100" spans="1:18" ht="15.75" customHeight="1">
      <c r="A100" s="845"/>
      <c r="B100" s="336">
        <v>0</v>
      </c>
      <c r="C100" s="204" t="s">
        <v>246</v>
      </c>
      <c r="D100" s="838" t="s">
        <v>219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2767.3181818181856</v>
      </c>
      <c r="L100" s="355">
        <f>AVERAGE(L92:L99)</f>
        <v>807.45454545454663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247</v>
      </c>
      <c r="B101" s="336" t="s">
        <v>165</v>
      </c>
      <c r="C101" s="204"/>
      <c r="D101" s="361" t="s">
        <v>248</v>
      </c>
      <c r="E101" s="425"/>
      <c r="F101" s="339">
        <v>30</v>
      </c>
      <c r="G101" s="419">
        <v>2170</v>
      </c>
      <c r="H101" s="340">
        <f t="shared" ref="H101:H110" si="32">F101*G101</f>
        <v>65100</v>
      </c>
      <c r="I101" s="421"/>
      <c r="J101" s="341">
        <v>3</v>
      </c>
      <c r="K101" s="342">
        <f>G101/P101*60</f>
        <v>2893.3333333333335</v>
      </c>
      <c r="L101" s="343">
        <f t="shared" ref="L101:L105" si="33">K101/J101</f>
        <v>964.44444444444446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4">(N101-M101)*24*60</f>
        <v>45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425"/>
      <c r="F102" s="339">
        <v>24.82</v>
      </c>
      <c r="G102" s="419">
        <v>2016</v>
      </c>
      <c r="H102" s="340">
        <f t="shared" si="32"/>
        <v>50037.120000000003</v>
      </c>
      <c r="I102" s="421"/>
      <c r="J102" s="341">
        <v>4</v>
      </c>
      <c r="K102" s="342">
        <f t="shared" ref="K102:K105" si="35">G102/P102*60</f>
        <v>2950.2439024390233</v>
      </c>
      <c r="L102" s="343">
        <f t="shared" si="33"/>
        <v>737.56097560975581</v>
      </c>
      <c r="M102" s="344">
        <v>0.7680555555555556</v>
      </c>
      <c r="N102" s="344">
        <v>0.79652777777777783</v>
      </c>
      <c r="O102" s="335">
        <v>21</v>
      </c>
      <c r="P102" s="342">
        <f t="shared" si="34"/>
        <v>41.000000000000014</v>
      </c>
      <c r="Q102" s="345"/>
      <c r="R102" s="345"/>
    </row>
    <row r="103" spans="1:18">
      <c r="A103" s="830"/>
      <c r="B103" s="336" t="s">
        <v>165</v>
      </c>
      <c r="C103" s="204"/>
      <c r="D103" s="361" t="s">
        <v>249</v>
      </c>
      <c r="E103" s="361"/>
      <c r="F103" s="339">
        <v>23.8</v>
      </c>
      <c r="G103" s="419">
        <v>949</v>
      </c>
      <c r="H103" s="340">
        <f t="shared" si="32"/>
        <v>22586.2</v>
      </c>
      <c r="I103" s="421"/>
      <c r="J103" s="341">
        <v>4</v>
      </c>
      <c r="K103" s="342">
        <f t="shared" si="35"/>
        <v>2711.4285714285811</v>
      </c>
      <c r="L103" s="343">
        <f t="shared" si="33"/>
        <v>677.85714285714528</v>
      </c>
      <c r="M103" s="344">
        <v>0.80902777777777779</v>
      </c>
      <c r="N103" s="344">
        <v>0.82361111111111107</v>
      </c>
      <c r="O103" s="335">
        <v>21</v>
      </c>
      <c r="P103" s="342">
        <f t="shared" si="34"/>
        <v>20.999999999999925</v>
      </c>
      <c r="Q103" s="345"/>
      <c r="R103" s="345"/>
    </row>
    <row r="104" spans="1:18">
      <c r="A104" s="830"/>
      <c r="B104" s="336" t="s">
        <v>165</v>
      </c>
      <c r="C104" s="204"/>
      <c r="D104" s="361" t="s">
        <v>250</v>
      </c>
      <c r="E104" s="379"/>
      <c r="F104" s="339">
        <v>24.76</v>
      </c>
      <c r="G104" s="419">
        <v>1594</v>
      </c>
      <c r="H104" s="340">
        <f t="shared" si="32"/>
        <v>39467.440000000002</v>
      </c>
      <c r="I104" s="421"/>
      <c r="J104" s="341">
        <v>4</v>
      </c>
      <c r="K104" s="342">
        <f t="shared" si="35"/>
        <v>3187.9999999999945</v>
      </c>
      <c r="L104" s="343">
        <f t="shared" si="33"/>
        <v>796.99999999999864</v>
      </c>
      <c r="M104" s="344">
        <v>0.83750000000000002</v>
      </c>
      <c r="N104" s="344">
        <v>0.85833333333333339</v>
      </c>
      <c r="O104" s="335">
        <v>20</v>
      </c>
      <c r="P104" s="342">
        <f>(N104-M104)*24*60</f>
        <v>30.000000000000053</v>
      </c>
      <c r="Q104" s="345"/>
      <c r="R104" s="345"/>
    </row>
    <row r="105" spans="1:18">
      <c r="A105" s="830"/>
      <c r="B105" s="336" t="s">
        <v>165</v>
      </c>
      <c r="C105" s="204"/>
      <c r="D105" s="361" t="s">
        <v>251</v>
      </c>
      <c r="E105" s="363"/>
      <c r="F105" s="339">
        <v>14.03</v>
      </c>
      <c r="G105" s="419">
        <v>7642</v>
      </c>
      <c r="H105" s="340">
        <f t="shared" si="32"/>
        <v>107217.26</v>
      </c>
      <c r="I105" s="421"/>
      <c r="J105" s="341">
        <v>3</v>
      </c>
      <c r="K105" s="342">
        <f t="shared" si="35"/>
        <v>2996.8627450980407</v>
      </c>
      <c r="L105" s="343">
        <f t="shared" si="33"/>
        <v>998.95424836601353</v>
      </c>
      <c r="M105" s="344">
        <v>0.87291666666666667</v>
      </c>
      <c r="N105" s="344">
        <v>0.97916666666666663</v>
      </c>
      <c r="O105" s="335">
        <v>21</v>
      </c>
      <c r="P105" s="342">
        <f>(N105-M105)*24*60</f>
        <v>152.99999999999994</v>
      </c>
      <c r="Q105" s="343"/>
      <c r="R105" s="345"/>
    </row>
    <row r="106" spans="1:18">
      <c r="A106" s="830"/>
      <c r="B106" s="336">
        <v>0</v>
      </c>
      <c r="C106" s="204"/>
      <c r="D106" s="363"/>
      <c r="E106" s="425"/>
      <c r="F106" s="339" t="s">
        <v>161</v>
      </c>
      <c r="G106" s="346"/>
      <c r="H106" s="340">
        <f t="shared" si="32"/>
        <v>0</v>
      </c>
      <c r="I106" s="42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419"/>
      <c r="H107" s="340">
        <f t="shared" si="32"/>
        <v>0</v>
      </c>
      <c r="I107" s="42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419"/>
      <c r="H108" s="340">
        <f t="shared" si="32"/>
        <v>0</v>
      </c>
      <c r="I108" s="42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419"/>
      <c r="H109" s="340">
        <f t="shared" si="32"/>
        <v>0</v>
      </c>
      <c r="I109" s="42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419"/>
      <c r="H110" s="340">
        <f t="shared" si="32"/>
        <v>0</v>
      </c>
      <c r="I110" s="42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236</v>
      </c>
      <c r="D111" s="831" t="s">
        <v>219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2947.9737104597943</v>
      </c>
      <c r="L111" s="355">
        <f>AVERAGE(L101:L110)</f>
        <v>835.16336225547161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252</v>
      </c>
      <c r="B112" s="336" t="s">
        <v>165</v>
      </c>
      <c r="C112" s="204"/>
      <c r="D112" s="363" t="s">
        <v>188</v>
      </c>
      <c r="E112" s="398"/>
      <c r="F112" s="339">
        <v>28.57</v>
      </c>
      <c r="G112" s="419">
        <v>3737</v>
      </c>
      <c r="H112" s="389">
        <f t="shared" si="17"/>
        <v>106766.09</v>
      </c>
      <c r="I112" s="421"/>
      <c r="J112" s="341">
        <v>3</v>
      </c>
      <c r="K112" s="342">
        <f t="shared" ref="K112:K117" si="36">G112/P112*60</f>
        <v>2989.6000000000045</v>
      </c>
      <c r="L112" s="343">
        <f t="shared" ref="L112:L117" si="37">K112/J112</f>
        <v>996.53333333333478</v>
      </c>
      <c r="M112" s="344">
        <v>0.72222222222222221</v>
      </c>
      <c r="N112" s="344">
        <v>0.77430555555555547</v>
      </c>
      <c r="O112" s="335">
        <v>20</v>
      </c>
      <c r="P112" s="424">
        <f t="shared" ref="P112:P116" si="38">(N112-M112)*24*60</f>
        <v>74.999999999999886</v>
      </c>
      <c r="Q112" s="335"/>
      <c r="R112" s="335"/>
    </row>
    <row r="113" spans="1:18">
      <c r="A113" s="833"/>
      <c r="B113" s="336" t="s">
        <v>165</v>
      </c>
      <c r="C113" s="359"/>
      <c r="D113" s="386" t="s">
        <v>253</v>
      </c>
      <c r="E113" s="386"/>
      <c r="F113" s="339">
        <v>25.03</v>
      </c>
      <c r="G113" s="419">
        <v>1153</v>
      </c>
      <c r="H113" s="389">
        <f t="shared" si="17"/>
        <v>28859.59</v>
      </c>
      <c r="I113" s="421"/>
      <c r="J113" s="341">
        <v>4</v>
      </c>
      <c r="K113" s="342">
        <f t="shared" si="36"/>
        <v>2767.2000000000276</v>
      </c>
      <c r="L113" s="343">
        <f t="shared" si="37"/>
        <v>691.80000000000689</v>
      </c>
      <c r="M113" s="344">
        <v>0.78819444444444453</v>
      </c>
      <c r="N113" s="344">
        <v>0.80555555555555547</v>
      </c>
      <c r="O113" s="335">
        <v>20</v>
      </c>
      <c r="P113" s="424">
        <f t="shared" si="38"/>
        <v>24.999999999999751</v>
      </c>
      <c r="Q113" s="345"/>
      <c r="R113" s="345"/>
    </row>
    <row r="114" spans="1:18">
      <c r="A114" s="833"/>
      <c r="B114" s="336" t="s">
        <v>165</v>
      </c>
      <c r="C114" s="359"/>
      <c r="D114" s="386" t="s">
        <v>254</v>
      </c>
      <c r="E114" s="361"/>
      <c r="F114" s="339">
        <v>16.7</v>
      </c>
      <c r="G114" s="419">
        <v>2127</v>
      </c>
      <c r="H114" s="389">
        <f t="shared" si="17"/>
        <v>35520.9</v>
      </c>
      <c r="I114" s="421"/>
      <c r="J114" s="341">
        <v>3</v>
      </c>
      <c r="K114" s="342">
        <f t="shared" si="36"/>
        <v>2967.9069767441856</v>
      </c>
      <c r="L114" s="343">
        <f t="shared" si="37"/>
        <v>989.30232558139517</v>
      </c>
      <c r="M114" s="344">
        <v>0.82013888888888886</v>
      </c>
      <c r="N114" s="344">
        <v>0.85</v>
      </c>
      <c r="O114" s="335">
        <v>21</v>
      </c>
      <c r="P114" s="424">
        <f t="shared" si="38"/>
        <v>43.000000000000007</v>
      </c>
      <c r="Q114" s="345"/>
      <c r="R114" s="345"/>
    </row>
    <row r="115" spans="1:18">
      <c r="A115" s="833"/>
      <c r="B115" s="336" t="s">
        <v>165</v>
      </c>
      <c r="C115" s="359"/>
      <c r="D115" s="363" t="s">
        <v>255</v>
      </c>
      <c r="E115" s="379"/>
      <c r="F115" s="339">
        <v>18.18</v>
      </c>
      <c r="G115" s="419">
        <v>1567</v>
      </c>
      <c r="H115" s="389">
        <f t="shared" si="17"/>
        <v>28488.06</v>
      </c>
      <c r="I115" s="421"/>
      <c r="J115" s="341">
        <v>3</v>
      </c>
      <c r="K115" s="342">
        <f t="shared" si="36"/>
        <v>2938.1249999999964</v>
      </c>
      <c r="L115" s="343">
        <f t="shared" si="37"/>
        <v>979.37499999999875</v>
      </c>
      <c r="M115" s="344">
        <v>0.86458333333333337</v>
      </c>
      <c r="N115" s="344">
        <v>0.88680555555555562</v>
      </c>
      <c r="O115" s="335">
        <v>21</v>
      </c>
      <c r="P115" s="424">
        <f t="shared" si="38"/>
        <v>32.000000000000043</v>
      </c>
      <c r="Q115" s="345"/>
      <c r="R115" s="345"/>
    </row>
    <row r="116" spans="1:18">
      <c r="A116" s="833"/>
      <c r="B116" s="336" t="s">
        <v>165</v>
      </c>
      <c r="C116" s="359"/>
      <c r="D116" s="386" t="s">
        <v>256</v>
      </c>
      <c r="E116" s="363"/>
      <c r="F116" s="339">
        <v>18.18</v>
      </c>
      <c r="G116" s="419">
        <v>1493</v>
      </c>
      <c r="H116" s="389">
        <f t="shared" si="17"/>
        <v>27142.739999999998</v>
      </c>
      <c r="I116" s="421"/>
      <c r="J116" s="341">
        <v>3</v>
      </c>
      <c r="K116" s="342">
        <f t="shared" si="36"/>
        <v>2985.999999999995</v>
      </c>
      <c r="L116" s="343">
        <f t="shared" si="37"/>
        <v>995.33333333333167</v>
      </c>
      <c r="M116" s="344">
        <v>0.90069444444444446</v>
      </c>
      <c r="N116" s="391">
        <v>0.92152777777777783</v>
      </c>
      <c r="O116" s="335">
        <v>20</v>
      </c>
      <c r="P116" s="424">
        <f t="shared" si="38"/>
        <v>30.000000000000053</v>
      </c>
      <c r="Q116" s="345"/>
      <c r="R116" s="345"/>
    </row>
    <row r="117" spans="1:18">
      <c r="A117" s="833"/>
      <c r="B117" s="336" t="s">
        <v>165</v>
      </c>
      <c r="C117" s="359"/>
      <c r="D117" s="361" t="s">
        <v>257</v>
      </c>
      <c r="E117" s="376"/>
      <c r="F117" s="339">
        <v>14.285714285714283</v>
      </c>
      <c r="G117" s="419">
        <v>11032</v>
      </c>
      <c r="H117" s="389">
        <f t="shared" ref="H117:H123" si="39">F117*G117</f>
        <v>157599.99999999997</v>
      </c>
      <c r="I117" s="421"/>
      <c r="J117" s="341">
        <v>3</v>
      </c>
      <c r="K117" s="342">
        <f t="shared" si="36"/>
        <v>2981.6216216122402</v>
      </c>
      <c r="L117" s="343">
        <f t="shared" si="37"/>
        <v>993.87387387074671</v>
      </c>
      <c r="M117" s="344">
        <v>46296.936111111114</v>
      </c>
      <c r="N117" s="344">
        <v>46297.090277777781</v>
      </c>
      <c r="O117" s="335">
        <v>21</v>
      </c>
      <c r="P117" s="342">
        <f>(N117-M117)*24*60</f>
        <v>222.00000000069849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419"/>
      <c r="H118" s="389">
        <f t="shared" si="39"/>
        <v>0</v>
      </c>
      <c r="I118" s="421"/>
      <c r="J118" s="341"/>
      <c r="K118" s="342"/>
      <c r="L118" s="343"/>
      <c r="M118" s="344"/>
      <c r="N118" s="344"/>
      <c r="O118" s="342"/>
      <c r="P118" s="424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419"/>
      <c r="H119" s="389">
        <f t="shared" si="39"/>
        <v>0</v>
      </c>
      <c r="I119" s="421"/>
      <c r="J119" s="341"/>
      <c r="K119" s="342"/>
      <c r="L119" s="343"/>
      <c r="M119" s="344"/>
      <c r="N119" s="344"/>
      <c r="O119" s="335"/>
      <c r="P119" s="424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419"/>
      <c r="H120" s="389">
        <f t="shared" si="39"/>
        <v>0</v>
      </c>
      <c r="I120" s="421"/>
      <c r="J120" s="341"/>
      <c r="K120" s="342"/>
      <c r="L120" s="343"/>
      <c r="M120" s="344"/>
      <c r="N120" s="344"/>
      <c r="O120" s="335"/>
      <c r="P120" s="424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419"/>
      <c r="H121" s="389">
        <f t="shared" si="39"/>
        <v>0</v>
      </c>
      <c r="I121" s="421"/>
      <c r="J121" s="341"/>
      <c r="K121" s="342"/>
      <c r="L121" s="343"/>
      <c r="M121" s="344"/>
      <c r="N121" s="344"/>
      <c r="O121" s="335"/>
      <c r="P121" s="424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419"/>
      <c r="H122" s="389">
        <f t="shared" si="39"/>
        <v>0</v>
      </c>
      <c r="I122" s="421"/>
      <c r="J122" s="341"/>
      <c r="K122" s="342"/>
      <c r="L122" s="343"/>
      <c r="M122" s="344"/>
      <c r="N122" s="344"/>
      <c r="O122" s="335"/>
      <c r="P122" s="424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419"/>
      <c r="H123" s="389">
        <f t="shared" si="39"/>
        <v>0</v>
      </c>
      <c r="I123" s="421"/>
      <c r="J123" s="341"/>
      <c r="K123" s="342"/>
      <c r="L123" s="343"/>
      <c r="M123" s="344"/>
      <c r="N123" s="344"/>
      <c r="O123" s="335"/>
      <c r="P123" s="424"/>
      <c r="Q123" s="345"/>
      <c r="R123" s="345"/>
    </row>
    <row r="124" spans="1:18" ht="17.399999999999999" customHeight="1">
      <c r="A124" s="833"/>
      <c r="B124" s="349">
        <v>0</v>
      </c>
      <c r="C124" s="204" t="s">
        <v>241</v>
      </c>
      <c r="D124" s="834" t="s">
        <v>219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2938.4089330594084</v>
      </c>
      <c r="L124" s="355">
        <f>AVERAGE(L112:L123)</f>
        <v>941.03631101980227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9" activePane="bottomRight" state="frozen"/>
      <selection activeCell="I168" sqref="I168"/>
      <selection pane="topRight" activeCell="I168" sqref="I168"/>
      <selection pane="bottomLeft" activeCell="I168" sqref="I168"/>
      <selection pane="bottomRight" activeCell="B151" sqref="B15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260</v>
      </c>
      <c r="B1" s="57"/>
      <c r="C1" s="57"/>
      <c r="D1" s="429" t="s">
        <v>198</v>
      </c>
      <c r="E1" s="58">
        <f>SUM(G5:G173)</f>
        <v>157184.9</v>
      </c>
      <c r="F1" s="430" t="s">
        <v>3</v>
      </c>
      <c r="G1" s="59">
        <f>SUM(H5:H173)</f>
        <v>6200271.3426064281</v>
      </c>
      <c r="H1" s="426" t="s">
        <v>77</v>
      </c>
      <c r="I1" s="60">
        <f>M17+M30+M43+M56+M69+M82+M95+M108+M121+M134+M147+M160+M173</f>
        <v>190.29920634920632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261</v>
      </c>
      <c r="Q1" s="956"/>
      <c r="R1" s="956"/>
      <c r="S1" s="956"/>
      <c r="T1" s="956" t="s">
        <v>201</v>
      </c>
      <c r="U1" s="956"/>
      <c r="V1" s="956"/>
      <c r="W1" s="956"/>
      <c r="X1" s="956"/>
      <c r="Y1" s="956"/>
      <c r="Z1" s="61" t="s">
        <v>262</v>
      </c>
      <c r="AA1" s="61" t="s">
        <v>263</v>
      </c>
      <c r="AB1" s="961" t="s">
        <v>264</v>
      </c>
      <c r="AC1" s="962"/>
      <c r="AD1" s="61" t="s">
        <v>262</v>
      </c>
      <c r="AE1" s="61" t="s">
        <v>265</v>
      </c>
      <c r="AF1" s="956" t="s">
        <v>266</v>
      </c>
      <c r="AG1" s="957"/>
      <c r="AH1" s="957"/>
      <c r="AK1" s="62" t="s">
        <v>267</v>
      </c>
    </row>
    <row r="2" spans="1:37" ht="26.25" customHeight="1">
      <c r="A2" s="960" t="s">
        <v>268</v>
      </c>
      <c r="B2" s="960"/>
      <c r="C2" s="429"/>
      <c r="D2" s="429" t="s">
        <v>203</v>
      </c>
      <c r="E2" s="63">
        <f>AVERAGE(O17,O30,O43,O56,O69,O82,O95,O108,O121,O134,O147,O160,O173)</f>
        <v>126.08545857137561</v>
      </c>
      <c r="F2" s="64" t="s">
        <v>80</v>
      </c>
      <c r="G2" s="65">
        <f>G1/E1</f>
        <v>39.445718657494631</v>
      </c>
      <c r="H2" s="426" t="s">
        <v>81</v>
      </c>
      <c r="I2" s="426">
        <f>COUNT(I5:I173)</f>
        <v>8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3</v>
      </c>
      <c r="AE2" s="67">
        <f>AE17+AE30+AE43+AE56+AE69+AE82+AE95+AE108+AE121+AE134+AE147+AE160+AE173</f>
        <v>3</v>
      </c>
      <c r="AF2" s="957"/>
      <c r="AG2" s="957"/>
      <c r="AH2" s="957"/>
      <c r="AK2" s="402">
        <f>AVERAGE(AK5:AK9999)</f>
        <v>6.4791794674859258</v>
      </c>
    </row>
    <row r="3" spans="1:37" ht="30.6" customHeight="1">
      <c r="A3" s="895" t="s">
        <v>205</v>
      </c>
      <c r="B3" s="895" t="s">
        <v>82</v>
      </c>
      <c r="C3" s="958"/>
      <c r="D3" s="895" t="s">
        <v>207</v>
      </c>
      <c r="E3" s="895"/>
      <c r="F3" s="958" t="s">
        <v>83</v>
      </c>
      <c r="G3" s="951" t="s">
        <v>84</v>
      </c>
      <c r="H3" s="958" t="s">
        <v>85</v>
      </c>
      <c r="I3" s="952" t="s">
        <v>210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212</v>
      </c>
      <c r="O3" s="924" t="s">
        <v>203</v>
      </c>
      <c r="P3" s="955" t="s">
        <v>211</v>
      </c>
      <c r="Q3" s="924" t="s">
        <v>203</v>
      </c>
      <c r="R3" s="949" t="s">
        <v>269</v>
      </c>
      <c r="S3" s="925" t="s">
        <v>270</v>
      </c>
      <c r="T3" s="951" t="s">
        <v>88</v>
      </c>
      <c r="U3" s="951"/>
      <c r="V3" s="950" t="s">
        <v>89</v>
      </c>
      <c r="W3" s="952" t="s">
        <v>213</v>
      </c>
      <c r="X3" s="951" t="s">
        <v>214</v>
      </c>
      <c r="Y3" s="951"/>
      <c r="Z3" s="953" t="s">
        <v>271</v>
      </c>
      <c r="AA3" s="954"/>
      <c r="AB3" s="944" t="s">
        <v>272</v>
      </c>
      <c r="AC3" s="945"/>
      <c r="AD3" s="946" t="s">
        <v>273</v>
      </c>
      <c r="AE3" s="947"/>
      <c r="AF3" s="948" t="s">
        <v>212</v>
      </c>
      <c r="AG3" s="949" t="s">
        <v>269</v>
      </c>
      <c r="AH3" s="925" t="s">
        <v>270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436" t="s">
        <v>90</v>
      </c>
      <c r="U4" s="436" t="s">
        <v>91</v>
      </c>
      <c r="V4" s="951"/>
      <c r="W4" s="952"/>
      <c r="X4" s="430" t="s">
        <v>215</v>
      </c>
      <c r="Y4" s="430" t="s">
        <v>36</v>
      </c>
      <c r="Z4" s="436" t="s">
        <v>274</v>
      </c>
      <c r="AA4" s="436" t="s">
        <v>275</v>
      </c>
      <c r="AB4" s="945"/>
      <c r="AC4" s="945"/>
      <c r="AD4" s="436" t="s">
        <v>276</v>
      </c>
      <c r="AE4" s="68" t="s">
        <v>277</v>
      </c>
      <c r="AF4" s="948"/>
      <c r="AG4" s="949"/>
      <c r="AH4" s="925"/>
      <c r="AK4" s="951"/>
    </row>
    <row r="5" spans="1:37" ht="18.75" customHeight="1">
      <c r="A5" s="940" t="s">
        <v>278</v>
      </c>
      <c r="B5" s="69" t="s">
        <v>163</v>
      </c>
      <c r="C5" s="70"/>
      <c r="D5" s="71" t="s">
        <v>93</v>
      </c>
      <c r="E5" s="72"/>
      <c r="F5" s="73">
        <v>36.92</v>
      </c>
      <c r="G5" s="74">
        <v>1003.8</v>
      </c>
      <c r="H5" s="75">
        <f t="shared" ref="H5:H16" si="0">F5*G5</f>
        <v>37060.296000000002</v>
      </c>
      <c r="I5" s="427"/>
      <c r="J5" s="76">
        <v>12</v>
      </c>
      <c r="K5" s="74">
        <v>2000</v>
      </c>
      <c r="L5" s="77">
        <v>166.66666666666666</v>
      </c>
      <c r="M5" s="428">
        <v>12</v>
      </c>
      <c r="N5" s="74">
        <f t="shared" ref="N5:N12" si="1">G5/W5*60</f>
        <v>1544.3076923076912</v>
      </c>
      <c r="O5" s="77">
        <f t="shared" ref="O5:O12" si="2">N5/M5</f>
        <v>128.69230769230759</v>
      </c>
      <c r="P5" s="78">
        <f t="shared" ref="P5:P12" si="3">M5-J5</f>
        <v>0</v>
      </c>
      <c r="Q5" s="79">
        <f t="shared" ref="Q5:Q12" si="4">O5-L5</f>
        <v>-37.974358974359063</v>
      </c>
      <c r="R5" s="434">
        <f t="shared" ref="R5:R12" si="5">O5/L5</f>
        <v>0.77215384615384564</v>
      </c>
      <c r="S5" s="910">
        <f>R17</f>
        <v>0.86740116101486364</v>
      </c>
      <c r="T5" s="80">
        <v>0.25</v>
      </c>
      <c r="U5" s="80">
        <v>0.27708333333333335</v>
      </c>
      <c r="V5" s="430">
        <v>5</v>
      </c>
      <c r="W5" s="427">
        <f>(U5-T5)*24*60</f>
        <v>39.000000000000021</v>
      </c>
      <c r="X5" s="430"/>
      <c r="Y5" s="430"/>
      <c r="Z5" s="81"/>
      <c r="AA5" s="81"/>
      <c r="AB5" s="895"/>
      <c r="AC5" s="895"/>
      <c r="AD5" s="82"/>
      <c r="AE5" s="82"/>
      <c r="AF5" s="78">
        <f t="shared" ref="AF5:AF70" si="6">N5-K5</f>
        <v>-455.69230769230876</v>
      </c>
      <c r="AG5" s="434">
        <f t="shared" ref="AG5:AG70" si="7">N5/K5</f>
        <v>0.77215384615384564</v>
      </c>
      <c r="AH5" s="910">
        <f>AG17</f>
        <v>0.87300119674121157</v>
      </c>
      <c r="AJ5" s="62" t="str">
        <f>A5</f>
        <v>四度一組
(ET-600)</v>
      </c>
      <c r="AK5" s="404">
        <f>AVERAGE(AK6:AK16)</f>
        <v>6.4285714285714448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5931</v>
      </c>
      <c r="H6" s="75">
        <f t="shared" si="0"/>
        <v>224369.72999999998</v>
      </c>
      <c r="I6" s="427"/>
      <c r="J6" s="76">
        <v>20</v>
      </c>
      <c r="K6" s="74">
        <v>2400</v>
      </c>
      <c r="L6" s="77">
        <v>120</v>
      </c>
      <c r="M6" s="428">
        <v>20</v>
      </c>
      <c r="N6" s="74">
        <f t="shared" si="1"/>
        <v>2252.2784810126582</v>
      </c>
      <c r="O6" s="77">
        <f t="shared" si="2"/>
        <v>112.6139240506329</v>
      </c>
      <c r="P6" s="78">
        <f t="shared" si="3"/>
        <v>0</v>
      </c>
      <c r="Q6" s="79">
        <f t="shared" si="4"/>
        <v>-7.3860759493670969</v>
      </c>
      <c r="R6" s="434">
        <f t="shared" si="5"/>
        <v>0.93844936708860749</v>
      </c>
      <c r="S6" s="910"/>
      <c r="T6" s="80">
        <v>0.28194444444444444</v>
      </c>
      <c r="U6" s="80">
        <v>0.39166666666666666</v>
      </c>
      <c r="V6" s="430">
        <v>7</v>
      </c>
      <c r="W6" s="427">
        <f t="shared" ref="W6:W17" si="8">(U6-T6)*24*60</f>
        <v>158</v>
      </c>
      <c r="X6" s="83"/>
      <c r="Y6" s="83"/>
      <c r="Z6" s="84"/>
      <c r="AA6" s="84"/>
      <c r="AB6" s="895"/>
      <c r="AC6" s="895"/>
      <c r="AD6" s="443"/>
      <c r="AE6" s="443"/>
      <c r="AF6" s="78">
        <f t="shared" si="6"/>
        <v>-147.72151898734182</v>
      </c>
      <c r="AG6" s="434">
        <f t="shared" si="7"/>
        <v>0.9384493670886076</v>
      </c>
      <c r="AH6" s="910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2395</v>
      </c>
      <c r="H7" s="75">
        <f t="shared" si="0"/>
        <v>85956.55</v>
      </c>
      <c r="I7" s="427"/>
      <c r="J7" s="76">
        <v>18</v>
      </c>
      <c r="K7" s="74">
        <v>2571</v>
      </c>
      <c r="L7" s="77">
        <v>142.83333333333334</v>
      </c>
      <c r="M7" s="428">
        <v>18</v>
      </c>
      <c r="N7" s="74">
        <f t="shared" si="1"/>
        <v>2280.9523809523803</v>
      </c>
      <c r="O7" s="77">
        <f t="shared" si="2"/>
        <v>126.71957671957668</v>
      </c>
      <c r="P7" s="78">
        <f t="shared" si="3"/>
        <v>0</v>
      </c>
      <c r="Q7" s="79">
        <f t="shared" si="4"/>
        <v>-16.113756613756664</v>
      </c>
      <c r="R7" s="434">
        <f t="shared" si="5"/>
        <v>0.88718490118723459</v>
      </c>
      <c r="S7" s="910"/>
      <c r="T7" s="80">
        <v>0.40694444444444444</v>
      </c>
      <c r="U7" s="80">
        <v>0.45069444444444445</v>
      </c>
      <c r="V7" s="430">
        <v>22</v>
      </c>
      <c r="W7" s="427">
        <f t="shared" si="8"/>
        <v>63.000000000000014</v>
      </c>
      <c r="X7" s="83">
        <v>0.39583333333333331</v>
      </c>
      <c r="Y7" s="83">
        <v>0.40625</v>
      </c>
      <c r="Z7" s="84"/>
      <c r="AA7" s="84"/>
      <c r="AB7" s="895"/>
      <c r="AC7" s="895"/>
      <c r="AD7" s="443"/>
      <c r="AE7" s="443"/>
      <c r="AF7" s="78">
        <f t="shared" si="6"/>
        <v>-290.04761904761972</v>
      </c>
      <c r="AG7" s="434">
        <f t="shared" si="7"/>
        <v>0.8871849011872347</v>
      </c>
      <c r="AH7" s="910"/>
      <c r="AJ7" s="405">
        <f t="shared" ref="AJ7:AJ16" si="9">IF((IF(V7&lt;10,V7,(X7-U6)*1440))=0,"",IF(V7&lt;10,V7,(X7-U6)*1440))</f>
        <v>5.9999999999999787</v>
      </c>
      <c r="AK7" s="406">
        <f t="shared" ref="AK7:AK16" si="10">IF(AJ7&gt;4,AJ7,"")</f>
        <v>5.9999999999999787</v>
      </c>
    </row>
    <row r="8" spans="1:37" ht="19.2" customHeight="1">
      <c r="A8" s="941"/>
      <c r="B8" s="69" t="s">
        <v>162</v>
      </c>
      <c r="C8" s="70"/>
      <c r="D8" s="71" t="s">
        <v>95</v>
      </c>
      <c r="E8" s="72"/>
      <c r="F8" s="73">
        <v>36.729999999999997</v>
      </c>
      <c r="G8" s="85">
        <v>948</v>
      </c>
      <c r="H8" s="75">
        <f t="shared" si="0"/>
        <v>34820.039999999994</v>
      </c>
      <c r="I8" s="427"/>
      <c r="J8" s="76">
        <v>18</v>
      </c>
      <c r="K8" s="74">
        <v>2571</v>
      </c>
      <c r="L8" s="77">
        <v>142.83333333333334</v>
      </c>
      <c r="M8" s="428">
        <v>18</v>
      </c>
      <c r="N8" s="74">
        <f t="shared" si="1"/>
        <v>2275.2000000000007</v>
      </c>
      <c r="O8" s="77">
        <f t="shared" si="2"/>
        <v>126.40000000000003</v>
      </c>
      <c r="P8" s="78">
        <f t="shared" si="3"/>
        <v>0</v>
      </c>
      <c r="Q8" s="79">
        <f t="shared" si="4"/>
        <v>-16.433333333333309</v>
      </c>
      <c r="R8" s="434">
        <f t="shared" si="5"/>
        <v>0.88494749124854155</v>
      </c>
      <c r="S8" s="910"/>
      <c r="T8" s="80">
        <v>0.45555555555555555</v>
      </c>
      <c r="U8" s="80">
        <v>0.47291666666666665</v>
      </c>
      <c r="V8" s="430">
        <v>7</v>
      </c>
      <c r="W8" s="427">
        <f t="shared" si="8"/>
        <v>24.999999999999993</v>
      </c>
      <c r="X8" s="83"/>
      <c r="Y8" s="83"/>
      <c r="Z8" s="84"/>
      <c r="AA8" s="84"/>
      <c r="AB8" s="895"/>
      <c r="AC8" s="895"/>
      <c r="AD8" s="443"/>
      <c r="AE8" s="443"/>
      <c r="AF8" s="78">
        <f t="shared" si="6"/>
        <v>-295.79999999999927</v>
      </c>
      <c r="AG8" s="434">
        <f t="shared" si="7"/>
        <v>0.88494749124854166</v>
      </c>
      <c r="AH8" s="910"/>
      <c r="AJ8" s="405">
        <f t="shared" si="9"/>
        <v>7</v>
      </c>
      <c r="AK8" s="406">
        <f t="shared" si="10"/>
        <v>7</v>
      </c>
    </row>
    <row r="9" spans="1:37" ht="19.2" customHeight="1">
      <c r="A9" s="941"/>
      <c r="B9" s="69" t="s">
        <v>162</v>
      </c>
      <c r="C9" s="86"/>
      <c r="D9" s="71" t="s">
        <v>96</v>
      </c>
      <c r="E9" s="87"/>
      <c r="F9" s="73">
        <v>28.86</v>
      </c>
      <c r="G9" s="74">
        <v>1327</v>
      </c>
      <c r="H9" s="75">
        <f t="shared" si="0"/>
        <v>38297.22</v>
      </c>
      <c r="I9" s="443"/>
      <c r="J9" s="76">
        <v>17</v>
      </c>
      <c r="K9" s="74">
        <v>2571</v>
      </c>
      <c r="L9" s="77">
        <v>151.23529411764707</v>
      </c>
      <c r="M9" s="428">
        <v>17</v>
      </c>
      <c r="N9" s="74">
        <f t="shared" si="1"/>
        <v>2274.8571428571404</v>
      </c>
      <c r="O9" s="77">
        <f t="shared" si="2"/>
        <v>133.81512605042002</v>
      </c>
      <c r="P9" s="78">
        <f t="shared" si="3"/>
        <v>0</v>
      </c>
      <c r="Q9" s="79">
        <f t="shared" si="4"/>
        <v>-17.420168067227053</v>
      </c>
      <c r="R9" s="434">
        <f t="shared" si="5"/>
        <v>0.88481413568928047</v>
      </c>
      <c r="S9" s="910"/>
      <c r="T9" s="80">
        <v>0.5131944444444444</v>
      </c>
      <c r="U9" s="80">
        <v>0.53749999999999998</v>
      </c>
      <c r="V9" s="430">
        <v>5</v>
      </c>
      <c r="W9" s="427">
        <f t="shared" si="8"/>
        <v>35.000000000000036</v>
      </c>
      <c r="X9" s="83"/>
      <c r="Y9" s="83"/>
      <c r="Z9" s="84"/>
      <c r="AA9" s="84"/>
      <c r="AB9" s="895"/>
      <c r="AC9" s="895"/>
      <c r="AD9" s="443"/>
      <c r="AE9" s="443"/>
      <c r="AF9" s="78">
        <f t="shared" si="6"/>
        <v>-296.14285714285961</v>
      </c>
      <c r="AG9" s="434">
        <f t="shared" si="7"/>
        <v>0.88481413568928058</v>
      </c>
      <c r="AH9" s="910"/>
      <c r="AJ9" s="405">
        <f t="shared" si="9"/>
        <v>5</v>
      </c>
      <c r="AK9" s="406">
        <f t="shared" si="10"/>
        <v>5</v>
      </c>
    </row>
    <row r="10" spans="1:37" ht="19.2" customHeight="1">
      <c r="A10" s="942"/>
      <c r="B10" s="69" t="s">
        <v>162</v>
      </c>
      <c r="C10" s="70"/>
      <c r="D10" s="71" t="s">
        <v>97</v>
      </c>
      <c r="E10" s="72"/>
      <c r="F10" s="73">
        <v>31.11</v>
      </c>
      <c r="G10" s="74">
        <v>1820</v>
      </c>
      <c r="H10" s="75">
        <f t="shared" si="0"/>
        <v>56620.2</v>
      </c>
      <c r="I10" s="427"/>
      <c r="J10" s="76">
        <v>18</v>
      </c>
      <c r="K10" s="74">
        <v>2769</v>
      </c>
      <c r="L10" s="77">
        <v>153.83333333333334</v>
      </c>
      <c r="M10" s="428">
        <v>18</v>
      </c>
      <c r="N10" s="74">
        <f t="shared" si="1"/>
        <v>2323.4042553191493</v>
      </c>
      <c r="O10" s="77">
        <f t="shared" si="2"/>
        <v>129.07801418439718</v>
      </c>
      <c r="P10" s="78">
        <f t="shared" si="3"/>
        <v>0</v>
      </c>
      <c r="Q10" s="79">
        <f t="shared" si="4"/>
        <v>-24.755319148936167</v>
      </c>
      <c r="R10" s="434">
        <f t="shared" si="5"/>
        <v>0.83907701528318857</v>
      </c>
      <c r="S10" s="911"/>
      <c r="T10" s="80">
        <v>0.54166666666666663</v>
      </c>
      <c r="U10" s="80">
        <v>0.57430555555555551</v>
      </c>
      <c r="V10" s="430">
        <v>6</v>
      </c>
      <c r="W10" s="427">
        <f t="shared" si="8"/>
        <v>46.999999999999993</v>
      </c>
      <c r="X10" s="83"/>
      <c r="Y10" s="83"/>
      <c r="Z10" s="84"/>
      <c r="AA10" s="84"/>
      <c r="AB10" s="895"/>
      <c r="AC10" s="895"/>
      <c r="AD10" s="443"/>
      <c r="AE10" s="443"/>
      <c r="AF10" s="78">
        <f>N10-K10</f>
        <v>-445.59574468085066</v>
      </c>
      <c r="AG10" s="434">
        <f>N10/K10</f>
        <v>0.83907701528318868</v>
      </c>
      <c r="AH10" s="911"/>
      <c r="AJ10" s="405">
        <f t="shared" si="9"/>
        <v>6</v>
      </c>
      <c r="AK10" s="406">
        <f t="shared" si="10"/>
        <v>6</v>
      </c>
    </row>
    <row r="11" spans="1:37" ht="19.2" customHeight="1">
      <c r="A11" s="942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2414</v>
      </c>
      <c r="H11" s="75">
        <f t="shared" si="0"/>
        <v>92890.719999999987</v>
      </c>
      <c r="I11" s="427"/>
      <c r="J11" s="76">
        <v>19</v>
      </c>
      <c r="K11" s="74">
        <v>2769</v>
      </c>
      <c r="L11" s="77">
        <v>145.73684210526315</v>
      </c>
      <c r="M11" s="428">
        <v>19</v>
      </c>
      <c r="N11" s="74">
        <f t="shared" si="1"/>
        <v>2454.9152542372899</v>
      </c>
      <c r="O11" s="77">
        <f t="shared" si="2"/>
        <v>129.20606601248895</v>
      </c>
      <c r="P11" s="78">
        <f t="shared" si="3"/>
        <v>0</v>
      </c>
      <c r="Q11" s="79">
        <f t="shared" si="4"/>
        <v>-16.530776092774204</v>
      </c>
      <c r="R11" s="434">
        <f t="shared" si="5"/>
        <v>0.88657105606258224</v>
      </c>
      <c r="S11" s="911"/>
      <c r="T11" s="80">
        <v>0.57916666666666661</v>
      </c>
      <c r="U11" s="80">
        <v>0.6201388888888888</v>
      </c>
      <c r="V11" s="430">
        <v>7</v>
      </c>
      <c r="W11" s="427">
        <f t="shared" si="8"/>
        <v>58.99999999999995</v>
      </c>
      <c r="X11" s="83"/>
      <c r="Y11" s="83"/>
      <c r="Z11" s="84"/>
      <c r="AA11" s="84"/>
      <c r="AB11" s="895"/>
      <c r="AC11" s="895"/>
      <c r="AD11" s="443"/>
      <c r="AE11" s="443"/>
      <c r="AF11" s="78">
        <f>N11-K11</f>
        <v>-314.0847457627101</v>
      </c>
      <c r="AG11" s="434">
        <f>N11/K11</f>
        <v>0.88657105606258213</v>
      </c>
      <c r="AH11" s="911"/>
      <c r="AJ11" s="405">
        <f t="shared" si="9"/>
        <v>7</v>
      </c>
      <c r="AK11" s="406">
        <f t="shared" si="10"/>
        <v>7</v>
      </c>
    </row>
    <row r="12" spans="1:37" ht="19.2" customHeight="1">
      <c r="A12" s="942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3147</v>
      </c>
      <c r="H12" s="75">
        <f t="shared" si="0"/>
        <v>118956.59999999999</v>
      </c>
      <c r="I12" s="427"/>
      <c r="J12" s="76">
        <v>20</v>
      </c>
      <c r="K12" s="74">
        <v>2769</v>
      </c>
      <c r="L12" s="77">
        <v>138.44999999999999</v>
      </c>
      <c r="M12" s="428">
        <v>20</v>
      </c>
      <c r="N12" s="74">
        <f t="shared" si="1"/>
        <v>2420.7692307692296</v>
      </c>
      <c r="O12" s="77">
        <f t="shared" si="2"/>
        <v>121.03846153846148</v>
      </c>
      <c r="P12" s="78">
        <f t="shared" si="3"/>
        <v>0</v>
      </c>
      <c r="Q12" s="79">
        <f t="shared" si="4"/>
        <v>-17.411538461538512</v>
      </c>
      <c r="R12" s="434">
        <f t="shared" si="5"/>
        <v>0.87423951995999627</v>
      </c>
      <c r="S12" s="911"/>
      <c r="T12" s="80">
        <v>0.63541666666666652</v>
      </c>
      <c r="U12" s="80">
        <v>0.68958333333333321</v>
      </c>
      <c r="V12" s="430">
        <v>22</v>
      </c>
      <c r="W12" s="427">
        <f t="shared" si="8"/>
        <v>78.000000000000043</v>
      </c>
      <c r="X12" s="83">
        <v>0.625</v>
      </c>
      <c r="Y12" s="83">
        <v>0.63472222222222219</v>
      </c>
      <c r="Z12" s="84"/>
      <c r="AA12" s="84"/>
      <c r="AB12" s="895"/>
      <c r="AC12" s="895"/>
      <c r="AD12" s="443"/>
      <c r="AE12" s="443"/>
      <c r="AF12" s="78">
        <f t="shared" si="6"/>
        <v>-348.23076923077042</v>
      </c>
      <c r="AG12" s="434">
        <f t="shared" si="7"/>
        <v>0.87423951995999627</v>
      </c>
      <c r="AH12" s="911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31"/>
      <c r="J13" s="76"/>
      <c r="K13" s="74"/>
      <c r="L13" s="77"/>
      <c r="M13" s="92"/>
      <c r="N13" s="74"/>
      <c r="O13" s="77"/>
      <c r="P13" s="78"/>
      <c r="Q13" s="79"/>
      <c r="R13" s="434"/>
      <c r="S13" s="911"/>
      <c r="T13" s="80"/>
      <c r="U13" s="80"/>
      <c r="V13" s="431"/>
      <c r="W13" s="427">
        <f t="shared" si="8"/>
        <v>0</v>
      </c>
      <c r="X13" s="93"/>
      <c r="Y13" s="93"/>
      <c r="Z13" s="84"/>
      <c r="AA13" s="84"/>
      <c r="AB13" s="895"/>
      <c r="AC13" s="895"/>
      <c r="AD13" s="443"/>
      <c r="AE13" s="443"/>
      <c r="AF13" s="78">
        <f t="shared" si="6"/>
        <v>0</v>
      </c>
      <c r="AG13" s="434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31"/>
      <c r="J14" s="76"/>
      <c r="K14" s="74"/>
      <c r="L14" s="77"/>
      <c r="M14" s="92"/>
      <c r="N14" s="74"/>
      <c r="O14" s="77"/>
      <c r="P14" s="78"/>
      <c r="Q14" s="79"/>
      <c r="R14" s="434"/>
      <c r="S14" s="911"/>
      <c r="T14" s="80"/>
      <c r="U14" s="80"/>
      <c r="V14" s="431"/>
      <c r="W14" s="427">
        <f t="shared" si="8"/>
        <v>0</v>
      </c>
      <c r="X14" s="93"/>
      <c r="Y14" s="93"/>
      <c r="Z14" s="84"/>
      <c r="AA14" s="84"/>
      <c r="AB14" s="895"/>
      <c r="AC14" s="895"/>
      <c r="AD14" s="443"/>
      <c r="AE14" s="443"/>
      <c r="AF14" s="78">
        <f t="shared" si="6"/>
        <v>0</v>
      </c>
      <c r="AG14" s="434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31"/>
      <c r="J15" s="76"/>
      <c r="K15" s="74"/>
      <c r="L15" s="77"/>
      <c r="M15" s="92"/>
      <c r="N15" s="96"/>
      <c r="O15" s="77"/>
      <c r="P15" s="78"/>
      <c r="Q15" s="79"/>
      <c r="R15" s="434"/>
      <c r="S15" s="911"/>
      <c r="T15" s="80"/>
      <c r="U15" s="80"/>
      <c r="V15" s="431"/>
      <c r="W15" s="427">
        <f t="shared" si="8"/>
        <v>0</v>
      </c>
      <c r="X15" s="93"/>
      <c r="Y15" s="93"/>
      <c r="Z15" s="84"/>
      <c r="AA15" s="84"/>
      <c r="AB15" s="895"/>
      <c r="AC15" s="895"/>
      <c r="AD15" s="443"/>
      <c r="AE15" s="443"/>
      <c r="AF15" s="78">
        <f t="shared" si="6"/>
        <v>0</v>
      </c>
      <c r="AG15" s="434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31"/>
      <c r="J16" s="76"/>
      <c r="K16" s="74"/>
      <c r="L16" s="77"/>
      <c r="M16" s="92"/>
      <c r="N16" s="96"/>
      <c r="O16" s="77"/>
      <c r="P16" s="78"/>
      <c r="Q16" s="79"/>
      <c r="R16" s="434"/>
      <c r="S16" s="911"/>
      <c r="T16" s="80"/>
      <c r="U16" s="80"/>
      <c r="V16" s="431"/>
      <c r="W16" s="427">
        <f t="shared" si="8"/>
        <v>0</v>
      </c>
      <c r="X16" s="93"/>
      <c r="Y16" s="93"/>
      <c r="Z16" s="84"/>
      <c r="AA16" s="84"/>
      <c r="AB16" s="895"/>
      <c r="AC16" s="895"/>
      <c r="AD16" s="443"/>
      <c r="AE16" s="443"/>
      <c r="AF16" s="78">
        <f t="shared" si="6"/>
        <v>0</v>
      </c>
      <c r="AG16" s="434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279</v>
      </c>
      <c r="D17" s="905" t="s">
        <v>219</v>
      </c>
      <c r="E17" s="905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2228.3355546819425</v>
      </c>
      <c r="O17" s="102">
        <f t="shared" si="11"/>
        <v>125.94543453103559</v>
      </c>
      <c r="P17" s="104">
        <f t="shared" ref="P17:P24" si="12">M17-J17</f>
        <v>0</v>
      </c>
      <c r="Q17" s="105">
        <f t="shared" ref="Q17:Q24" si="13">O17-L17</f>
        <v>-19.253165830161535</v>
      </c>
      <c r="R17" s="106">
        <f>O17/L17</f>
        <v>0.86740116101486364</v>
      </c>
      <c r="S17" s="911"/>
      <c r="T17" s="80"/>
      <c r="U17" s="80"/>
      <c r="V17" s="43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0</v>
      </c>
      <c r="AE17" s="110">
        <f>SUM(AE5:AE16)</f>
        <v>0</v>
      </c>
      <c r="AF17" s="104">
        <f t="shared" si="6"/>
        <v>-324.16444531805746</v>
      </c>
      <c r="AG17" s="435">
        <f t="shared" si="7"/>
        <v>0.87300119674121157</v>
      </c>
      <c r="AH17" s="911"/>
    </row>
    <row r="18" spans="1:37" ht="19.2" customHeight="1">
      <c r="A18" s="893" t="s">
        <v>280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867.6</v>
      </c>
      <c r="H18" s="116">
        <f t="shared" ref="H18:H29" si="14">F18*G18</f>
        <v>24518.376</v>
      </c>
      <c r="I18" s="443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4" si="15">G18/W18*60</f>
        <v>1531.0588235294119</v>
      </c>
      <c r="O18" s="118">
        <f t="shared" ref="O18:O24" si="16">N18/M18</f>
        <v>127.58823529411767</v>
      </c>
      <c r="P18" s="84">
        <f t="shared" si="12"/>
        <v>0</v>
      </c>
      <c r="Q18" s="119">
        <f t="shared" si="13"/>
        <v>-39.078431372548991</v>
      </c>
      <c r="R18" s="437">
        <f t="shared" ref="R18:R24" si="17">O18/L18</f>
        <v>0.76552941176470601</v>
      </c>
      <c r="S18" s="894">
        <f>R30</f>
        <v>0.87720064376982576</v>
      </c>
      <c r="T18" s="80">
        <v>0.16666666666666666</v>
      </c>
      <c r="U18" s="80">
        <v>0.19027777777777777</v>
      </c>
      <c r="V18" s="443">
        <v>5</v>
      </c>
      <c r="W18" s="120">
        <f>(U18-T18)*24*60</f>
        <v>34</v>
      </c>
      <c r="X18" s="118"/>
      <c r="Y18" s="118"/>
      <c r="Z18" s="84"/>
      <c r="AA18" s="84"/>
      <c r="AB18" s="895"/>
      <c r="AC18" s="895"/>
      <c r="AD18" s="443"/>
      <c r="AE18" s="443"/>
      <c r="AF18" s="121">
        <f t="shared" si="6"/>
        <v>-468.94117647058806</v>
      </c>
      <c r="AG18" s="122">
        <f t="shared" si="7"/>
        <v>0.76552941176470601</v>
      </c>
      <c r="AH18" s="936">
        <f>AG30</f>
        <v>0.88539954369043239</v>
      </c>
      <c r="AJ18" s="62" t="str">
        <f>A18</f>
        <v>四度二組A
熱麵
固定線
(ET-55)</v>
      </c>
      <c r="AK18" s="404">
        <f>AVERAGE(AK19:AK29)</f>
        <v>6.499999999999992</v>
      </c>
    </row>
    <row r="19" spans="1:37" ht="19.2" customHeight="1">
      <c r="A19" s="893"/>
      <c r="B19" s="441" t="s">
        <v>164</v>
      </c>
      <c r="C19" s="440"/>
      <c r="D19" s="113" t="s">
        <v>101</v>
      </c>
      <c r="E19" s="114"/>
      <c r="F19" s="73">
        <v>53.27</v>
      </c>
      <c r="G19" s="85">
        <v>739</v>
      </c>
      <c r="H19" s="116">
        <f t="shared" si="14"/>
        <v>39366.53</v>
      </c>
      <c r="I19" s="44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1385.6249999999998</v>
      </c>
      <c r="O19" s="125">
        <f t="shared" si="16"/>
        <v>81.507352941176464</v>
      </c>
      <c r="P19" s="84">
        <f t="shared" si="12"/>
        <v>0</v>
      </c>
      <c r="Q19" s="119">
        <f t="shared" si="13"/>
        <v>-10.551470588235304</v>
      </c>
      <c r="R19" s="437">
        <f t="shared" si="17"/>
        <v>0.88538338658146953</v>
      </c>
      <c r="S19" s="894"/>
      <c r="T19" s="80">
        <v>0.19444444444444445</v>
      </c>
      <c r="U19" s="80">
        <v>0.21666666666666667</v>
      </c>
      <c r="V19" s="443">
        <v>6</v>
      </c>
      <c r="W19" s="120">
        <f>(U19-T19)*24*60</f>
        <v>32.000000000000007</v>
      </c>
      <c r="X19" s="126"/>
      <c r="Y19" s="126"/>
      <c r="Z19" s="84"/>
      <c r="AA19" s="84"/>
      <c r="AB19" s="895"/>
      <c r="AC19" s="895"/>
      <c r="AD19" s="443"/>
      <c r="AE19" s="443"/>
      <c r="AF19" s="78">
        <f t="shared" si="6"/>
        <v>-179.37500000000023</v>
      </c>
      <c r="AG19" s="434">
        <f t="shared" si="7"/>
        <v>0.88538338658146953</v>
      </c>
      <c r="AH19" s="937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893"/>
      <c r="B20" s="441" t="s">
        <v>164</v>
      </c>
      <c r="C20" s="86"/>
      <c r="D20" s="71" t="s">
        <v>102</v>
      </c>
      <c r="E20" s="114"/>
      <c r="F20" s="73">
        <v>49.91</v>
      </c>
      <c r="G20" s="85">
        <v>1154</v>
      </c>
      <c r="H20" s="116">
        <f t="shared" si="14"/>
        <v>57596.14</v>
      </c>
      <c r="I20" s="443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1442.4999999999993</v>
      </c>
      <c r="O20" s="125">
        <f t="shared" si="16"/>
        <v>84.852941176470551</v>
      </c>
      <c r="P20" s="84">
        <f t="shared" si="12"/>
        <v>0</v>
      </c>
      <c r="Q20" s="119">
        <f t="shared" si="13"/>
        <v>-7.2058823529412166</v>
      </c>
      <c r="R20" s="437">
        <f t="shared" si="17"/>
        <v>0.92172523961661301</v>
      </c>
      <c r="S20" s="894"/>
      <c r="T20" s="80">
        <v>0.2215277777777778</v>
      </c>
      <c r="U20" s="80">
        <v>0.25486111111111115</v>
      </c>
      <c r="V20" s="443">
        <v>7</v>
      </c>
      <c r="W20" s="120">
        <f t="shared" ref="W20:W29" si="19">(U20-T20)*24*60</f>
        <v>48.000000000000028</v>
      </c>
      <c r="X20" s="126"/>
      <c r="Y20" s="126"/>
      <c r="Z20" s="84"/>
      <c r="AA20" s="84"/>
      <c r="AB20" s="895"/>
      <c r="AC20" s="895"/>
      <c r="AD20" s="443"/>
      <c r="AE20" s="443"/>
      <c r="AF20" s="121">
        <f t="shared" si="6"/>
        <v>-122.50000000000068</v>
      </c>
      <c r="AG20" s="122">
        <f t="shared" si="7"/>
        <v>0.92172523961661301</v>
      </c>
      <c r="AH20" s="937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893"/>
      <c r="B21" s="441" t="s">
        <v>164</v>
      </c>
      <c r="C21" s="127"/>
      <c r="D21" s="128" t="s">
        <v>104</v>
      </c>
      <c r="E21" s="72"/>
      <c r="F21" s="73">
        <v>44.3</v>
      </c>
      <c r="G21" s="74">
        <v>968</v>
      </c>
      <c r="H21" s="116">
        <f t="shared" si="14"/>
        <v>42882.399999999994</v>
      </c>
      <c r="I21" s="430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1451.9999999999995</v>
      </c>
      <c r="O21" s="125">
        <f t="shared" si="16"/>
        <v>80.666666666666643</v>
      </c>
      <c r="P21" s="84">
        <f t="shared" si="12"/>
        <v>0</v>
      </c>
      <c r="Q21" s="119">
        <f t="shared" si="13"/>
        <v>-6.2777777777777999</v>
      </c>
      <c r="R21" s="437">
        <f t="shared" si="17"/>
        <v>0.92779552715654923</v>
      </c>
      <c r="S21" s="894"/>
      <c r="T21" s="80">
        <v>0.27083333333333337</v>
      </c>
      <c r="U21" s="80">
        <v>0.29861111111111116</v>
      </c>
      <c r="V21" s="443">
        <v>23</v>
      </c>
      <c r="W21" s="120">
        <f t="shared" si="19"/>
        <v>40.000000000000014</v>
      </c>
      <c r="X21" s="126">
        <v>0.25972222222222224</v>
      </c>
      <c r="Y21" s="126">
        <v>0.26944444444444443</v>
      </c>
      <c r="Z21" s="84"/>
      <c r="AA21" s="84"/>
      <c r="AB21" s="895"/>
      <c r="AC21" s="895"/>
      <c r="AD21" s="443"/>
      <c r="AE21" s="443"/>
      <c r="AF21" s="78">
        <f t="shared" si="6"/>
        <v>-113.00000000000045</v>
      </c>
      <c r="AG21" s="434">
        <f t="shared" si="7"/>
        <v>0.92779552715654923</v>
      </c>
      <c r="AH21" s="938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893"/>
      <c r="B22" s="441" t="s">
        <v>164</v>
      </c>
      <c r="C22" s="127"/>
      <c r="D22" s="71" t="s">
        <v>105</v>
      </c>
      <c r="E22" s="72"/>
      <c r="F22" s="73">
        <v>49.91</v>
      </c>
      <c r="G22" s="74">
        <v>2103.5</v>
      </c>
      <c r="H22" s="116">
        <f t="shared" si="14"/>
        <v>104985.685</v>
      </c>
      <c r="I22" s="430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1434.2045454545455</v>
      </c>
      <c r="O22" s="125">
        <f t="shared" si="16"/>
        <v>84.364973262032095</v>
      </c>
      <c r="P22" s="84">
        <f t="shared" si="12"/>
        <v>0</v>
      </c>
      <c r="Q22" s="119">
        <f t="shared" si="13"/>
        <v>-7.6938502673796734</v>
      </c>
      <c r="R22" s="437">
        <f t="shared" si="17"/>
        <v>0.91642462968341565</v>
      </c>
      <c r="S22" s="894"/>
      <c r="T22" s="80">
        <v>0.30347222222222225</v>
      </c>
      <c r="U22" s="80">
        <v>0.36458333333333337</v>
      </c>
      <c r="V22" s="443">
        <v>7</v>
      </c>
      <c r="W22" s="120">
        <f t="shared" si="19"/>
        <v>88</v>
      </c>
      <c r="X22" s="126"/>
      <c r="Y22" s="126"/>
      <c r="Z22" s="84"/>
      <c r="AA22" s="84"/>
      <c r="AB22" s="895"/>
      <c r="AC22" s="895"/>
      <c r="AD22" s="443"/>
      <c r="AE22" s="443"/>
      <c r="AF22" s="121">
        <f t="shared" si="6"/>
        <v>-130.7954545454545</v>
      </c>
      <c r="AG22" s="122">
        <f t="shared" si="7"/>
        <v>0.91642462968341565</v>
      </c>
      <c r="AH22" s="938"/>
      <c r="AJ22" s="405">
        <f t="shared" si="18"/>
        <v>7</v>
      </c>
      <c r="AK22" s="406">
        <f t="shared" si="20"/>
        <v>7</v>
      </c>
    </row>
    <row r="23" spans="1:37" ht="19.2" customHeight="1">
      <c r="A23" s="893"/>
      <c r="B23" s="441" t="s">
        <v>162</v>
      </c>
      <c r="C23" s="127"/>
      <c r="D23" s="71" t="s">
        <v>106</v>
      </c>
      <c r="E23" s="72"/>
      <c r="F23" s="73">
        <v>36.729999999999997</v>
      </c>
      <c r="G23" s="74">
        <v>4490</v>
      </c>
      <c r="H23" s="116">
        <f t="shared" si="14"/>
        <v>164917.69999999998</v>
      </c>
      <c r="I23" s="430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2155.2000000000007</v>
      </c>
      <c r="O23" s="125">
        <f t="shared" si="16"/>
        <v>119.73333333333338</v>
      </c>
      <c r="P23" s="84">
        <f t="shared" si="12"/>
        <v>0</v>
      </c>
      <c r="Q23" s="119">
        <f t="shared" si="13"/>
        <v>-13.599999999999966</v>
      </c>
      <c r="R23" s="437">
        <f t="shared" si="17"/>
        <v>0.89800000000000024</v>
      </c>
      <c r="S23" s="894"/>
      <c r="T23" s="80">
        <v>0.37986111111111115</v>
      </c>
      <c r="U23" s="80">
        <v>0.46666666666666667</v>
      </c>
      <c r="V23" s="443">
        <v>22</v>
      </c>
      <c r="W23" s="120">
        <f t="shared" si="19"/>
        <v>124.99999999999996</v>
      </c>
      <c r="X23" s="126">
        <v>0.36944444444444446</v>
      </c>
      <c r="Y23" s="126">
        <v>0.37916666666666665</v>
      </c>
      <c r="Z23" s="84"/>
      <c r="AA23" s="84"/>
      <c r="AB23" s="895"/>
      <c r="AC23" s="895"/>
      <c r="AD23" s="443"/>
      <c r="AE23" s="443"/>
      <c r="AF23" s="78">
        <f t="shared" si="6"/>
        <v>-244.79999999999927</v>
      </c>
      <c r="AG23" s="434">
        <f t="shared" si="7"/>
        <v>0.89800000000000035</v>
      </c>
      <c r="AH23" s="938"/>
      <c r="AJ23" s="405">
        <f t="shared" si="18"/>
        <v>6.9999999999999751</v>
      </c>
      <c r="AK23" s="406">
        <f t="shared" si="20"/>
        <v>6.9999999999999751</v>
      </c>
    </row>
    <row r="24" spans="1:37" ht="19.2" customHeight="1">
      <c r="A24" s="893"/>
      <c r="B24" s="441" t="s">
        <v>164</v>
      </c>
      <c r="C24" s="112"/>
      <c r="D24" s="113" t="s">
        <v>105</v>
      </c>
      <c r="E24" s="114"/>
      <c r="F24" s="73">
        <v>49.91</v>
      </c>
      <c r="G24" s="85">
        <v>901.5</v>
      </c>
      <c r="H24" s="116">
        <f t="shared" si="14"/>
        <v>44993.864999999998</v>
      </c>
      <c r="I24" s="430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1423.4210526315778</v>
      </c>
      <c r="O24" s="125">
        <f t="shared" si="16"/>
        <v>83.730650154798695</v>
      </c>
      <c r="P24" s="84">
        <f t="shared" si="12"/>
        <v>0</v>
      </c>
      <c r="Q24" s="119">
        <f t="shared" si="13"/>
        <v>-8.3281733746130726</v>
      </c>
      <c r="R24" s="437">
        <f t="shared" si="17"/>
        <v>0.90953421893391551</v>
      </c>
      <c r="S24" s="894"/>
      <c r="T24" s="80">
        <v>0.50694444444444442</v>
      </c>
      <c r="U24" s="80">
        <v>0.53333333333333333</v>
      </c>
      <c r="V24" s="443">
        <v>5</v>
      </c>
      <c r="W24" s="120">
        <f t="shared" si="19"/>
        <v>38.000000000000028</v>
      </c>
      <c r="X24" s="126"/>
      <c r="Y24" s="126"/>
      <c r="Z24" s="84"/>
      <c r="AA24" s="84"/>
      <c r="AB24" s="895"/>
      <c r="AC24" s="895"/>
      <c r="AD24" s="443"/>
      <c r="AE24" s="443"/>
      <c r="AF24" s="121">
        <f t="shared" si="6"/>
        <v>-141.57894736842218</v>
      </c>
      <c r="AG24" s="122">
        <f t="shared" si="7"/>
        <v>0.90953421893391551</v>
      </c>
      <c r="AH24" s="938"/>
      <c r="AJ24" s="405">
        <f t="shared" si="18"/>
        <v>5</v>
      </c>
      <c r="AK24" s="406">
        <f t="shared" si="20"/>
        <v>5</v>
      </c>
    </row>
    <row r="25" spans="1:37" ht="19.2" customHeight="1">
      <c r="A25" s="893"/>
      <c r="B25" s="441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437"/>
      <c r="S25" s="894"/>
      <c r="T25" s="80"/>
      <c r="U25" s="80"/>
      <c r="V25" s="443"/>
      <c r="W25" s="120">
        <f t="shared" si="19"/>
        <v>0</v>
      </c>
      <c r="X25" s="443"/>
      <c r="Y25" s="443"/>
      <c r="Z25" s="84"/>
      <c r="AA25" s="84"/>
      <c r="AB25" s="895"/>
      <c r="AC25" s="895"/>
      <c r="AD25" s="443"/>
      <c r="AE25" s="443"/>
      <c r="AF25" s="78">
        <f t="shared" si="6"/>
        <v>0</v>
      </c>
      <c r="AG25" s="434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44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37"/>
      <c r="S26" s="894"/>
      <c r="T26" s="80"/>
      <c r="U26" s="80"/>
      <c r="V26" s="443"/>
      <c r="W26" s="120">
        <f t="shared" si="19"/>
        <v>0</v>
      </c>
      <c r="X26" s="443"/>
      <c r="Y26" s="443"/>
      <c r="Z26" s="84"/>
      <c r="AA26" s="84"/>
      <c r="AB26" s="895"/>
      <c r="AC26" s="895"/>
      <c r="AD26" s="443"/>
      <c r="AE26" s="443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37"/>
      <c r="S27" s="894"/>
      <c r="T27" s="80"/>
      <c r="U27" s="80"/>
      <c r="V27" s="443"/>
      <c r="W27" s="120">
        <f t="shared" si="19"/>
        <v>0</v>
      </c>
      <c r="X27" s="443"/>
      <c r="Y27" s="443"/>
      <c r="Z27" s="84"/>
      <c r="AA27" s="84"/>
      <c r="AB27" s="895"/>
      <c r="AC27" s="895"/>
      <c r="AD27" s="443"/>
      <c r="AE27" s="443"/>
      <c r="AF27" s="78">
        <f t="shared" si="6"/>
        <v>0</v>
      </c>
      <c r="AG27" s="434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37"/>
      <c r="S28" s="894"/>
      <c r="T28" s="80"/>
      <c r="U28" s="80"/>
      <c r="V28" s="443"/>
      <c r="W28" s="120">
        <f t="shared" si="19"/>
        <v>0</v>
      </c>
      <c r="X28" s="443"/>
      <c r="Y28" s="443"/>
      <c r="Z28" s="84"/>
      <c r="AA28" s="84"/>
      <c r="AB28" s="895"/>
      <c r="AC28" s="895"/>
      <c r="AD28" s="443"/>
      <c r="AE28" s="443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37"/>
      <c r="S29" s="894"/>
      <c r="T29" s="80"/>
      <c r="U29" s="80"/>
      <c r="V29" s="443"/>
      <c r="W29" s="120">
        <f t="shared" si="19"/>
        <v>0</v>
      </c>
      <c r="X29" s="443"/>
      <c r="Y29" s="443"/>
      <c r="Z29" s="84"/>
      <c r="AA29" s="84"/>
      <c r="AB29" s="895"/>
      <c r="AC29" s="895"/>
      <c r="AD29" s="443"/>
      <c r="AE29" s="443"/>
      <c r="AF29" s="78">
        <f t="shared" si="6"/>
        <v>0</v>
      </c>
      <c r="AG29" s="434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281</v>
      </c>
      <c r="D30" s="943" t="s">
        <v>219</v>
      </c>
      <c r="E30" s="943"/>
      <c r="F30" s="133"/>
      <c r="G30" s="103"/>
      <c r="H30" s="134"/>
      <c r="I30" s="135"/>
      <c r="J30" s="103">
        <v>16.571428571428573</v>
      </c>
      <c r="K30" s="103">
        <v>1746.4285714285713</v>
      </c>
      <c r="L30" s="136">
        <v>107.88281979458452</v>
      </c>
      <c r="M30" s="103">
        <f t="shared" ref="M30:O30" si="21">AVERAGE(M18:M29)</f>
        <v>16.571428571428573</v>
      </c>
      <c r="N30" s="103">
        <f t="shared" si="21"/>
        <v>1546.2870602307908</v>
      </c>
      <c r="O30" s="136">
        <f t="shared" si="21"/>
        <v>94.634878975513644</v>
      </c>
      <c r="P30" s="84">
        <f t="shared" ref="P30:P36" si="22">M30-J30</f>
        <v>0</v>
      </c>
      <c r="Q30" s="119">
        <f t="shared" ref="Q30:Q36" si="23">O30-L30</f>
        <v>-13.247940819070877</v>
      </c>
      <c r="R30" s="137">
        <f t="shared" ref="R30:R36" si="24">O30/L30</f>
        <v>0.87720064376982576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0</v>
      </c>
      <c r="AE30" s="139">
        <f>SUM(AE18:AE29)</f>
        <v>0</v>
      </c>
      <c r="AF30" s="140">
        <f t="shared" si="6"/>
        <v>-200.14151119778057</v>
      </c>
      <c r="AG30" s="141">
        <f t="shared" ref="AG30" si="25">N30/K30</f>
        <v>0.88539954369043239</v>
      </c>
      <c r="AH30" s="939"/>
    </row>
    <row r="31" spans="1:37" ht="19.2" customHeight="1">
      <c r="A31" s="930" t="s">
        <v>282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1418.95</v>
      </c>
      <c r="H31" s="146">
        <f t="shared" ref="H31:H41" si="26">F31*G31</f>
        <v>37602.175000000003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1637.2499999999995</v>
      </c>
      <c r="O31" s="149">
        <f t="shared" ref="O31:O36" si="28">N31/M31</f>
        <v>136.43749999999997</v>
      </c>
      <c r="P31" s="150">
        <f t="shared" si="22"/>
        <v>0</v>
      </c>
      <c r="Q31" s="151">
        <f t="shared" si="23"/>
        <v>-30.229166666666686</v>
      </c>
      <c r="R31" s="438">
        <f t="shared" si="24"/>
        <v>0.81862499999999983</v>
      </c>
      <c r="S31" s="931">
        <f>R43</f>
        <v>0.89768647046779537</v>
      </c>
      <c r="T31" s="152">
        <v>0.16666666666666666</v>
      </c>
      <c r="U31" s="152">
        <v>0.20277777777777778</v>
      </c>
      <c r="V31" s="153">
        <v>5</v>
      </c>
      <c r="W31" s="154">
        <f t="shared" ref="W31:W42" si="29">(U31-T31)*24*60</f>
        <v>52.000000000000014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-362.75000000000045</v>
      </c>
      <c r="AG31" s="155">
        <f t="shared" si="7"/>
        <v>0.81862499999999983</v>
      </c>
      <c r="AH31" s="909">
        <f>AG43</f>
        <v>0.8984321279396007</v>
      </c>
      <c r="AJ31" s="62" t="str">
        <f>A31</f>
        <v>四度二組
(ET-55)</v>
      </c>
      <c r="AK31" s="404">
        <f>AVERAGE(AK32:AK42)</f>
        <v>6.1999999999999904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1970.15</v>
      </c>
      <c r="H32" s="116">
        <f t="shared" si="26"/>
        <v>67438.234499999991</v>
      </c>
      <c r="I32" s="42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2110.875</v>
      </c>
      <c r="O32" s="77">
        <f t="shared" si="28"/>
        <v>162.375</v>
      </c>
      <c r="P32" s="150">
        <f t="shared" si="22"/>
        <v>0</v>
      </c>
      <c r="Q32" s="79">
        <f t="shared" si="23"/>
        <v>-10.701923076923066</v>
      </c>
      <c r="R32" s="434">
        <f t="shared" si="24"/>
        <v>0.9381666666666667</v>
      </c>
      <c r="S32" s="894"/>
      <c r="T32" s="80">
        <v>0.20694444444444446</v>
      </c>
      <c r="U32" s="80">
        <v>0.24583333333333335</v>
      </c>
      <c r="V32" s="153">
        <v>6</v>
      </c>
      <c r="W32" s="120">
        <f t="shared" si="29"/>
        <v>56</v>
      </c>
      <c r="X32" s="158"/>
      <c r="Y32" s="158"/>
      <c r="Z32" s="159"/>
      <c r="AA32" s="159"/>
      <c r="AB32" s="895"/>
      <c r="AC32" s="895"/>
      <c r="AD32" s="443"/>
      <c r="AE32" s="443"/>
      <c r="AF32" s="78">
        <f t="shared" si="6"/>
        <v>-139.125</v>
      </c>
      <c r="AG32" s="434">
        <f t="shared" si="7"/>
        <v>0.9381666666666667</v>
      </c>
      <c r="AH32" s="910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923"/>
      <c r="B33" s="156" t="s">
        <v>165</v>
      </c>
      <c r="C33" s="443"/>
      <c r="D33" s="71" t="s">
        <v>110</v>
      </c>
      <c r="E33" s="114"/>
      <c r="F33" s="73">
        <v>35.83</v>
      </c>
      <c r="G33" s="145">
        <v>2865.85</v>
      </c>
      <c r="H33" s="116">
        <f t="shared" si="26"/>
        <v>102683.40549999999</v>
      </c>
      <c r="I33" s="443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2096.9634146341459</v>
      </c>
      <c r="O33" s="77">
        <f t="shared" si="28"/>
        <v>190.63303769401327</v>
      </c>
      <c r="P33" s="150">
        <f t="shared" si="22"/>
        <v>0</v>
      </c>
      <c r="Q33" s="79">
        <f t="shared" si="23"/>
        <v>-13.912416851441264</v>
      </c>
      <c r="R33" s="434">
        <f t="shared" si="24"/>
        <v>0.93198373983739824</v>
      </c>
      <c r="S33" s="894"/>
      <c r="T33" s="80">
        <v>0.26180555555555557</v>
      </c>
      <c r="U33" s="80">
        <v>0.31875000000000003</v>
      </c>
      <c r="V33" s="153">
        <v>23</v>
      </c>
      <c r="W33" s="120">
        <f t="shared" si="29"/>
        <v>82.000000000000028</v>
      </c>
      <c r="X33" s="158">
        <v>0.25</v>
      </c>
      <c r="Y33" s="158">
        <v>0.26111111111111113</v>
      </c>
      <c r="Z33" s="159"/>
      <c r="AA33" s="159"/>
      <c r="AB33" s="895"/>
      <c r="AC33" s="895"/>
      <c r="AD33" s="443"/>
      <c r="AE33" s="443"/>
      <c r="AF33" s="78">
        <f t="shared" si="6"/>
        <v>-153.03658536585408</v>
      </c>
      <c r="AG33" s="160">
        <f t="shared" si="7"/>
        <v>0.93198373983739824</v>
      </c>
      <c r="AH33" s="910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1885</v>
      </c>
      <c r="H34" s="116">
        <f t="shared" si="26"/>
        <v>72365.149999999994</v>
      </c>
      <c r="I34" s="443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1431.6455696202538</v>
      </c>
      <c r="O34" s="77">
        <f t="shared" si="28"/>
        <v>84.214445271779638</v>
      </c>
      <c r="P34" s="150">
        <f t="shared" si="22"/>
        <v>0</v>
      </c>
      <c r="Q34" s="79">
        <f t="shared" si="23"/>
        <v>-7.8443782576321297</v>
      </c>
      <c r="R34" s="434">
        <f t="shared" si="24"/>
        <v>0.91478950135479475</v>
      </c>
      <c r="S34" s="894"/>
      <c r="T34" s="80">
        <v>0.32361111111111113</v>
      </c>
      <c r="U34" s="80">
        <v>0.37847222222222221</v>
      </c>
      <c r="V34" s="163">
        <v>7</v>
      </c>
      <c r="W34" s="120">
        <f t="shared" si="29"/>
        <v>78.999999999999957</v>
      </c>
      <c r="X34" s="158"/>
      <c r="Y34" s="158"/>
      <c r="Z34" s="159"/>
      <c r="AA34" s="159"/>
      <c r="AB34" s="895"/>
      <c r="AC34" s="895"/>
      <c r="AD34" s="443"/>
      <c r="AE34" s="443"/>
      <c r="AF34" s="78">
        <f t="shared" si="6"/>
        <v>-133.35443037974619</v>
      </c>
      <c r="AG34" s="160">
        <f t="shared" si="7"/>
        <v>0.91478950135479475</v>
      </c>
      <c r="AH34" s="910"/>
      <c r="AJ34" s="405">
        <f t="shared" si="30"/>
        <v>7</v>
      </c>
      <c r="AK34" s="406">
        <f t="shared" si="31"/>
        <v>7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3050</v>
      </c>
      <c r="H35" s="116">
        <f t="shared" si="26"/>
        <v>151036</v>
      </c>
      <c r="I35" s="430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1452.380952380953</v>
      </c>
      <c r="O35" s="77">
        <f t="shared" si="28"/>
        <v>80.687830687830726</v>
      </c>
      <c r="P35" s="150">
        <f t="shared" si="22"/>
        <v>0</v>
      </c>
      <c r="Q35" s="79">
        <f t="shared" si="23"/>
        <v>-6.2566137566137172</v>
      </c>
      <c r="R35" s="434">
        <f t="shared" si="24"/>
        <v>0.92803894720827673</v>
      </c>
      <c r="S35" s="894"/>
      <c r="T35" s="80">
        <v>0.39374999999999999</v>
      </c>
      <c r="U35" s="80">
        <v>0.48124999999999996</v>
      </c>
      <c r="V35" s="145">
        <v>22</v>
      </c>
      <c r="W35" s="120">
        <f t="shared" si="29"/>
        <v>125.99999999999996</v>
      </c>
      <c r="X35" s="158">
        <v>0.3833333333333333</v>
      </c>
      <c r="Y35" s="158">
        <v>0.39305555555555555</v>
      </c>
      <c r="Z35" s="159"/>
      <c r="AA35" s="159"/>
      <c r="AB35" s="895"/>
      <c r="AC35" s="895"/>
      <c r="AD35" s="443"/>
      <c r="AE35" s="443"/>
      <c r="AF35" s="150">
        <f t="shared" si="6"/>
        <v>-112.61904761904702</v>
      </c>
      <c r="AG35" s="155">
        <f t="shared" si="7"/>
        <v>0.92803894720827662</v>
      </c>
      <c r="AH35" s="911"/>
      <c r="AJ35" s="405">
        <f t="shared" si="30"/>
        <v>6.9999999999999751</v>
      </c>
      <c r="AK35" s="406">
        <f t="shared" si="31"/>
        <v>6.9999999999999751</v>
      </c>
    </row>
    <row r="36" spans="1:37" ht="19.2" customHeight="1">
      <c r="A36" s="923"/>
      <c r="B36" s="156" t="s">
        <v>189</v>
      </c>
      <c r="C36" s="166"/>
      <c r="D36" s="165" t="s">
        <v>170</v>
      </c>
      <c r="E36" s="114"/>
      <c r="F36" s="73">
        <v>29.85</v>
      </c>
      <c r="G36" s="145">
        <v>2874.6</v>
      </c>
      <c r="H36" s="116">
        <f t="shared" si="26"/>
        <v>85806.81</v>
      </c>
      <c r="I36" s="443">
        <v>1</v>
      </c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1539.9642857142844</v>
      </c>
      <c r="O36" s="77">
        <f t="shared" si="28"/>
        <v>102.66428571428563</v>
      </c>
      <c r="P36" s="150">
        <f t="shared" si="22"/>
        <v>0</v>
      </c>
      <c r="Q36" s="79">
        <f t="shared" si="23"/>
        <v>-17.335714285714374</v>
      </c>
      <c r="R36" s="434">
        <f t="shared" si="24"/>
        <v>0.85553571428571351</v>
      </c>
      <c r="S36" s="894"/>
      <c r="T36" s="80">
        <v>0.5215277777777777</v>
      </c>
      <c r="U36" s="80">
        <v>0.59930555555555554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895"/>
      <c r="AC36" s="895"/>
      <c r="AD36" s="443"/>
      <c r="AE36" s="443">
        <v>1</v>
      </c>
      <c r="AF36" s="78">
        <f t="shared" si="6"/>
        <v>-260.03571428571558</v>
      </c>
      <c r="AG36" s="434">
        <f t="shared" si="7"/>
        <v>0.85553571428571351</v>
      </c>
      <c r="AH36" s="911"/>
      <c r="AJ36" s="405">
        <f t="shared" si="30"/>
        <v>5</v>
      </c>
      <c r="AK36" s="406">
        <f t="shared" si="31"/>
        <v>5</v>
      </c>
    </row>
    <row r="37" spans="1:37" ht="19.2" customHeight="1">
      <c r="A37" s="923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43"/>
      <c r="J37" s="147"/>
      <c r="K37" s="124"/>
      <c r="L37" s="125"/>
      <c r="M37" s="164"/>
      <c r="N37" s="74"/>
      <c r="O37" s="77"/>
      <c r="P37" s="150"/>
      <c r="Q37" s="79"/>
      <c r="R37" s="434"/>
      <c r="S37" s="894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895"/>
      <c r="AC37" s="895"/>
      <c r="AD37" s="443"/>
      <c r="AE37" s="443"/>
      <c r="AF37" s="78">
        <f t="shared" si="6"/>
        <v>0</v>
      </c>
      <c r="AG37" s="160" t="e">
        <f t="shared" si="7"/>
        <v>#DIV/0!</v>
      </c>
      <c r="AH37" s="911"/>
      <c r="AJ37" s="405" t="str">
        <f t="shared" si="30"/>
        <v/>
      </c>
      <c r="AK37" s="406" t="str">
        <f t="shared" si="31"/>
        <v/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43"/>
      <c r="J38" s="76"/>
      <c r="K38" s="74"/>
      <c r="L38" s="77"/>
      <c r="M38" s="433"/>
      <c r="N38" s="74"/>
      <c r="O38" s="77"/>
      <c r="P38" s="150"/>
      <c r="Q38" s="79"/>
      <c r="R38" s="434"/>
      <c r="S38" s="894"/>
      <c r="T38" s="167"/>
      <c r="U38" s="167"/>
      <c r="V38" s="443"/>
      <c r="W38" s="120">
        <f t="shared" si="29"/>
        <v>0</v>
      </c>
      <c r="X38" s="158"/>
      <c r="Y38" s="158"/>
      <c r="Z38" s="159"/>
      <c r="AA38" s="159"/>
      <c r="AB38" s="895"/>
      <c r="AC38" s="895"/>
      <c r="AD38" s="443"/>
      <c r="AE38" s="443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43"/>
      <c r="J39" s="76"/>
      <c r="K39" s="74"/>
      <c r="L39" s="77"/>
      <c r="M39" s="433"/>
      <c r="N39" s="74"/>
      <c r="O39" s="77"/>
      <c r="P39" s="150"/>
      <c r="Q39" s="79"/>
      <c r="R39" s="434"/>
      <c r="S39" s="894"/>
      <c r="T39" s="80"/>
      <c r="U39" s="80"/>
      <c r="V39" s="443"/>
      <c r="W39" s="120">
        <f t="shared" si="29"/>
        <v>0</v>
      </c>
      <c r="X39" s="158"/>
      <c r="Y39" s="158"/>
      <c r="Z39" s="159"/>
      <c r="AA39" s="159"/>
      <c r="AB39" s="895"/>
      <c r="AC39" s="895"/>
      <c r="AD39" s="443"/>
      <c r="AE39" s="443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30"/>
      <c r="J40" s="76"/>
      <c r="K40" s="74"/>
      <c r="L40" s="77"/>
      <c r="M40" s="428"/>
      <c r="N40" s="74"/>
      <c r="O40" s="77"/>
      <c r="P40" s="150"/>
      <c r="Q40" s="79"/>
      <c r="R40" s="434"/>
      <c r="S40" s="894"/>
      <c r="T40" s="80"/>
      <c r="U40" s="80"/>
      <c r="V40" s="443"/>
      <c r="W40" s="120">
        <f>(U40-T40)*24*60</f>
        <v>0</v>
      </c>
      <c r="X40" s="158"/>
      <c r="Y40" s="158"/>
      <c r="Z40" s="159"/>
      <c r="AA40" s="159"/>
      <c r="AB40" s="895"/>
      <c r="AC40" s="895"/>
      <c r="AD40" s="443"/>
      <c r="AE40" s="443"/>
      <c r="AF40" s="78">
        <f t="shared" si="6"/>
        <v>0</v>
      </c>
      <c r="AG40" s="434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44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43"/>
      <c r="J41" s="129"/>
      <c r="K41" s="85"/>
      <c r="L41" s="118"/>
      <c r="M41" s="433"/>
      <c r="N41" s="85"/>
      <c r="O41" s="118"/>
      <c r="P41" s="84"/>
      <c r="Q41" s="119"/>
      <c r="R41" s="437"/>
      <c r="S41" s="894"/>
      <c r="T41" s="80"/>
      <c r="U41" s="80"/>
      <c r="V41" s="443"/>
      <c r="W41" s="120">
        <f>(U41-T41)*24*60</f>
        <v>0</v>
      </c>
      <c r="X41" s="158"/>
      <c r="Y41" s="158"/>
      <c r="Z41" s="159"/>
      <c r="AA41" s="159"/>
      <c r="AB41" s="895"/>
      <c r="AC41" s="895"/>
      <c r="AD41" s="443"/>
      <c r="AE41" s="443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44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43"/>
      <c r="J42" s="129"/>
      <c r="K42" s="85"/>
      <c r="L42" s="118"/>
      <c r="M42" s="433" t="s">
        <v>15</v>
      </c>
      <c r="N42" s="85"/>
      <c r="O42" s="118"/>
      <c r="P42" s="84"/>
      <c r="Q42" s="119"/>
      <c r="R42" s="437"/>
      <c r="S42" s="894"/>
      <c r="T42" s="80"/>
      <c r="U42" s="80"/>
      <c r="V42" s="443"/>
      <c r="W42" s="120">
        <f t="shared" si="29"/>
        <v>0</v>
      </c>
      <c r="X42" s="158"/>
      <c r="Y42" s="158"/>
      <c r="Z42" s="159"/>
      <c r="AA42" s="159"/>
      <c r="AB42" s="895"/>
      <c r="AC42" s="895"/>
      <c r="AD42" s="443"/>
      <c r="AE42" s="443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283</v>
      </c>
      <c r="D43" s="891" t="s">
        <v>219</v>
      </c>
      <c r="E43" s="891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1711.5132037249393</v>
      </c>
      <c r="O43" s="136">
        <f t="shared" si="32"/>
        <v>126.16868322798486</v>
      </c>
      <c r="P43" s="84">
        <f>M43-J43</f>
        <v>0</v>
      </c>
      <c r="Q43" s="119">
        <f>N43-K43</f>
        <v>-193.48679627506067</v>
      </c>
      <c r="R43" s="137">
        <f t="shared" ref="R43:R50" si="33">O43/L43</f>
        <v>0.89768647046779537</v>
      </c>
      <c r="S43" s="894"/>
      <c r="T43" s="80"/>
      <c r="U43" s="80"/>
      <c r="V43" s="443"/>
      <c r="W43" s="443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0</v>
      </c>
      <c r="AE43" s="139">
        <f>SUM(AE31:AE42)</f>
        <v>1</v>
      </c>
      <c r="AF43" s="78">
        <f t="shared" ref="AF43:AF54" si="34">N43-K43</f>
        <v>-193.48679627506067</v>
      </c>
      <c r="AG43" s="435">
        <f t="shared" si="7"/>
        <v>0.8984321279396007</v>
      </c>
      <c r="AH43" s="911"/>
      <c r="AJ43" s="182"/>
    </row>
    <row r="44" spans="1:37" s="182" customFormat="1" ht="19.2" customHeight="1">
      <c r="A44" s="933" t="s">
        <v>284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1639</v>
      </c>
      <c r="H44" s="75">
        <f>F44*G44</f>
        <v>40532.47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2092.3404255319151</v>
      </c>
      <c r="O44" s="177">
        <f t="shared" ref="O44:O50" si="36">N44/M44</f>
        <v>418.468085106383</v>
      </c>
      <c r="P44" s="81">
        <f t="shared" ref="P44:P50" si="37">M44-J44</f>
        <v>1</v>
      </c>
      <c r="Q44" s="178">
        <f t="shared" ref="Q44:Q50" si="38">O44-L44</f>
        <v>-81.531914893617</v>
      </c>
      <c r="R44" s="179">
        <f t="shared" si="33"/>
        <v>0.83693617021276601</v>
      </c>
      <c r="S44" s="910">
        <f>R56</f>
        <v>0.90211256637829096</v>
      </c>
      <c r="T44" s="152">
        <v>0.16666666666666666</v>
      </c>
      <c r="U44" s="152">
        <v>0.19930555555555554</v>
      </c>
      <c r="V44" s="153">
        <v>5</v>
      </c>
      <c r="W44" s="180">
        <f t="shared" ref="W44:W56" si="39">(U44-T44)*24*60</f>
        <v>46.999999999999993</v>
      </c>
      <c r="X44" s="158"/>
      <c r="Y44" s="158"/>
      <c r="Z44" s="159"/>
      <c r="AA44" s="159"/>
      <c r="AB44" s="895"/>
      <c r="AC44" s="895"/>
      <c r="AD44" s="443"/>
      <c r="AE44" s="443"/>
      <c r="AF44" s="181">
        <f t="shared" si="34"/>
        <v>92.340425531915116</v>
      </c>
      <c r="AG44" s="439">
        <f t="shared" si="7"/>
        <v>1.0461702127659576</v>
      </c>
      <c r="AH44" s="927">
        <f>AG56</f>
        <v>0.98758606743956023</v>
      </c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1538</v>
      </c>
      <c r="H45" s="75">
        <f>F45*G45</f>
        <v>38034.74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2097.272727272727</v>
      </c>
      <c r="O45" s="177">
        <f t="shared" si="36"/>
        <v>419.45454545454538</v>
      </c>
      <c r="P45" s="81">
        <f t="shared" si="37"/>
        <v>1</v>
      </c>
      <c r="Q45" s="178">
        <f t="shared" si="38"/>
        <v>-80.545454545454618</v>
      </c>
      <c r="R45" s="179">
        <f t="shared" si="33"/>
        <v>0.83890909090909072</v>
      </c>
      <c r="S45" s="910"/>
      <c r="T45" s="80">
        <v>0.20277777777777775</v>
      </c>
      <c r="U45" s="80">
        <v>0.23333333333333331</v>
      </c>
      <c r="V45" s="153">
        <v>5</v>
      </c>
      <c r="W45" s="180">
        <f t="shared" si="39"/>
        <v>44</v>
      </c>
      <c r="X45" s="158"/>
      <c r="Y45" s="158"/>
      <c r="Z45" s="159"/>
      <c r="AA45" s="159"/>
      <c r="AB45" s="895"/>
      <c r="AC45" s="895"/>
      <c r="AD45" s="443"/>
      <c r="AE45" s="443"/>
      <c r="AF45" s="181">
        <f t="shared" si="34"/>
        <v>97.272727272727025</v>
      </c>
      <c r="AG45" s="439">
        <f t="shared" si="7"/>
        <v>1.0486363636363636</v>
      </c>
      <c r="AH45" s="927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1028</v>
      </c>
      <c r="H46" s="75">
        <f t="shared" ref="H46:H55" si="40">F46*G46</f>
        <v>29051.280000000002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1468.5714285714296</v>
      </c>
      <c r="O46" s="177">
        <f t="shared" si="36"/>
        <v>209.79591836734707</v>
      </c>
      <c r="P46" s="81">
        <f t="shared" si="37"/>
        <v>0</v>
      </c>
      <c r="Q46" s="178">
        <f t="shared" si="38"/>
        <v>-4.4897959183672072</v>
      </c>
      <c r="R46" s="179">
        <f t="shared" si="33"/>
        <v>0.97904761904761972</v>
      </c>
      <c r="S46" s="910"/>
      <c r="T46" s="80">
        <v>0.23680555555555552</v>
      </c>
      <c r="U46" s="80">
        <v>0.26597222222222217</v>
      </c>
      <c r="V46" s="153">
        <v>5</v>
      </c>
      <c r="W46" s="180">
        <f t="shared" si="39"/>
        <v>41.999999999999972</v>
      </c>
      <c r="X46" s="158"/>
      <c r="Y46" s="158"/>
      <c r="Z46" s="159"/>
      <c r="AA46" s="159"/>
      <c r="AB46" s="895"/>
      <c r="AC46" s="895"/>
      <c r="AD46" s="443"/>
      <c r="AE46" s="443"/>
      <c r="AF46" s="181">
        <f t="shared" si="34"/>
        <v>-31.428571428570422</v>
      </c>
      <c r="AG46" s="439">
        <f t="shared" si="7"/>
        <v>0.97904761904761972</v>
      </c>
      <c r="AH46" s="927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1316</v>
      </c>
      <c r="H47" s="75">
        <f t="shared" si="40"/>
        <v>37466.519999999997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1435.6363636363646</v>
      </c>
      <c r="O47" s="177">
        <f t="shared" si="36"/>
        <v>205.09090909090924</v>
      </c>
      <c r="P47" s="81">
        <f t="shared" si="37"/>
        <v>0</v>
      </c>
      <c r="Q47" s="178">
        <f t="shared" si="38"/>
        <v>-9.194805194805042</v>
      </c>
      <c r="R47" s="179">
        <f t="shared" si="33"/>
        <v>0.95709090909090977</v>
      </c>
      <c r="S47" s="910"/>
      <c r="T47" s="80">
        <v>0.26944444444444438</v>
      </c>
      <c r="U47" s="80">
        <v>0.3076388888888888</v>
      </c>
      <c r="V47" s="163">
        <v>5</v>
      </c>
      <c r="W47" s="180">
        <f t="shared" si="39"/>
        <v>54.999999999999964</v>
      </c>
      <c r="X47" s="158"/>
      <c r="Y47" s="158"/>
      <c r="Z47" s="159"/>
      <c r="AA47" s="159"/>
      <c r="AB47" s="895"/>
      <c r="AC47" s="895"/>
      <c r="AD47" s="443"/>
      <c r="AE47" s="443"/>
      <c r="AF47" s="181">
        <f t="shared" si="34"/>
        <v>-64.363636363635351</v>
      </c>
      <c r="AG47" s="439">
        <f t="shared" si="7"/>
        <v>0.95709090909090977</v>
      </c>
      <c r="AH47" s="927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1553</v>
      </c>
      <c r="H48" s="75">
        <f t="shared" si="40"/>
        <v>18418.579999999998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1455.9374999999995</v>
      </c>
      <c r="O48" s="177">
        <f t="shared" si="36"/>
        <v>242.65624999999991</v>
      </c>
      <c r="P48" s="81">
        <f t="shared" si="37"/>
        <v>0</v>
      </c>
      <c r="Q48" s="178">
        <f t="shared" si="38"/>
        <v>-30.010416666666771</v>
      </c>
      <c r="R48" s="179">
        <f t="shared" si="33"/>
        <v>0.88993734718826367</v>
      </c>
      <c r="S48" s="910"/>
      <c r="T48" s="80">
        <v>0.3249999999999999</v>
      </c>
      <c r="U48" s="80">
        <v>0.36944444444444435</v>
      </c>
      <c r="V48" s="145">
        <v>25</v>
      </c>
      <c r="W48" s="180">
        <f t="shared" si="39"/>
        <v>64.000000000000014</v>
      </c>
      <c r="X48" s="158">
        <v>0.3125</v>
      </c>
      <c r="Y48" s="158">
        <v>0.32361111111111113</v>
      </c>
      <c r="Z48" s="159"/>
      <c r="AA48" s="159"/>
      <c r="AB48" s="895"/>
      <c r="AC48" s="895"/>
      <c r="AD48" s="443"/>
      <c r="AE48" s="443"/>
      <c r="AF48" s="181">
        <f t="shared" si="34"/>
        <v>-180.06250000000045</v>
      </c>
      <c r="AG48" s="439">
        <f t="shared" si="7"/>
        <v>0.88993734718826378</v>
      </c>
      <c r="AH48" s="927"/>
    </row>
    <row r="49" spans="1:34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3934.61</v>
      </c>
      <c r="H49" s="75">
        <f t="shared" si="40"/>
        <v>39700.214899999999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1475.47875</v>
      </c>
      <c r="O49" s="177">
        <f t="shared" si="36"/>
        <v>245.91312500000001</v>
      </c>
      <c r="P49" s="81">
        <f t="shared" si="37"/>
        <v>0</v>
      </c>
      <c r="Q49" s="178">
        <f t="shared" si="38"/>
        <v>-4.086874999999992</v>
      </c>
      <c r="R49" s="179">
        <f t="shared" si="33"/>
        <v>0.98365250000000004</v>
      </c>
      <c r="S49" s="910"/>
      <c r="T49" s="80">
        <v>0.37499999999999989</v>
      </c>
      <c r="U49" s="80">
        <v>0.48611111111111099</v>
      </c>
      <c r="V49" s="145">
        <v>8</v>
      </c>
      <c r="W49" s="180">
        <f t="shared" si="39"/>
        <v>160</v>
      </c>
      <c r="X49" s="185"/>
      <c r="Y49" s="185"/>
      <c r="Z49" s="186"/>
      <c r="AA49" s="159"/>
      <c r="AB49" s="895"/>
      <c r="AC49" s="895"/>
      <c r="AD49" s="443"/>
      <c r="AE49" s="443"/>
      <c r="AF49" s="181">
        <f t="shared" si="34"/>
        <v>-24.521250000000009</v>
      </c>
      <c r="AG49" s="439">
        <f t="shared" si="7"/>
        <v>0.98365250000000004</v>
      </c>
      <c r="AH49" s="927"/>
    </row>
    <row r="50" spans="1:34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3592.47</v>
      </c>
      <c r="H50" s="75">
        <f t="shared" si="40"/>
        <v>36248.022299999997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1466.3142857142861</v>
      </c>
      <c r="O50" s="177">
        <f t="shared" si="36"/>
        <v>244.38571428571436</v>
      </c>
      <c r="P50" s="81">
        <f t="shared" si="37"/>
        <v>0</v>
      </c>
      <c r="Q50" s="178">
        <f t="shared" si="38"/>
        <v>-5.6142857142856428</v>
      </c>
      <c r="R50" s="179">
        <f t="shared" si="33"/>
        <v>0.97754285714285738</v>
      </c>
      <c r="S50" s="910"/>
      <c r="T50" s="80">
        <v>0.52569444444444424</v>
      </c>
      <c r="U50" s="80">
        <v>0.62777777777777755</v>
      </c>
      <c r="V50" s="145">
        <v>4</v>
      </c>
      <c r="W50" s="180">
        <f t="shared" si="39"/>
        <v>146.99999999999994</v>
      </c>
      <c r="X50" s="185"/>
      <c r="Y50" s="185"/>
      <c r="Z50" s="186"/>
      <c r="AA50" s="186"/>
      <c r="AB50" s="895"/>
      <c r="AC50" s="895"/>
      <c r="AD50" s="443"/>
      <c r="AE50" s="443"/>
      <c r="AF50" s="181">
        <f t="shared" si="34"/>
        <v>-33.685714285713857</v>
      </c>
      <c r="AG50" s="439">
        <f t="shared" si="7"/>
        <v>0.97754285714285738</v>
      </c>
      <c r="AH50" s="927"/>
    </row>
    <row r="51" spans="1:34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895"/>
      <c r="AC51" s="895"/>
      <c r="AD51" s="443"/>
      <c r="AE51" s="443"/>
      <c r="AF51" s="181">
        <f t="shared" si="34"/>
        <v>0</v>
      </c>
      <c r="AG51" s="439" t="e">
        <f t="shared" si="7"/>
        <v>#DIV/0!</v>
      </c>
      <c r="AH51" s="927"/>
    </row>
    <row r="52" spans="1:34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895"/>
      <c r="AC52" s="895"/>
      <c r="AD52" s="443"/>
      <c r="AE52" s="443"/>
      <c r="AF52" s="181">
        <f t="shared" si="34"/>
        <v>0</v>
      </c>
      <c r="AG52" s="439" t="e">
        <f t="shared" si="7"/>
        <v>#DIV/0!</v>
      </c>
      <c r="AH52" s="927"/>
    </row>
    <row r="53" spans="1:34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37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443"/>
      <c r="AE53" s="443"/>
      <c r="AF53" s="181">
        <f t="shared" si="34"/>
        <v>0</v>
      </c>
      <c r="AG53" s="439" t="e">
        <f t="shared" si="7"/>
        <v>#DIV/0!</v>
      </c>
      <c r="AH53" s="927"/>
    </row>
    <row r="54" spans="1:34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37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443"/>
      <c r="AE54" s="443"/>
      <c r="AF54" s="181">
        <f t="shared" si="34"/>
        <v>0</v>
      </c>
      <c r="AG54" s="439" t="e">
        <f t="shared" si="7"/>
        <v>#DIV/0!</v>
      </c>
      <c r="AH54" s="927"/>
    </row>
    <row r="55" spans="1:34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37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443"/>
      <c r="AE55" s="443"/>
      <c r="AF55" s="181"/>
      <c r="AG55" s="439"/>
      <c r="AH55" s="927"/>
    </row>
    <row r="56" spans="1:34" ht="19.2" customHeight="1">
      <c r="A56" s="935"/>
      <c r="B56" s="190">
        <v>0</v>
      </c>
      <c r="C56" s="191" t="s">
        <v>285</v>
      </c>
      <c r="D56" s="932" t="s">
        <v>219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1641.650211532389</v>
      </c>
      <c r="O56" s="136">
        <f t="shared" si="41"/>
        <v>283.68064961498555</v>
      </c>
      <c r="P56" s="192">
        <f>M56-J56</f>
        <v>0.28571428571428559</v>
      </c>
      <c r="Q56" s="151">
        <f>N56-K56</f>
        <v>-20.635502753325227</v>
      </c>
      <c r="R56" s="193">
        <f t="shared" ref="R56:R60" si="42">O56/L56</f>
        <v>0.90211256637829096</v>
      </c>
      <c r="S56" s="910"/>
      <c r="T56" s="194"/>
      <c r="U56" s="194"/>
      <c r="V56" s="43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0</v>
      </c>
      <c r="AF56" s="196">
        <f>N56-K56</f>
        <v>-20.635502753325227</v>
      </c>
      <c r="AG56" s="437">
        <f>N56/K56</f>
        <v>0.98758606743956023</v>
      </c>
      <c r="AH56" s="927"/>
    </row>
    <row r="57" spans="1:34" ht="19.2" customHeight="1">
      <c r="A57" s="922" t="s">
        <v>286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3159</v>
      </c>
      <c r="H57" s="116">
        <f t="shared" ref="H57:H66" si="43">F57*G57</f>
        <v>88072.92</v>
      </c>
      <c r="I57" s="443"/>
      <c r="J57" s="129">
        <v>7</v>
      </c>
      <c r="K57" s="85">
        <v>1500</v>
      </c>
      <c r="L57" s="118">
        <v>214.28571428571428</v>
      </c>
      <c r="M57" s="433">
        <v>7</v>
      </c>
      <c r="N57" s="85">
        <f t="shared" ref="N57:N60" si="44">G57/W57*60</f>
        <v>1469.3023255813957</v>
      </c>
      <c r="O57" s="118">
        <f t="shared" ref="O57:O60" si="45">N57/M57</f>
        <v>209.90033222591367</v>
      </c>
      <c r="P57" s="197">
        <f t="shared" ref="P57:P60" si="46">M57-J57</f>
        <v>0</v>
      </c>
      <c r="Q57" s="79">
        <f t="shared" ref="Q57:Q60" si="47">O57-L57</f>
        <v>-4.3853820598006052</v>
      </c>
      <c r="R57" s="434">
        <f t="shared" si="42"/>
        <v>0.97953488372093056</v>
      </c>
      <c r="S57" s="910">
        <f>R69</f>
        <v>0.97871610869750425</v>
      </c>
      <c r="T57" s="198">
        <v>0.16666666666666666</v>
      </c>
      <c r="U57" s="198">
        <v>0.25624999999999998</v>
      </c>
      <c r="V57" s="430">
        <v>5</v>
      </c>
      <c r="W57" s="427">
        <f>(U57-T57)*24*60</f>
        <v>128.99999999999997</v>
      </c>
      <c r="X57" s="83"/>
      <c r="Y57" s="83"/>
      <c r="Z57" s="84"/>
      <c r="AA57" s="84"/>
      <c r="AB57" s="895"/>
      <c r="AC57" s="895"/>
      <c r="AD57" s="443"/>
      <c r="AE57" s="443"/>
      <c r="AF57" s="78">
        <f t="shared" si="6"/>
        <v>-30.697674418604265</v>
      </c>
      <c r="AG57" s="438">
        <f t="shared" si="7"/>
        <v>0.97953488372093045</v>
      </c>
      <c r="AH57" s="909">
        <f>AG69</f>
        <v>0.97881387966039135</v>
      </c>
    </row>
    <row r="58" spans="1:34" ht="19.2" customHeight="1">
      <c r="A58" s="923"/>
      <c r="B58" s="156" t="s">
        <v>163</v>
      </c>
      <c r="C58" s="443"/>
      <c r="D58" s="71" t="s">
        <v>119</v>
      </c>
      <c r="E58" s="72"/>
      <c r="F58" s="73">
        <v>28</v>
      </c>
      <c r="G58" s="74">
        <v>3089</v>
      </c>
      <c r="H58" s="75">
        <f t="shared" si="43"/>
        <v>86492</v>
      </c>
      <c r="I58" s="430"/>
      <c r="J58" s="76">
        <v>7</v>
      </c>
      <c r="K58" s="74">
        <v>1500</v>
      </c>
      <c r="L58" s="118">
        <v>214.28571428571428</v>
      </c>
      <c r="M58" s="428">
        <v>7</v>
      </c>
      <c r="N58" s="74">
        <f t="shared" si="44"/>
        <v>1470.9523809523805</v>
      </c>
      <c r="O58" s="77">
        <f t="shared" si="45"/>
        <v>210.13605442176865</v>
      </c>
      <c r="P58" s="197">
        <f t="shared" si="46"/>
        <v>0</v>
      </c>
      <c r="Q58" s="79">
        <f t="shared" si="47"/>
        <v>-4.1496598639456295</v>
      </c>
      <c r="R58" s="434">
        <f t="shared" si="42"/>
        <v>0.98063492063492042</v>
      </c>
      <c r="S58" s="910"/>
      <c r="T58" s="198">
        <v>0.26180555555555551</v>
      </c>
      <c r="U58" s="198">
        <v>0.34930555555555554</v>
      </c>
      <c r="V58" s="430">
        <v>8</v>
      </c>
      <c r="W58" s="427">
        <f>(U58-T58)*24*60</f>
        <v>126.00000000000003</v>
      </c>
      <c r="X58" s="83"/>
      <c r="Y58" s="83"/>
      <c r="Z58" s="84"/>
      <c r="AA58" s="84"/>
      <c r="AB58" s="928"/>
      <c r="AC58" s="929"/>
      <c r="AD58" s="443"/>
      <c r="AE58" s="443"/>
      <c r="AF58" s="78">
        <f t="shared" si="6"/>
        <v>-29.047619047619492</v>
      </c>
      <c r="AG58" s="434">
        <f t="shared" si="7"/>
        <v>0.9806349206349203</v>
      </c>
      <c r="AH58" s="910"/>
    </row>
    <row r="59" spans="1:34" ht="19.2" customHeight="1">
      <c r="A59" s="923"/>
      <c r="B59" s="156" t="s">
        <v>166</v>
      </c>
      <c r="C59" s="443"/>
      <c r="D59" s="71" t="s">
        <v>117</v>
      </c>
      <c r="E59" s="72"/>
      <c r="F59" s="73">
        <v>10.09</v>
      </c>
      <c r="G59" s="74">
        <v>4105.68</v>
      </c>
      <c r="H59" s="75">
        <f t="shared" si="43"/>
        <v>41426.311200000004</v>
      </c>
      <c r="I59" s="430"/>
      <c r="J59" s="76">
        <v>6</v>
      </c>
      <c r="K59" s="74">
        <v>1500</v>
      </c>
      <c r="L59" s="118">
        <v>250</v>
      </c>
      <c r="M59" s="428">
        <v>6</v>
      </c>
      <c r="N59" s="74">
        <f t="shared" si="44"/>
        <v>1466.3142857142861</v>
      </c>
      <c r="O59" s="77">
        <f t="shared" si="45"/>
        <v>244.38571428571436</v>
      </c>
      <c r="P59" s="197">
        <f t="shared" si="46"/>
        <v>0</v>
      </c>
      <c r="Q59" s="79">
        <f t="shared" si="47"/>
        <v>-5.6142857142856428</v>
      </c>
      <c r="R59" s="434">
        <f t="shared" si="42"/>
        <v>0.97754285714285738</v>
      </c>
      <c r="S59" s="910"/>
      <c r="T59" s="198">
        <v>0.36666666666666664</v>
      </c>
      <c r="U59" s="198">
        <v>0.48333333333333328</v>
      </c>
      <c r="V59" s="153">
        <v>25</v>
      </c>
      <c r="W59" s="427">
        <f t="shared" ref="W59:W69" si="48">(U59-T59)*24*60</f>
        <v>167.99999999999997</v>
      </c>
      <c r="X59" s="83">
        <v>0.35416666666666669</v>
      </c>
      <c r="Y59" s="83">
        <v>0.36527777777777781</v>
      </c>
      <c r="Z59" s="84"/>
      <c r="AA59" s="84"/>
      <c r="AB59" s="895"/>
      <c r="AC59" s="895"/>
      <c r="AD59" s="443"/>
      <c r="AE59" s="443"/>
      <c r="AF59" s="78">
        <f t="shared" si="6"/>
        <v>-33.685714285713857</v>
      </c>
      <c r="AG59" s="434">
        <f t="shared" si="7"/>
        <v>0.97754285714285738</v>
      </c>
      <c r="AH59" s="910"/>
    </row>
    <row r="60" spans="1:34" ht="19.2" customHeight="1">
      <c r="A60" s="923"/>
      <c r="B60" s="156" t="s">
        <v>166</v>
      </c>
      <c r="C60" s="443"/>
      <c r="D60" s="71" t="s">
        <v>117</v>
      </c>
      <c r="E60" s="72"/>
      <c r="F60" s="73">
        <v>10.09</v>
      </c>
      <c r="G60" s="74">
        <v>3763.54</v>
      </c>
      <c r="H60" s="75">
        <f t="shared" si="43"/>
        <v>37974.118600000002</v>
      </c>
      <c r="I60" s="430"/>
      <c r="J60" s="76">
        <v>6</v>
      </c>
      <c r="K60" s="74">
        <v>1500</v>
      </c>
      <c r="L60" s="118">
        <v>250</v>
      </c>
      <c r="M60" s="428">
        <v>6</v>
      </c>
      <c r="N60" s="74">
        <f t="shared" si="44"/>
        <v>1466.3142857142861</v>
      </c>
      <c r="O60" s="77">
        <f t="shared" si="45"/>
        <v>244.38571428571436</v>
      </c>
      <c r="P60" s="197">
        <f t="shared" si="46"/>
        <v>0</v>
      </c>
      <c r="Q60" s="79">
        <f t="shared" si="47"/>
        <v>-5.6142857142856428</v>
      </c>
      <c r="R60" s="434">
        <f t="shared" si="42"/>
        <v>0.97754285714285738</v>
      </c>
      <c r="S60" s="910"/>
      <c r="T60" s="198">
        <v>0.52361111111111103</v>
      </c>
      <c r="U60" s="198">
        <v>0.63055555555555542</v>
      </c>
      <c r="V60" s="153">
        <v>5</v>
      </c>
      <c r="W60" s="427">
        <f t="shared" si="48"/>
        <v>153.99999999999994</v>
      </c>
      <c r="X60" s="83"/>
      <c r="Y60" s="83"/>
      <c r="Z60" s="84"/>
      <c r="AA60" s="84"/>
      <c r="AB60" s="895"/>
      <c r="AC60" s="895"/>
      <c r="AD60" s="443"/>
      <c r="AE60" s="443"/>
      <c r="AF60" s="78">
        <f t="shared" si="6"/>
        <v>-33.685714285713857</v>
      </c>
      <c r="AG60" s="438">
        <f t="shared" si="7"/>
        <v>0.97754285714285738</v>
      </c>
      <c r="AH60" s="910"/>
    </row>
    <row r="61" spans="1:34" ht="19.2" customHeight="1">
      <c r="A61" s="923"/>
      <c r="B61" s="156">
        <v>0</v>
      </c>
      <c r="C61" s="443"/>
      <c r="D61" s="71"/>
      <c r="E61" s="72"/>
      <c r="F61" s="73" t="s">
        <v>161</v>
      </c>
      <c r="G61" s="74"/>
      <c r="H61" s="75">
        <f t="shared" si="43"/>
        <v>0</v>
      </c>
      <c r="I61" s="430"/>
      <c r="J61" s="76"/>
      <c r="K61" s="74"/>
      <c r="L61" s="118"/>
      <c r="M61" s="428"/>
      <c r="N61" s="74"/>
      <c r="O61" s="77"/>
      <c r="P61" s="197"/>
      <c r="Q61" s="79"/>
      <c r="R61" s="434"/>
      <c r="S61" s="910"/>
      <c r="T61" s="198"/>
      <c r="U61" s="198"/>
      <c r="V61" s="153"/>
      <c r="W61" s="427">
        <f t="shared" si="48"/>
        <v>0</v>
      </c>
      <c r="X61" s="83"/>
      <c r="Y61" s="83"/>
      <c r="Z61" s="84"/>
      <c r="AA61" s="84"/>
      <c r="AB61" s="895"/>
      <c r="AC61" s="895"/>
      <c r="AD61" s="443"/>
      <c r="AE61" s="443"/>
      <c r="AF61" s="78">
        <f t="shared" si="6"/>
        <v>0</v>
      </c>
      <c r="AG61" s="434" t="e">
        <f t="shared" si="7"/>
        <v>#DIV/0!</v>
      </c>
      <c r="AH61" s="910"/>
    </row>
    <row r="62" spans="1:34" ht="19.2" customHeight="1">
      <c r="A62" s="923"/>
      <c r="B62" s="156">
        <v>0</v>
      </c>
      <c r="C62" s="443"/>
      <c r="D62" s="71"/>
      <c r="E62" s="72"/>
      <c r="F62" s="73" t="s">
        <v>161</v>
      </c>
      <c r="G62" s="145"/>
      <c r="H62" s="75">
        <f t="shared" si="43"/>
        <v>0</v>
      </c>
      <c r="I62" s="430"/>
      <c r="J62" s="76"/>
      <c r="K62" s="74"/>
      <c r="L62" s="118"/>
      <c r="M62" s="92"/>
      <c r="N62" s="74"/>
      <c r="O62" s="77"/>
      <c r="P62" s="197"/>
      <c r="Q62" s="79"/>
      <c r="R62" s="434"/>
      <c r="S62" s="910"/>
      <c r="T62" s="199"/>
      <c r="U62" s="199"/>
      <c r="V62" s="153"/>
      <c r="W62" s="427">
        <f t="shared" si="48"/>
        <v>0</v>
      </c>
      <c r="X62" s="83"/>
      <c r="Y62" s="83"/>
      <c r="Z62" s="84"/>
      <c r="AA62" s="84"/>
      <c r="AB62" s="895"/>
      <c r="AC62" s="895"/>
      <c r="AD62" s="443"/>
      <c r="AE62" s="443"/>
      <c r="AF62" s="78">
        <f t="shared" si="6"/>
        <v>0</v>
      </c>
      <c r="AG62" s="434" t="e">
        <f t="shared" si="7"/>
        <v>#DIV/0!</v>
      </c>
      <c r="AH62" s="910"/>
    </row>
    <row r="63" spans="1:34" ht="19.2" customHeight="1">
      <c r="A63" s="923"/>
      <c r="B63" s="156">
        <v>0</v>
      </c>
      <c r="C63" s="443"/>
      <c r="D63" s="71"/>
      <c r="E63" s="72"/>
      <c r="F63" s="73" t="s">
        <v>161</v>
      </c>
      <c r="G63" s="145"/>
      <c r="H63" s="75">
        <f t="shared" si="43"/>
        <v>0</v>
      </c>
      <c r="I63" s="430"/>
      <c r="J63" s="76"/>
      <c r="K63" s="74"/>
      <c r="L63" s="118"/>
      <c r="M63" s="92" t="s">
        <v>15</v>
      </c>
      <c r="N63" s="74"/>
      <c r="O63" s="77"/>
      <c r="P63" s="197"/>
      <c r="Q63" s="79"/>
      <c r="R63" s="434"/>
      <c r="S63" s="910"/>
      <c r="T63" s="199"/>
      <c r="U63" s="199"/>
      <c r="V63" s="153"/>
      <c r="W63" s="427">
        <f t="shared" si="48"/>
        <v>0</v>
      </c>
      <c r="X63" s="83"/>
      <c r="Y63" s="83"/>
      <c r="Z63" s="84"/>
      <c r="AA63" s="84"/>
      <c r="AB63" s="895"/>
      <c r="AC63" s="895"/>
      <c r="AD63" s="443"/>
      <c r="AE63" s="443"/>
      <c r="AF63" s="78">
        <f t="shared" si="6"/>
        <v>0</v>
      </c>
      <c r="AG63" s="438" t="e">
        <f t="shared" si="7"/>
        <v>#DIV/0!</v>
      </c>
      <c r="AH63" s="910"/>
    </row>
    <row r="64" spans="1:34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30"/>
      <c r="J64" s="202"/>
      <c r="K64" s="91"/>
      <c r="L64" s="118"/>
      <c r="M64" s="92"/>
      <c r="N64" s="74"/>
      <c r="O64" s="77"/>
      <c r="P64" s="197"/>
      <c r="Q64" s="79"/>
      <c r="R64" s="434"/>
      <c r="S64" s="910"/>
      <c r="T64" s="199"/>
      <c r="U64" s="199"/>
      <c r="V64" s="153"/>
      <c r="W64" s="427">
        <f t="shared" si="48"/>
        <v>0</v>
      </c>
      <c r="X64" s="430"/>
      <c r="Y64" s="430"/>
      <c r="Z64" s="84"/>
      <c r="AA64" s="84"/>
      <c r="AB64" s="895"/>
      <c r="AC64" s="895"/>
      <c r="AD64" s="443"/>
      <c r="AE64" s="443"/>
      <c r="AF64" s="78">
        <f t="shared" si="6"/>
        <v>0</v>
      </c>
      <c r="AG64" s="434" t="e">
        <f t="shared" si="7"/>
        <v>#DIV/0!</v>
      </c>
      <c r="AH64" s="910"/>
    </row>
    <row r="65" spans="1:37" ht="19.2" customHeight="1">
      <c r="A65" s="924"/>
      <c r="B65" s="127">
        <v>0</v>
      </c>
      <c r="C65" s="440"/>
      <c r="D65" s="71"/>
      <c r="E65" s="72"/>
      <c r="F65" s="73" t="s">
        <v>161</v>
      </c>
      <c r="G65" s="145"/>
      <c r="H65" s="75">
        <f t="shared" si="43"/>
        <v>0</v>
      </c>
      <c r="I65" s="430"/>
      <c r="J65" s="202"/>
      <c r="K65" s="91"/>
      <c r="L65" s="118"/>
      <c r="M65" s="92"/>
      <c r="N65" s="91"/>
      <c r="O65" s="108"/>
      <c r="P65" s="78"/>
      <c r="Q65" s="79"/>
      <c r="R65" s="434"/>
      <c r="S65" s="910"/>
      <c r="T65" s="199"/>
      <c r="U65" s="199"/>
      <c r="V65" s="153"/>
      <c r="W65" s="427">
        <f t="shared" si="48"/>
        <v>0</v>
      </c>
      <c r="X65" s="430"/>
      <c r="Y65" s="430"/>
      <c r="Z65" s="84"/>
      <c r="AA65" s="84"/>
      <c r="AB65" s="895"/>
      <c r="AC65" s="895"/>
      <c r="AD65" s="443"/>
      <c r="AE65" s="443"/>
      <c r="AF65" s="78">
        <f t="shared" si="6"/>
        <v>0</v>
      </c>
      <c r="AG65" s="434" t="e">
        <f t="shared" si="7"/>
        <v>#DIV/0!</v>
      </c>
      <c r="AH65" s="910"/>
    </row>
    <row r="66" spans="1:37" ht="19.2" customHeight="1">
      <c r="A66" s="924"/>
      <c r="B66" s="127">
        <v>0</v>
      </c>
      <c r="C66" s="440"/>
      <c r="D66" s="71"/>
      <c r="E66" s="72"/>
      <c r="F66" s="73" t="s">
        <v>161</v>
      </c>
      <c r="G66" s="145"/>
      <c r="H66" s="75">
        <f t="shared" si="43"/>
        <v>0</v>
      </c>
      <c r="I66" s="430"/>
      <c r="J66" s="202"/>
      <c r="K66" s="91"/>
      <c r="L66" s="118"/>
      <c r="M66" s="92"/>
      <c r="N66" s="91"/>
      <c r="O66" s="108"/>
      <c r="P66" s="78"/>
      <c r="Q66" s="79"/>
      <c r="R66" s="434"/>
      <c r="S66" s="910"/>
      <c r="T66" s="199"/>
      <c r="U66" s="199"/>
      <c r="V66" s="153"/>
      <c r="W66" s="427">
        <f t="shared" si="48"/>
        <v>0</v>
      </c>
      <c r="X66" s="430"/>
      <c r="Y66" s="430"/>
      <c r="Z66" s="84"/>
      <c r="AA66" s="84"/>
      <c r="AB66" s="895"/>
      <c r="AC66" s="895"/>
      <c r="AD66" s="443"/>
      <c r="AE66" s="443"/>
      <c r="AF66" s="78">
        <f t="shared" si="6"/>
        <v>0</v>
      </c>
      <c r="AG66" s="438" t="e">
        <f t="shared" si="7"/>
        <v>#DIV/0!</v>
      </c>
      <c r="AH66" s="910"/>
    </row>
    <row r="67" spans="1:37" ht="19.2" customHeight="1">
      <c r="A67" s="924"/>
      <c r="B67" s="127">
        <v>0</v>
      </c>
      <c r="C67" s="440"/>
      <c r="D67" s="71"/>
      <c r="E67" s="72"/>
      <c r="F67" s="73" t="s">
        <v>161</v>
      </c>
      <c r="G67" s="145"/>
      <c r="H67" s="75">
        <f>F67*G67</f>
        <v>0</v>
      </c>
      <c r="I67" s="430"/>
      <c r="J67" s="202"/>
      <c r="K67" s="91"/>
      <c r="L67" s="118"/>
      <c r="M67" s="92"/>
      <c r="N67" s="91"/>
      <c r="O67" s="108"/>
      <c r="P67" s="78"/>
      <c r="Q67" s="79"/>
      <c r="R67" s="434"/>
      <c r="S67" s="910"/>
      <c r="T67" s="199"/>
      <c r="U67" s="199"/>
      <c r="V67" s="153"/>
      <c r="W67" s="427">
        <f t="shared" si="48"/>
        <v>0</v>
      </c>
      <c r="X67" s="430"/>
      <c r="Y67" s="430"/>
      <c r="Z67" s="84"/>
      <c r="AA67" s="84"/>
      <c r="AB67" s="895"/>
      <c r="AC67" s="895"/>
      <c r="AD67" s="443"/>
      <c r="AE67" s="443"/>
      <c r="AF67" s="78">
        <f t="shared" si="6"/>
        <v>0</v>
      </c>
      <c r="AG67" s="434" t="e">
        <f t="shared" si="7"/>
        <v>#DIV/0!</v>
      </c>
      <c r="AH67" s="910"/>
    </row>
    <row r="68" spans="1:37" ht="19.2" customHeight="1">
      <c r="A68" s="924"/>
      <c r="B68" s="430">
        <v>0</v>
      </c>
      <c r="C68" s="440"/>
      <c r="D68" s="71"/>
      <c r="E68" s="72"/>
      <c r="F68" s="174" t="s">
        <v>161</v>
      </c>
      <c r="G68" s="145"/>
      <c r="H68" s="75">
        <f>F68*G68</f>
        <v>0</v>
      </c>
      <c r="I68" s="430"/>
      <c r="J68" s="202"/>
      <c r="K68" s="91"/>
      <c r="L68" s="118"/>
      <c r="M68" s="92"/>
      <c r="N68" s="91"/>
      <c r="O68" s="108"/>
      <c r="P68" s="78"/>
      <c r="Q68" s="79"/>
      <c r="R68" s="434"/>
      <c r="S68" s="910"/>
      <c r="T68" s="199"/>
      <c r="U68" s="199"/>
      <c r="V68" s="153"/>
      <c r="W68" s="427">
        <f t="shared" si="48"/>
        <v>0</v>
      </c>
      <c r="X68" s="430"/>
      <c r="Y68" s="430"/>
      <c r="Z68" s="84"/>
      <c r="AA68" s="84"/>
      <c r="AB68" s="895"/>
      <c r="AC68" s="895"/>
      <c r="AD68" s="443"/>
      <c r="AE68" s="443"/>
      <c r="AF68" s="78"/>
      <c r="AG68" s="434"/>
      <c r="AH68" s="910"/>
    </row>
    <row r="69" spans="1:37" ht="19.2" customHeight="1">
      <c r="A69" s="924"/>
      <c r="B69" s="203">
        <v>0</v>
      </c>
      <c r="C69" s="204" t="s">
        <v>287</v>
      </c>
      <c r="D69" s="891" t="s">
        <v>219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1468.220819490587</v>
      </c>
      <c r="O69" s="102">
        <f t="shared" si="49"/>
        <v>227.20195380477776</v>
      </c>
      <c r="P69" s="78">
        <f>M69-J69</f>
        <v>0</v>
      </c>
      <c r="Q69" s="79">
        <f>N69-K69</f>
        <v>-31.779180509412981</v>
      </c>
      <c r="R69" s="209">
        <f t="shared" ref="R69:R75" si="50">O69/L69</f>
        <v>0.97871610869750425</v>
      </c>
      <c r="S69" s="910"/>
      <c r="T69" s="210"/>
      <c r="U69" s="210"/>
      <c r="V69" s="74"/>
      <c r="W69" s="42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0</v>
      </c>
      <c r="AF69" s="78">
        <f t="shared" si="6"/>
        <v>-31.779180509412981</v>
      </c>
      <c r="AG69" s="434">
        <f t="shared" si="7"/>
        <v>0.97881387966039135</v>
      </c>
      <c r="AH69" s="910"/>
    </row>
    <row r="70" spans="1:37" ht="19.2" customHeight="1">
      <c r="A70" s="925" t="s">
        <v>288</v>
      </c>
      <c r="B70" s="430" t="s">
        <v>166</v>
      </c>
      <c r="C70" s="127"/>
      <c r="D70" s="71" t="s">
        <v>120</v>
      </c>
      <c r="E70" s="72"/>
      <c r="F70" s="73">
        <v>54.09</v>
      </c>
      <c r="G70" s="85">
        <v>449.20000000000005</v>
      </c>
      <c r="H70" s="75">
        <f>F70*G70</f>
        <v>24297.228000000003</v>
      </c>
      <c r="I70" s="430"/>
      <c r="J70" s="76">
        <v>16</v>
      </c>
      <c r="K70" s="74">
        <v>1500</v>
      </c>
      <c r="L70" s="77">
        <v>93.75</v>
      </c>
      <c r="M70" s="428">
        <v>16</v>
      </c>
      <c r="N70" s="74">
        <f t="shared" ref="N70:N75" si="51">G70/W70*60</f>
        <v>1283.4285714285711</v>
      </c>
      <c r="O70" s="77">
        <f t="shared" ref="O70:O75" si="52">N70/M70</f>
        <v>80.214285714285694</v>
      </c>
      <c r="P70" s="78">
        <f t="shared" ref="P70:P75" si="53">M70-J70</f>
        <v>0</v>
      </c>
      <c r="Q70" s="79">
        <f t="shared" ref="Q70:Q75" si="54">O70-L70</f>
        <v>-13.535714285714306</v>
      </c>
      <c r="R70" s="434">
        <f t="shared" si="50"/>
        <v>0.85561904761904739</v>
      </c>
      <c r="S70" s="910">
        <f>R82</f>
        <v>0.90071731638969987</v>
      </c>
      <c r="T70" s="198">
        <v>0.25</v>
      </c>
      <c r="U70" s="198">
        <v>0.26458333333333334</v>
      </c>
      <c r="V70" s="430">
        <v>5</v>
      </c>
      <c r="W70" s="427">
        <f>(U70-T70)*24*60</f>
        <v>21.000000000000007</v>
      </c>
      <c r="X70" s="430"/>
      <c r="Y70" s="430"/>
      <c r="Z70" s="84"/>
      <c r="AA70" s="84"/>
      <c r="AB70" s="895"/>
      <c r="AC70" s="895"/>
      <c r="AD70" s="443"/>
      <c r="AE70" s="443"/>
      <c r="AF70" s="78">
        <f t="shared" si="6"/>
        <v>-216.5714285714289</v>
      </c>
      <c r="AG70" s="434">
        <f t="shared" si="7"/>
        <v>0.85561904761904739</v>
      </c>
      <c r="AH70" s="910">
        <f>AG82</f>
        <v>0.90123940914399703</v>
      </c>
      <c r="AJ70" s="62" t="str">
        <f>A70</f>
        <v>四度三組
(ET-55)</v>
      </c>
      <c r="AK70" s="404">
        <f>AVERAGE(AK71:AK81)</f>
        <v>6.4000000000000075</v>
      </c>
    </row>
    <row r="71" spans="1:37" ht="19.2" customHeight="1">
      <c r="A71" s="925"/>
      <c r="B71" s="430" t="s">
        <v>167</v>
      </c>
      <c r="C71" s="70"/>
      <c r="D71" s="211" t="s">
        <v>121</v>
      </c>
      <c r="E71" s="72"/>
      <c r="F71" s="73">
        <v>77.34</v>
      </c>
      <c r="G71" s="74">
        <v>1822</v>
      </c>
      <c r="H71" s="75">
        <f>F71*G71</f>
        <v>140913.48000000001</v>
      </c>
      <c r="I71" s="430"/>
      <c r="J71" s="76">
        <v>18</v>
      </c>
      <c r="K71" s="212">
        <v>1440</v>
      </c>
      <c r="L71" s="77">
        <v>80</v>
      </c>
      <c r="M71" s="433">
        <v>18</v>
      </c>
      <c r="N71" s="74">
        <f t="shared" si="51"/>
        <v>1333.1707317073167</v>
      </c>
      <c r="O71" s="77">
        <f t="shared" si="52"/>
        <v>74.065040650406488</v>
      </c>
      <c r="P71" s="78">
        <f t="shared" si="53"/>
        <v>0</v>
      </c>
      <c r="Q71" s="79">
        <f t="shared" si="54"/>
        <v>-5.9349593495935125</v>
      </c>
      <c r="R71" s="434">
        <f t="shared" si="50"/>
        <v>0.92581300813008105</v>
      </c>
      <c r="S71" s="910"/>
      <c r="T71" s="198">
        <v>0.26944444444444443</v>
      </c>
      <c r="U71" s="198">
        <v>0.3263888888888889</v>
      </c>
      <c r="V71" s="430">
        <v>7</v>
      </c>
      <c r="W71" s="427">
        <f t="shared" ref="W71:W81" si="55">(U71-T71)*24*60</f>
        <v>82.000000000000028</v>
      </c>
      <c r="X71" s="83"/>
      <c r="Y71" s="83"/>
      <c r="Z71" s="84"/>
      <c r="AA71" s="84"/>
      <c r="AB71" s="895"/>
      <c r="AC71" s="895"/>
      <c r="AD71" s="443"/>
      <c r="AE71" s="443"/>
      <c r="AF71" s="78">
        <f>N71-K71</f>
        <v>-106.82926829268331</v>
      </c>
      <c r="AG71" s="434">
        <f>N71/K71</f>
        <v>0.92581300813008105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430" t="s">
        <v>167</v>
      </c>
      <c r="C72" s="94"/>
      <c r="D72" s="211" t="s">
        <v>128</v>
      </c>
      <c r="E72" s="72"/>
      <c r="F72" s="73">
        <v>69.260000000000005</v>
      </c>
      <c r="G72" s="74">
        <v>1168.05</v>
      </c>
      <c r="H72" s="75">
        <f t="shared" ref="H72:H76" si="57">F72*G72</f>
        <v>80899.142999999996</v>
      </c>
      <c r="I72" s="430"/>
      <c r="J72" s="129">
        <v>20</v>
      </c>
      <c r="K72" s="85">
        <v>1385</v>
      </c>
      <c r="L72" s="118">
        <v>69.25</v>
      </c>
      <c r="M72" s="428">
        <v>20</v>
      </c>
      <c r="N72" s="74">
        <f t="shared" si="51"/>
        <v>1297.8333333333339</v>
      </c>
      <c r="O72" s="77">
        <f t="shared" si="52"/>
        <v>64.891666666666694</v>
      </c>
      <c r="P72" s="78">
        <f t="shared" si="53"/>
        <v>0</v>
      </c>
      <c r="Q72" s="79">
        <f t="shared" si="54"/>
        <v>-4.3583333333333059</v>
      </c>
      <c r="R72" s="434">
        <f t="shared" si="50"/>
        <v>0.93706377858002443</v>
      </c>
      <c r="S72" s="910"/>
      <c r="T72" s="198">
        <v>0.33124999999999999</v>
      </c>
      <c r="U72" s="198">
        <v>0.36874999999999997</v>
      </c>
      <c r="V72" s="430">
        <v>7</v>
      </c>
      <c r="W72" s="427">
        <f t="shared" si="55"/>
        <v>53.999999999999972</v>
      </c>
      <c r="X72" s="83"/>
      <c r="Y72" s="83"/>
      <c r="Z72" s="84"/>
      <c r="AA72" s="84"/>
      <c r="AB72" s="895"/>
      <c r="AC72" s="895"/>
      <c r="AD72" s="443"/>
      <c r="AE72" s="443"/>
      <c r="AF72" s="78">
        <f>N72-K72</f>
        <v>-87.16666666666606</v>
      </c>
      <c r="AG72" s="434">
        <f>N72/K72</f>
        <v>0.93706377858002454</v>
      </c>
      <c r="AH72" s="910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925"/>
      <c r="B73" s="430" t="s">
        <v>167</v>
      </c>
      <c r="C73" s="213"/>
      <c r="D73" s="214" t="s">
        <v>122</v>
      </c>
      <c r="E73" s="215"/>
      <c r="F73" s="73">
        <v>53.36</v>
      </c>
      <c r="G73" s="74">
        <v>3532.75</v>
      </c>
      <c r="H73" s="75">
        <f t="shared" si="57"/>
        <v>188507.54</v>
      </c>
      <c r="I73" s="443"/>
      <c r="J73" s="216">
        <v>19</v>
      </c>
      <c r="K73" s="217">
        <v>1636</v>
      </c>
      <c r="L73" s="118">
        <v>86.10526315789474</v>
      </c>
      <c r="M73" s="428">
        <v>19</v>
      </c>
      <c r="N73" s="74">
        <f t="shared" si="51"/>
        <v>1403.7417218543044</v>
      </c>
      <c r="O73" s="77">
        <f t="shared" si="52"/>
        <v>73.881143255489704</v>
      </c>
      <c r="P73" s="78">
        <f t="shared" si="53"/>
        <v>0</v>
      </c>
      <c r="Q73" s="79">
        <f t="shared" si="54"/>
        <v>-12.224119902405036</v>
      </c>
      <c r="R73" s="434">
        <f t="shared" si="50"/>
        <v>0.85803283731925695</v>
      </c>
      <c r="S73" s="910"/>
      <c r="T73" s="198">
        <v>0.38402777777777775</v>
      </c>
      <c r="U73" s="198">
        <v>0.48888888888888887</v>
      </c>
      <c r="V73" s="430">
        <v>22</v>
      </c>
      <c r="W73" s="427">
        <f t="shared" si="55"/>
        <v>151.00000000000003</v>
      </c>
      <c r="X73" s="218">
        <v>0.37361111111111112</v>
      </c>
      <c r="Y73" s="218">
        <v>0.3833333333333333</v>
      </c>
      <c r="Z73" s="159"/>
      <c r="AA73" s="159"/>
      <c r="AB73" s="895"/>
      <c r="AC73" s="895"/>
      <c r="AD73" s="443"/>
      <c r="AE73" s="443"/>
      <c r="AF73" s="78">
        <f>N73-K73</f>
        <v>-232.25827814569561</v>
      </c>
      <c r="AG73" s="434">
        <f>N73/K73</f>
        <v>0.85803283731925695</v>
      </c>
      <c r="AH73" s="910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925"/>
      <c r="B74" s="430" t="s">
        <v>167</v>
      </c>
      <c r="C74" s="213"/>
      <c r="D74" s="214" t="s">
        <v>125</v>
      </c>
      <c r="E74" s="215"/>
      <c r="F74" s="73">
        <v>53.76</v>
      </c>
      <c r="G74" s="212">
        <v>2586</v>
      </c>
      <c r="H74" s="75">
        <f t="shared" si="57"/>
        <v>139023.35999999999</v>
      </c>
      <c r="I74" s="430"/>
      <c r="J74" s="76">
        <v>16</v>
      </c>
      <c r="K74" s="74">
        <v>1440</v>
      </c>
      <c r="L74" s="77">
        <v>90</v>
      </c>
      <c r="M74" s="428">
        <v>16</v>
      </c>
      <c r="N74" s="74">
        <f t="shared" si="51"/>
        <v>1326.1538461538455</v>
      </c>
      <c r="O74" s="77">
        <f t="shared" si="52"/>
        <v>82.884615384615344</v>
      </c>
      <c r="P74" s="78">
        <f t="shared" si="53"/>
        <v>0</v>
      </c>
      <c r="Q74" s="79">
        <f t="shared" si="54"/>
        <v>-7.1153846153846558</v>
      </c>
      <c r="R74" s="434">
        <f t="shared" si="50"/>
        <v>0.92094017094017044</v>
      </c>
      <c r="S74" s="910"/>
      <c r="T74" s="198">
        <v>0.52916666666666667</v>
      </c>
      <c r="U74" s="198">
        <v>0.61041666666666672</v>
      </c>
      <c r="V74" s="430">
        <v>5</v>
      </c>
      <c r="W74" s="427">
        <f t="shared" si="55"/>
        <v>117.00000000000006</v>
      </c>
      <c r="X74" s="218"/>
      <c r="Y74" s="218"/>
      <c r="Z74" s="159"/>
      <c r="AA74" s="159"/>
      <c r="AB74" s="895"/>
      <c r="AC74" s="895"/>
      <c r="AD74" s="443">
        <v>1</v>
      </c>
      <c r="AE74" s="443"/>
      <c r="AF74" s="78">
        <f t="shared" ref="AF74:AF80" si="59">N74-K74</f>
        <v>-113.84615384615449</v>
      </c>
      <c r="AG74" s="434">
        <f t="shared" ref="AG74:AG80" si="60">N74/K74</f>
        <v>0.92094017094017044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430" t="s">
        <v>167</v>
      </c>
      <c r="C75" s="94"/>
      <c r="D75" s="214" t="s">
        <v>124</v>
      </c>
      <c r="E75" s="215"/>
      <c r="F75" s="73">
        <v>47.51</v>
      </c>
      <c r="G75" s="212">
        <v>1875</v>
      </c>
      <c r="H75" s="75">
        <f t="shared" si="57"/>
        <v>89081.25</v>
      </c>
      <c r="I75" s="430"/>
      <c r="J75" s="129">
        <v>17</v>
      </c>
      <c r="K75" s="85">
        <v>1440</v>
      </c>
      <c r="L75" s="118">
        <v>84.705882352941174</v>
      </c>
      <c r="M75" s="428">
        <v>17</v>
      </c>
      <c r="N75" s="74">
        <f t="shared" si="51"/>
        <v>1323.5294117647056</v>
      </c>
      <c r="O75" s="77">
        <f t="shared" si="52"/>
        <v>77.854671280276804</v>
      </c>
      <c r="P75" s="78">
        <f t="shared" si="53"/>
        <v>0</v>
      </c>
      <c r="Q75" s="79">
        <f t="shared" si="54"/>
        <v>-6.8512110726643698</v>
      </c>
      <c r="R75" s="434">
        <f t="shared" si="50"/>
        <v>0.91911764705882337</v>
      </c>
      <c r="S75" s="910"/>
      <c r="T75" s="198">
        <v>0.62569444444444444</v>
      </c>
      <c r="U75" s="198">
        <v>0.68472222222222223</v>
      </c>
      <c r="V75" s="430">
        <v>22</v>
      </c>
      <c r="W75" s="427">
        <f t="shared" si="55"/>
        <v>85.000000000000014</v>
      </c>
      <c r="X75" s="218">
        <v>0.61458333333333337</v>
      </c>
      <c r="Y75" s="218">
        <v>0.625</v>
      </c>
      <c r="Z75" s="159"/>
      <c r="AA75" s="159"/>
      <c r="AB75" s="895"/>
      <c r="AC75" s="895"/>
      <c r="AD75" s="443"/>
      <c r="AE75" s="443"/>
      <c r="AF75" s="78">
        <f t="shared" si="59"/>
        <v>-116.47058823529437</v>
      </c>
      <c r="AG75" s="434">
        <f t="shared" si="60"/>
        <v>0.91911764705882337</v>
      </c>
      <c r="AH75" s="910"/>
      <c r="AJ75" s="405">
        <f t="shared" si="56"/>
        <v>5.9999999999999787</v>
      </c>
      <c r="AK75" s="406">
        <f t="shared" si="58"/>
        <v>5.9999999999999787</v>
      </c>
    </row>
    <row r="76" spans="1:37" ht="19.2" customHeight="1">
      <c r="A76" s="925"/>
      <c r="B76" s="430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30"/>
      <c r="J76" s="76"/>
      <c r="K76" s="74"/>
      <c r="L76" s="77"/>
      <c r="M76" s="433"/>
      <c r="N76" s="74"/>
      <c r="O76" s="77"/>
      <c r="P76" s="78"/>
      <c r="Q76" s="79"/>
      <c r="R76" s="434"/>
      <c r="S76" s="910"/>
      <c r="T76" s="198"/>
      <c r="U76" s="198"/>
      <c r="V76" s="430"/>
      <c r="W76" s="427">
        <f t="shared" si="55"/>
        <v>0</v>
      </c>
      <c r="X76" s="218"/>
      <c r="Y76" s="218"/>
      <c r="Z76" s="159"/>
      <c r="AA76" s="159"/>
      <c r="AB76" s="895"/>
      <c r="AC76" s="895"/>
      <c r="AD76" s="443"/>
      <c r="AE76" s="443"/>
      <c r="AF76" s="78">
        <f t="shared" si="59"/>
        <v>0</v>
      </c>
      <c r="AG76" s="434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430">
        <v>0</v>
      </c>
      <c r="C77" s="440"/>
      <c r="D77" s="71"/>
      <c r="E77" s="72"/>
      <c r="F77" s="73" t="s">
        <v>161</v>
      </c>
      <c r="G77" s="212"/>
      <c r="H77" s="75"/>
      <c r="I77" s="443"/>
      <c r="J77" s="76"/>
      <c r="K77" s="212"/>
      <c r="L77" s="77"/>
      <c r="M77" s="433"/>
      <c r="N77" s="74"/>
      <c r="O77" s="77"/>
      <c r="P77" s="78"/>
      <c r="Q77" s="79"/>
      <c r="R77" s="434"/>
      <c r="S77" s="910"/>
      <c r="T77" s="198"/>
      <c r="U77" s="198"/>
      <c r="V77" s="430"/>
      <c r="W77" s="427">
        <f t="shared" si="55"/>
        <v>0</v>
      </c>
      <c r="X77" s="218"/>
      <c r="Y77" s="218"/>
      <c r="Z77" s="159"/>
      <c r="AA77" s="159"/>
      <c r="AB77" s="895"/>
      <c r="AC77" s="895"/>
      <c r="AD77" s="443"/>
      <c r="AE77" s="443"/>
      <c r="AF77" s="78">
        <f t="shared" si="59"/>
        <v>0</v>
      </c>
      <c r="AG77" s="434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430">
        <v>0</v>
      </c>
      <c r="C78" s="440"/>
      <c r="D78" s="71"/>
      <c r="E78" s="72"/>
      <c r="F78" s="73" t="s">
        <v>161</v>
      </c>
      <c r="G78" s="85"/>
      <c r="H78" s="75"/>
      <c r="I78" s="443"/>
      <c r="J78" s="129"/>
      <c r="K78" s="85"/>
      <c r="L78" s="118"/>
      <c r="M78" s="433"/>
      <c r="N78" s="74"/>
      <c r="O78" s="77"/>
      <c r="P78" s="78"/>
      <c r="Q78" s="79"/>
      <c r="R78" s="434"/>
      <c r="S78" s="910"/>
      <c r="T78" s="198"/>
      <c r="U78" s="198"/>
      <c r="V78" s="430"/>
      <c r="W78" s="427">
        <f t="shared" si="55"/>
        <v>0</v>
      </c>
      <c r="X78" s="218"/>
      <c r="Y78" s="218"/>
      <c r="Z78" s="159"/>
      <c r="AA78" s="159"/>
      <c r="AB78" s="895"/>
      <c r="AC78" s="895"/>
      <c r="AD78" s="443"/>
      <c r="AE78" s="443"/>
      <c r="AF78" s="78">
        <f t="shared" si="59"/>
        <v>0</v>
      </c>
      <c r="AG78" s="434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430">
        <v>0</v>
      </c>
      <c r="C79" s="213"/>
      <c r="D79" s="214"/>
      <c r="E79" s="215"/>
      <c r="F79" s="73" t="s">
        <v>161</v>
      </c>
      <c r="G79" s="85"/>
      <c r="H79" s="75"/>
      <c r="I79" s="443"/>
      <c r="J79" s="129"/>
      <c r="K79" s="85"/>
      <c r="L79" s="118"/>
      <c r="M79" s="433"/>
      <c r="N79" s="85"/>
      <c r="O79" s="219"/>
      <c r="P79" s="140"/>
      <c r="Q79" s="220"/>
      <c r="R79" s="141"/>
      <c r="S79" s="910"/>
      <c r="T79" s="198"/>
      <c r="U79" s="198"/>
      <c r="V79" s="430"/>
      <c r="W79" s="427">
        <f t="shared" si="55"/>
        <v>0</v>
      </c>
      <c r="X79" s="218"/>
      <c r="Y79" s="218"/>
      <c r="Z79" s="159"/>
      <c r="AA79" s="159"/>
      <c r="AB79" s="895"/>
      <c r="AC79" s="895"/>
      <c r="AD79" s="443"/>
      <c r="AE79" s="443"/>
      <c r="AF79" s="78">
        <f t="shared" si="59"/>
        <v>0</v>
      </c>
      <c r="AG79" s="434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430">
        <v>0</v>
      </c>
      <c r="C80" s="440"/>
      <c r="D80" s="71"/>
      <c r="E80" s="72"/>
      <c r="F80" s="73" t="s">
        <v>161</v>
      </c>
      <c r="G80" s="85"/>
      <c r="H80" s="75"/>
      <c r="I80" s="443"/>
      <c r="J80" s="129"/>
      <c r="K80" s="85"/>
      <c r="L80" s="118"/>
      <c r="M80" s="433"/>
      <c r="N80" s="85"/>
      <c r="O80" s="221"/>
      <c r="P80" s="84"/>
      <c r="Q80" s="119"/>
      <c r="R80" s="442"/>
      <c r="S80" s="910"/>
      <c r="T80" s="198"/>
      <c r="U80" s="198"/>
      <c r="V80" s="430"/>
      <c r="W80" s="427">
        <f t="shared" si="55"/>
        <v>0</v>
      </c>
      <c r="X80" s="218"/>
      <c r="Y80" s="218"/>
      <c r="Z80" s="159"/>
      <c r="AA80" s="159"/>
      <c r="AB80" s="895"/>
      <c r="AC80" s="895"/>
      <c r="AD80" s="443"/>
      <c r="AE80" s="443"/>
      <c r="AF80" s="78">
        <f t="shared" si="59"/>
        <v>0</v>
      </c>
      <c r="AG80" s="434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430">
        <v>0</v>
      </c>
      <c r="C81" s="440"/>
      <c r="D81" s="71"/>
      <c r="E81" s="72"/>
      <c r="F81" s="73" t="s">
        <v>161</v>
      </c>
      <c r="G81" s="85"/>
      <c r="H81" s="116"/>
      <c r="I81" s="443"/>
      <c r="J81" s="129"/>
      <c r="K81" s="85"/>
      <c r="L81" s="118"/>
      <c r="M81" s="433"/>
      <c r="N81" s="85"/>
      <c r="O81" s="221"/>
      <c r="P81" s="84"/>
      <c r="Q81" s="119"/>
      <c r="R81" s="442"/>
      <c r="S81" s="910"/>
      <c r="T81" s="198"/>
      <c r="U81" s="198"/>
      <c r="V81" s="430"/>
      <c r="W81" s="427">
        <f t="shared" si="55"/>
        <v>0</v>
      </c>
      <c r="X81" s="218"/>
      <c r="Y81" s="218"/>
      <c r="Z81" s="159"/>
      <c r="AA81" s="159"/>
      <c r="AB81" s="895"/>
      <c r="AC81" s="895"/>
      <c r="AD81" s="443"/>
      <c r="AE81" s="443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289</v>
      </c>
      <c r="D82" s="891" t="s">
        <v>219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1327.9762693736795</v>
      </c>
      <c r="O82" s="223">
        <f t="shared" si="61"/>
        <v>75.631903825290124</v>
      </c>
      <c r="P82" s="150">
        <f>M82-J82</f>
        <v>0</v>
      </c>
      <c r="Q82" s="151">
        <f>N82-K82</f>
        <v>-145.52373062632046</v>
      </c>
      <c r="R82" s="209">
        <f>O82/L82</f>
        <v>0.90071731638969987</v>
      </c>
      <c r="S82" s="910"/>
      <c r="T82" s="198"/>
      <c r="U82" s="198"/>
      <c r="V82" s="430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1</v>
      </c>
      <c r="AE82" s="139">
        <f>SUM(AE70:AE81)</f>
        <v>0</v>
      </c>
      <c r="AF82" s="78">
        <f>N82-K82</f>
        <v>-145.52373062632046</v>
      </c>
      <c r="AG82" s="434">
        <f>N82/K82</f>
        <v>0.90123940914399703</v>
      </c>
      <c r="AH82" s="910"/>
    </row>
    <row r="83" spans="1:37" ht="19.2" customHeight="1">
      <c r="A83" s="918" t="s">
        <v>290</v>
      </c>
      <c r="B83" s="142" t="s">
        <v>163</v>
      </c>
      <c r="C83" s="440"/>
      <c r="D83" s="225" t="s">
        <v>100</v>
      </c>
      <c r="E83" s="72"/>
      <c r="F83" s="174">
        <v>27.5</v>
      </c>
      <c r="G83" s="74">
        <v>386</v>
      </c>
      <c r="H83" s="116">
        <f t="shared" ref="H83:H94" si="62">F83*G83</f>
        <v>10615</v>
      </c>
      <c r="I83" s="430"/>
      <c r="J83" s="129">
        <v>12</v>
      </c>
      <c r="K83" s="85">
        <v>2000</v>
      </c>
      <c r="L83" s="118">
        <v>166.66666666666666</v>
      </c>
      <c r="M83" s="433">
        <v>12</v>
      </c>
      <c r="N83" s="85">
        <f t="shared" ref="N83:N89" si="63">G83/W83*60</f>
        <v>1218.9473684210516</v>
      </c>
      <c r="O83" s="221">
        <f t="shared" ref="O83:O89" si="64">N83/M83</f>
        <v>101.57894736842097</v>
      </c>
      <c r="P83" s="84">
        <f t="shared" ref="P83:P84" si="65">M83-J83</f>
        <v>0</v>
      </c>
      <c r="Q83" s="119">
        <f t="shared" ref="Q83:Q84" si="66">O83-L83</f>
        <v>-65.087719298245688</v>
      </c>
      <c r="R83" s="224">
        <f t="shared" ref="R83:R84" si="67">O83/L83</f>
        <v>0.60947368421052583</v>
      </c>
      <c r="S83" s="910">
        <f>R95</f>
        <v>0.80349981533457515</v>
      </c>
      <c r="T83" s="198">
        <v>0.29166666666666669</v>
      </c>
      <c r="U83" s="198">
        <v>0.30486111111111114</v>
      </c>
      <c r="V83" s="430">
        <v>5</v>
      </c>
      <c r="W83" s="427">
        <f t="shared" ref="W83:W93" si="68">(U83-T83)*24*60</f>
        <v>19.000000000000014</v>
      </c>
      <c r="X83" s="83"/>
      <c r="Y83" s="83"/>
      <c r="Z83" s="84"/>
      <c r="AA83" s="84"/>
      <c r="AB83" s="895"/>
      <c r="AC83" s="895"/>
      <c r="AD83" s="443"/>
      <c r="AE83" s="443"/>
      <c r="AF83" s="78">
        <f t="shared" ref="AF83:AF173" si="69">N83-K83</f>
        <v>-781.05263157894842</v>
      </c>
      <c r="AG83" s="434">
        <f t="shared" ref="AG83:AG173" si="70">N83/K83</f>
        <v>0.60947368421052583</v>
      </c>
      <c r="AH83" s="910">
        <f>AG95</f>
        <v>0.82063526015718447</v>
      </c>
      <c r="AJ83" s="62" t="str">
        <f>A83</f>
        <v>四度四組
(ET-55)</v>
      </c>
      <c r="AK83" s="404">
        <f>AVERAGE(AK84:AK94)</f>
        <v>6.5000000000000187</v>
      </c>
    </row>
    <row r="84" spans="1:37" ht="19.2" customHeight="1">
      <c r="A84" s="919"/>
      <c r="B84" s="142" t="s">
        <v>164</v>
      </c>
      <c r="C84" s="157"/>
      <c r="D84" s="225" t="s">
        <v>129</v>
      </c>
      <c r="E84" s="72"/>
      <c r="F84" s="174">
        <v>68.88</v>
      </c>
      <c r="G84" s="74">
        <v>1497</v>
      </c>
      <c r="H84" s="116">
        <f t="shared" si="62"/>
        <v>103113.35999999999</v>
      </c>
      <c r="I84" s="430"/>
      <c r="J84" s="129">
        <v>17</v>
      </c>
      <c r="K84" s="85">
        <v>1440</v>
      </c>
      <c r="L84" s="118">
        <v>84.705882352941174</v>
      </c>
      <c r="M84" s="433">
        <v>17</v>
      </c>
      <c r="N84" s="85">
        <f t="shared" si="63"/>
        <v>1283.1428571428573</v>
      </c>
      <c r="O84" s="221">
        <f t="shared" si="64"/>
        <v>75.478991596638664</v>
      </c>
      <c r="P84" s="84">
        <f t="shared" si="65"/>
        <v>0</v>
      </c>
      <c r="Q84" s="119">
        <f t="shared" si="66"/>
        <v>-9.2268907563025095</v>
      </c>
      <c r="R84" s="224">
        <f t="shared" si="67"/>
        <v>0.89107142857142874</v>
      </c>
      <c r="S84" s="910"/>
      <c r="T84" s="198">
        <v>0.30972222222222223</v>
      </c>
      <c r="U84" s="198">
        <v>0.35833333333333334</v>
      </c>
      <c r="V84" s="430">
        <v>7</v>
      </c>
      <c r="W84" s="427">
        <f t="shared" si="68"/>
        <v>69.999999999999986</v>
      </c>
      <c r="X84" s="83"/>
      <c r="Y84" s="83"/>
      <c r="Z84" s="84"/>
      <c r="AA84" s="84"/>
      <c r="AB84" s="895"/>
      <c r="AC84" s="895"/>
      <c r="AD84" s="443"/>
      <c r="AE84" s="443"/>
      <c r="AF84" s="78">
        <f t="shared" si="69"/>
        <v>-156.85714285714266</v>
      </c>
      <c r="AG84" s="434">
        <f t="shared" si="70"/>
        <v>0.89107142857142874</v>
      </c>
      <c r="AH84" s="910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2065</v>
      </c>
      <c r="H85" s="116">
        <f t="shared" si="62"/>
        <v>126192.15</v>
      </c>
      <c r="I85" s="430"/>
      <c r="J85" s="129">
        <v>16</v>
      </c>
      <c r="K85" s="85">
        <v>1440</v>
      </c>
      <c r="L85" s="118">
        <v>90</v>
      </c>
      <c r="M85" s="433">
        <v>16</v>
      </c>
      <c r="N85" s="85">
        <f t="shared" si="63"/>
        <v>1277.3195876288664</v>
      </c>
      <c r="O85" s="221">
        <f t="shared" si="64"/>
        <v>79.832474226804152</v>
      </c>
      <c r="P85" s="84">
        <f>M85-J85</f>
        <v>0</v>
      </c>
      <c r="Q85" s="119">
        <f>O85-L85</f>
        <v>-10.167525773195848</v>
      </c>
      <c r="R85" s="224">
        <f>O85/L85</f>
        <v>0.887027491408935</v>
      </c>
      <c r="S85" s="910"/>
      <c r="T85" s="198">
        <v>0.37361111111111112</v>
      </c>
      <c r="U85" s="198">
        <v>0.44097222222222221</v>
      </c>
      <c r="V85" s="430">
        <v>22</v>
      </c>
      <c r="W85" s="427">
        <f t="shared" si="68"/>
        <v>96.999999999999972</v>
      </c>
      <c r="X85" s="83">
        <v>0.36249999999999999</v>
      </c>
      <c r="Y85" s="83">
        <v>0.37222222222222223</v>
      </c>
      <c r="Z85" s="84"/>
      <c r="AA85" s="84"/>
      <c r="AB85" s="895"/>
      <c r="AC85" s="895"/>
      <c r="AD85" s="443"/>
      <c r="AE85" s="443"/>
      <c r="AF85" s="78">
        <f t="shared" si="69"/>
        <v>-162.68041237113357</v>
      </c>
      <c r="AG85" s="434">
        <f t="shared" si="70"/>
        <v>0.887027491408935</v>
      </c>
      <c r="AH85" s="910"/>
      <c r="AJ85" s="405">
        <f t="shared" si="71"/>
        <v>5.9999999999999787</v>
      </c>
      <c r="AK85" s="406">
        <f t="shared" ref="AK85:AK94" si="72">IF(AJ85&gt;4,AJ85,"")</f>
        <v>5.9999999999999787</v>
      </c>
    </row>
    <row r="86" spans="1:37" ht="19.2" customHeight="1">
      <c r="A86" s="919"/>
      <c r="B86" s="142" t="s">
        <v>167</v>
      </c>
      <c r="C86" s="127"/>
      <c r="D86" s="225" t="s">
        <v>127</v>
      </c>
      <c r="E86" s="72"/>
      <c r="F86" s="174">
        <v>61.09</v>
      </c>
      <c r="G86" s="74">
        <v>1956</v>
      </c>
      <c r="H86" s="116">
        <f t="shared" si="62"/>
        <v>119492.04000000001</v>
      </c>
      <c r="I86" s="430"/>
      <c r="J86" s="129">
        <v>17</v>
      </c>
      <c r="K86" s="85">
        <v>1440</v>
      </c>
      <c r="L86" s="118">
        <v>84.705882352941174</v>
      </c>
      <c r="M86" s="433">
        <v>17</v>
      </c>
      <c r="N86" s="85">
        <f t="shared" si="63"/>
        <v>1289.6703296703295</v>
      </c>
      <c r="O86" s="221">
        <f t="shared" si="64"/>
        <v>75.862960568842908</v>
      </c>
      <c r="P86" s="84">
        <f>M86-J86</f>
        <v>0</v>
      </c>
      <c r="Q86" s="119">
        <f>O86-L86</f>
        <v>-8.8429217840982659</v>
      </c>
      <c r="R86" s="224">
        <f>O86/L86</f>
        <v>0.89560439560439542</v>
      </c>
      <c r="S86" s="910"/>
      <c r="T86" s="198">
        <v>0.4458333333333333</v>
      </c>
      <c r="U86" s="198">
        <v>0.50902777777777775</v>
      </c>
      <c r="V86" s="430">
        <v>7</v>
      </c>
      <c r="W86" s="427">
        <f t="shared" si="68"/>
        <v>91</v>
      </c>
      <c r="X86" s="83"/>
      <c r="Y86" s="83"/>
      <c r="Z86" s="84"/>
      <c r="AA86" s="84"/>
      <c r="AB86" s="895"/>
      <c r="AC86" s="895"/>
      <c r="AD86" s="443"/>
      <c r="AE86" s="443"/>
      <c r="AF86" s="78">
        <f>N86-K86</f>
        <v>-150.32967032967053</v>
      </c>
      <c r="AG86" s="434">
        <f>N86/K86</f>
        <v>0.89560439560439542</v>
      </c>
      <c r="AH86" s="910"/>
      <c r="AJ86" s="405">
        <f t="shared" si="71"/>
        <v>7</v>
      </c>
      <c r="AK86" s="406">
        <f t="shared" si="72"/>
        <v>7</v>
      </c>
    </row>
    <row r="87" spans="1:37" ht="19.2" customHeight="1">
      <c r="A87" s="919"/>
      <c r="B87" s="142" t="s">
        <v>163</v>
      </c>
      <c r="C87" s="440"/>
      <c r="D87" s="71" t="s">
        <v>131</v>
      </c>
      <c r="E87" s="72"/>
      <c r="F87" s="174">
        <v>28.26</v>
      </c>
      <c r="G87" s="85">
        <v>572</v>
      </c>
      <c r="H87" s="116">
        <f t="shared" si="62"/>
        <v>16164.720000000001</v>
      </c>
      <c r="I87" s="430"/>
      <c r="J87" s="129">
        <v>19</v>
      </c>
      <c r="K87" s="85">
        <v>1200</v>
      </c>
      <c r="L87" s="118">
        <v>63.157894736842103</v>
      </c>
      <c r="M87" s="433">
        <v>19</v>
      </c>
      <c r="N87" s="85">
        <f t="shared" si="63"/>
        <v>980.57142857142765</v>
      </c>
      <c r="O87" s="221">
        <f t="shared" si="64"/>
        <v>51.609022556390926</v>
      </c>
      <c r="P87" s="84">
        <f>M87-J87</f>
        <v>0</v>
      </c>
      <c r="Q87" s="119">
        <f>O87-L87</f>
        <v>-11.548872180451177</v>
      </c>
      <c r="R87" s="224">
        <f>O87/L87</f>
        <v>0.81714285714285639</v>
      </c>
      <c r="S87" s="910"/>
      <c r="T87" s="198">
        <v>0.54930555555555549</v>
      </c>
      <c r="U87" s="198">
        <v>0.57361111111111107</v>
      </c>
      <c r="V87" s="430">
        <v>5</v>
      </c>
      <c r="W87" s="427">
        <f t="shared" si="68"/>
        <v>35.000000000000036</v>
      </c>
      <c r="X87" s="83"/>
      <c r="Y87" s="83"/>
      <c r="Z87" s="84"/>
      <c r="AA87" s="84"/>
      <c r="AB87" s="895"/>
      <c r="AC87" s="895"/>
      <c r="AD87" s="443"/>
      <c r="AE87" s="443"/>
      <c r="AF87" s="78">
        <f>N87-K87</f>
        <v>-219.42857142857235</v>
      </c>
      <c r="AG87" s="434">
        <f>N87/K87</f>
        <v>0.81714285714285639</v>
      </c>
      <c r="AH87" s="910"/>
      <c r="AJ87" s="405">
        <f t="shared" si="71"/>
        <v>5</v>
      </c>
      <c r="AK87" s="406">
        <f t="shared" si="72"/>
        <v>5</v>
      </c>
    </row>
    <row r="88" spans="1:37" ht="19.2" customHeight="1">
      <c r="A88" s="919"/>
      <c r="B88" s="142" t="s">
        <v>167</v>
      </c>
      <c r="C88" s="440"/>
      <c r="D88" s="71" t="s">
        <v>122</v>
      </c>
      <c r="E88" s="72"/>
      <c r="F88" s="174">
        <v>53.36</v>
      </c>
      <c r="G88" s="148">
        <v>1902.2499999999998</v>
      </c>
      <c r="H88" s="116">
        <f t="shared" si="62"/>
        <v>101504.05999999998</v>
      </c>
      <c r="I88" s="430">
        <v>1</v>
      </c>
      <c r="J88" s="129">
        <v>19</v>
      </c>
      <c r="K88" s="85">
        <v>1636</v>
      </c>
      <c r="L88" s="118">
        <v>86.10526315789474</v>
      </c>
      <c r="M88" s="433">
        <v>19</v>
      </c>
      <c r="N88" s="85">
        <f t="shared" si="63"/>
        <v>1342.7647058823525</v>
      </c>
      <c r="O88" s="221">
        <f t="shared" si="64"/>
        <v>70.67182662538697</v>
      </c>
      <c r="P88" s="84">
        <f>M88-J88</f>
        <v>0</v>
      </c>
      <c r="Q88" s="119">
        <f>O88-L88</f>
        <v>-15.43343653250777</v>
      </c>
      <c r="R88" s="224">
        <f>O88/L88</f>
        <v>0.82076082266647454</v>
      </c>
      <c r="S88" s="910"/>
      <c r="T88" s="198">
        <v>0.58958333333333335</v>
      </c>
      <c r="U88" s="198">
        <v>0.64861111111111114</v>
      </c>
      <c r="V88" s="430">
        <v>23</v>
      </c>
      <c r="W88" s="427">
        <f t="shared" si="68"/>
        <v>85.000000000000014</v>
      </c>
      <c r="X88" s="83">
        <v>0.57777777777777783</v>
      </c>
      <c r="Y88" s="83">
        <v>0.58888888888888891</v>
      </c>
      <c r="Z88" s="84"/>
      <c r="AA88" s="84"/>
      <c r="AB88" s="895"/>
      <c r="AC88" s="895"/>
      <c r="AD88" s="443"/>
      <c r="AE88" s="443"/>
      <c r="AF88" s="78">
        <f>N88-K88</f>
        <v>-293.23529411764753</v>
      </c>
      <c r="AG88" s="434">
        <f>N88/K88</f>
        <v>0.82076082266647465</v>
      </c>
      <c r="AH88" s="910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919"/>
      <c r="B89" s="142" t="s">
        <v>167</v>
      </c>
      <c r="C89" s="440"/>
      <c r="D89" s="71" t="s">
        <v>128</v>
      </c>
      <c r="E89" s="72"/>
      <c r="F89" s="174">
        <v>69.260000000000005</v>
      </c>
      <c r="G89" s="148">
        <v>628.94999999999993</v>
      </c>
      <c r="H89" s="116">
        <f t="shared" si="62"/>
        <v>43561.076999999997</v>
      </c>
      <c r="I89" s="430"/>
      <c r="J89" s="129">
        <v>20</v>
      </c>
      <c r="K89" s="85">
        <v>1385</v>
      </c>
      <c r="L89" s="118">
        <v>69.25</v>
      </c>
      <c r="M89" s="433">
        <v>20</v>
      </c>
      <c r="N89" s="85">
        <f t="shared" si="63"/>
        <v>1257.8999999999976</v>
      </c>
      <c r="O89" s="221">
        <f t="shared" si="64"/>
        <v>62.894999999999882</v>
      </c>
      <c r="P89" s="84">
        <f>M89-J89</f>
        <v>0</v>
      </c>
      <c r="Q89" s="119">
        <f>O89-L89</f>
        <v>-6.3550000000001177</v>
      </c>
      <c r="R89" s="224">
        <f>O89/L89</f>
        <v>0.90823104693140622</v>
      </c>
      <c r="S89" s="910"/>
      <c r="T89" s="198">
        <v>0.65416666666666667</v>
      </c>
      <c r="U89" s="198">
        <v>0.67500000000000004</v>
      </c>
      <c r="V89" s="430">
        <v>8</v>
      </c>
      <c r="W89" s="427">
        <f t="shared" si="68"/>
        <v>30.000000000000053</v>
      </c>
      <c r="X89" s="83"/>
      <c r="Y89" s="83"/>
      <c r="Z89" s="84"/>
      <c r="AA89" s="84"/>
      <c r="AB89" s="895"/>
      <c r="AC89" s="895"/>
      <c r="AD89" s="443"/>
      <c r="AE89" s="443"/>
      <c r="AF89" s="78">
        <f>N89-K89</f>
        <v>-127.10000000000241</v>
      </c>
      <c r="AG89" s="434">
        <f>N89/K89</f>
        <v>0.90823104693140622</v>
      </c>
      <c r="AH89" s="910"/>
      <c r="AJ89" s="405">
        <f t="shared" si="71"/>
        <v>8</v>
      </c>
      <c r="AK89" s="406">
        <f t="shared" si="72"/>
        <v>8</v>
      </c>
    </row>
    <row r="90" spans="1:37" ht="19.2" customHeight="1">
      <c r="A90" s="919"/>
      <c r="B90" s="142">
        <v>0</v>
      </c>
      <c r="C90" s="44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33"/>
      <c r="N90" s="85"/>
      <c r="O90" s="221"/>
      <c r="P90" s="84"/>
      <c r="Q90" s="119"/>
      <c r="R90" s="224"/>
      <c r="S90" s="910"/>
      <c r="T90" s="198"/>
      <c r="U90" s="198"/>
      <c r="V90" s="430"/>
      <c r="W90" s="427">
        <f t="shared" si="68"/>
        <v>0</v>
      </c>
      <c r="X90" s="227"/>
      <c r="Y90" s="227"/>
      <c r="Z90" s="84"/>
      <c r="AA90" s="84"/>
      <c r="AB90" s="895"/>
      <c r="AC90" s="895"/>
      <c r="AD90" s="443"/>
      <c r="AE90" s="443"/>
      <c r="AF90" s="78">
        <f t="shared" si="69"/>
        <v>0</v>
      </c>
      <c r="AG90" s="434" t="e">
        <f t="shared" si="70"/>
        <v>#DIV/0!</v>
      </c>
      <c r="AH90" s="910"/>
      <c r="AJ90" s="405" t="str">
        <f t="shared" si="71"/>
        <v/>
      </c>
      <c r="AK90" s="406" t="str">
        <f t="shared" si="72"/>
        <v/>
      </c>
    </row>
    <row r="91" spans="1:37" ht="19.2" customHeight="1">
      <c r="A91" s="919"/>
      <c r="B91" s="142">
        <v>0</v>
      </c>
      <c r="C91" s="44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33"/>
      <c r="N91" s="85"/>
      <c r="O91" s="221"/>
      <c r="P91" s="84"/>
      <c r="Q91" s="119"/>
      <c r="R91" s="224"/>
      <c r="S91" s="911"/>
      <c r="T91" s="198"/>
      <c r="U91" s="198"/>
      <c r="V91" s="430"/>
      <c r="W91" s="427">
        <f t="shared" si="68"/>
        <v>0</v>
      </c>
      <c r="X91" s="149"/>
      <c r="Y91" s="149"/>
      <c r="Z91" s="84"/>
      <c r="AA91" s="84"/>
      <c r="AB91" s="895"/>
      <c r="AC91" s="895"/>
      <c r="AD91" s="443"/>
      <c r="AE91" s="443"/>
      <c r="AF91" s="78">
        <f t="shared" si="69"/>
        <v>0</v>
      </c>
      <c r="AG91" s="434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44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430"/>
      <c r="W92" s="427">
        <f t="shared" si="68"/>
        <v>0</v>
      </c>
      <c r="X92" s="218"/>
      <c r="Y92" s="218"/>
      <c r="Z92" s="159"/>
      <c r="AA92" s="159"/>
      <c r="AB92" s="895"/>
      <c r="AC92" s="895"/>
      <c r="AD92" s="443"/>
      <c r="AE92" s="443"/>
      <c r="AF92" s="78">
        <f t="shared" si="69"/>
        <v>0</v>
      </c>
      <c r="AG92" s="434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43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33"/>
      <c r="N93" s="85"/>
      <c r="O93" s="118"/>
      <c r="P93" s="84"/>
      <c r="Q93" s="119"/>
      <c r="R93" s="437"/>
      <c r="S93" s="920"/>
      <c r="T93" s="232"/>
      <c r="U93" s="232"/>
      <c r="V93" s="431"/>
      <c r="W93" s="427">
        <f t="shared" si="68"/>
        <v>0</v>
      </c>
      <c r="X93" s="233"/>
      <c r="Y93" s="233"/>
      <c r="Z93" s="159"/>
      <c r="AA93" s="159"/>
      <c r="AB93" s="895"/>
      <c r="AC93" s="895"/>
      <c r="AD93" s="443"/>
      <c r="AE93" s="443"/>
      <c r="AF93" s="78">
        <f t="shared" si="69"/>
        <v>0</v>
      </c>
      <c r="AG93" s="434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43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37"/>
      <c r="S94" s="920"/>
      <c r="T94" s="232"/>
      <c r="U94" s="232"/>
      <c r="V94" s="431"/>
      <c r="W94" s="427">
        <f>(U94-T94)*24*60</f>
        <v>0</v>
      </c>
      <c r="X94" s="233"/>
      <c r="Y94" s="233"/>
      <c r="Z94" s="159"/>
      <c r="AA94" s="159"/>
      <c r="AB94" s="895"/>
      <c r="AC94" s="895"/>
      <c r="AD94" s="443"/>
      <c r="AE94" s="443"/>
      <c r="AF94" s="78">
        <f t="shared" si="69"/>
        <v>0</v>
      </c>
      <c r="AG94" s="434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291</v>
      </c>
      <c r="D95" s="891" t="s">
        <v>219</v>
      </c>
      <c r="E95" s="891"/>
      <c r="F95" s="98"/>
      <c r="G95" s="99"/>
      <c r="H95" s="237"/>
      <c r="I95" s="135"/>
      <c r="J95" s="238">
        <v>17.142857142857142</v>
      </c>
      <c r="K95" s="238">
        <v>1505.8571428571429</v>
      </c>
      <c r="L95" s="239">
        <v>92.084512752469408</v>
      </c>
      <c r="M95" s="238">
        <f t="shared" ref="M95:O95" si="73">AVERAGE(M83:M94)</f>
        <v>17.142857142857142</v>
      </c>
      <c r="N95" s="238">
        <f t="shared" si="73"/>
        <v>1235.759468188126</v>
      </c>
      <c r="O95" s="239">
        <f t="shared" si="73"/>
        <v>73.989888991783502</v>
      </c>
      <c r="P95" s="240">
        <f t="shared" ref="P95:P100" si="74">M95-J95</f>
        <v>0</v>
      </c>
      <c r="Q95" s="241">
        <f t="shared" ref="Q95:Q100" si="75">O95-L95</f>
        <v>-18.094623760685906</v>
      </c>
      <c r="R95" s="242">
        <f>O95/L95</f>
        <v>0.80349981533457515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0</v>
      </c>
      <c r="AE95" s="139">
        <f>SUM(AE83:AE94)</f>
        <v>0</v>
      </c>
      <c r="AF95" s="104">
        <f t="shared" si="69"/>
        <v>-270.0976746690169</v>
      </c>
      <c r="AG95" s="435">
        <f t="shared" si="70"/>
        <v>0.82063526015718447</v>
      </c>
      <c r="AH95" s="911"/>
    </row>
    <row r="96" spans="1:37" ht="19.2" customHeight="1">
      <c r="A96" s="921" t="s">
        <v>292</v>
      </c>
      <c r="B96" s="430" t="s">
        <v>163</v>
      </c>
      <c r="C96" s="127"/>
      <c r="D96" s="128" t="s">
        <v>111</v>
      </c>
      <c r="E96" s="72"/>
      <c r="F96" s="73">
        <v>43.14</v>
      </c>
      <c r="G96" s="74">
        <v>1925</v>
      </c>
      <c r="H96" s="75">
        <f t="shared" ref="H96:H105" si="76">F96*G96</f>
        <v>83044.5</v>
      </c>
      <c r="I96" s="430"/>
      <c r="J96" s="76">
        <v>17</v>
      </c>
      <c r="K96" s="74">
        <v>1500</v>
      </c>
      <c r="L96" s="77">
        <v>88.235294117647058</v>
      </c>
      <c r="M96" s="428">
        <v>17</v>
      </c>
      <c r="N96" s="74">
        <f t="shared" ref="N96:N100" si="77">G96/W96*60</f>
        <v>1358.8235294117646</v>
      </c>
      <c r="O96" s="77">
        <f>N96/M96</f>
        <v>79.930795847750858</v>
      </c>
      <c r="P96" s="78">
        <f t="shared" si="74"/>
        <v>0</v>
      </c>
      <c r="Q96" s="79">
        <f t="shared" si="75"/>
        <v>-8.3044982698962002</v>
      </c>
      <c r="R96" s="434">
        <f t="shared" ref="R96:R100" si="78">O96/L96</f>
        <v>0.90588235294117636</v>
      </c>
      <c r="S96" s="910">
        <f>R108</f>
        <v>0.87642529460979146</v>
      </c>
      <c r="T96" s="80">
        <v>0.29166666666666669</v>
      </c>
      <c r="U96" s="80">
        <v>0.35069444444444448</v>
      </c>
      <c r="V96" s="443">
        <v>5</v>
      </c>
      <c r="W96" s="120">
        <f t="shared" ref="W96:W133" si="79">(U96-T96)*24*60</f>
        <v>85.000000000000014</v>
      </c>
      <c r="X96" s="126"/>
      <c r="Y96" s="126"/>
      <c r="Z96" s="84"/>
      <c r="AA96" s="84"/>
      <c r="AB96" s="895"/>
      <c r="AC96" s="895"/>
      <c r="AD96" s="443"/>
      <c r="AE96" s="443"/>
      <c r="AF96" s="84">
        <f t="shared" si="69"/>
        <v>-141.17647058823536</v>
      </c>
      <c r="AG96" s="437">
        <f t="shared" si="70"/>
        <v>0.90588235294117647</v>
      </c>
      <c r="AH96" s="894">
        <f>AG108</f>
        <v>0.87445147862613559</v>
      </c>
    </row>
    <row r="97" spans="1:37" s="252" customFormat="1" ht="19.2" customHeight="1">
      <c r="A97" s="921"/>
      <c r="B97" s="430" t="s">
        <v>163</v>
      </c>
      <c r="C97" s="243"/>
      <c r="D97" s="244" t="s">
        <v>130</v>
      </c>
      <c r="E97" s="87"/>
      <c r="F97" s="245">
        <v>29.113149847094796</v>
      </c>
      <c r="G97" s="246">
        <v>2606</v>
      </c>
      <c r="H97" s="247">
        <f t="shared" si="76"/>
        <v>75868.868501529039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7"/>
        <v>1116.8571428571431</v>
      </c>
      <c r="O97" s="77">
        <f>N97/M97</f>
        <v>55.842857142857156</v>
      </c>
      <c r="P97" s="78">
        <f t="shared" si="74"/>
        <v>0</v>
      </c>
      <c r="Q97" s="79">
        <f t="shared" si="75"/>
        <v>-13.407142857142844</v>
      </c>
      <c r="R97" s="434">
        <f t="shared" si="78"/>
        <v>0.80639504899432712</v>
      </c>
      <c r="S97" s="910"/>
      <c r="T97" s="248">
        <v>0.36597222222222225</v>
      </c>
      <c r="U97" s="248">
        <v>0.46319444444444446</v>
      </c>
      <c r="V97" s="249">
        <v>22</v>
      </c>
      <c r="W97" s="120">
        <f t="shared" si="79"/>
        <v>139.99999999999997</v>
      </c>
      <c r="X97" s="83">
        <v>0.35555555555555557</v>
      </c>
      <c r="Y97" s="83">
        <v>0.36527777777777781</v>
      </c>
      <c r="Z97" s="84"/>
      <c r="AA97" s="84"/>
      <c r="AB97" s="895"/>
      <c r="AC97" s="895"/>
      <c r="AD97" s="249"/>
      <c r="AE97" s="249"/>
      <c r="AF97" s="250">
        <f t="shared" si="69"/>
        <v>-268.14285714285688</v>
      </c>
      <c r="AG97" s="251">
        <f t="shared" si="70"/>
        <v>0.80639504899432712</v>
      </c>
      <c r="AH97" s="894"/>
      <c r="AJ97" s="62"/>
      <c r="AK97" s="62"/>
    </row>
    <row r="98" spans="1:37" s="255" customFormat="1" ht="19.2" customHeight="1">
      <c r="A98" s="921"/>
      <c r="B98" s="430" t="s">
        <v>166</v>
      </c>
      <c r="C98" s="86"/>
      <c r="D98" s="71" t="s">
        <v>123</v>
      </c>
      <c r="E98" s="114"/>
      <c r="F98" s="245">
        <v>51.44</v>
      </c>
      <c r="G98" s="85">
        <v>1043</v>
      </c>
      <c r="H98" s="247">
        <f t="shared" si="76"/>
        <v>53651.92</v>
      </c>
      <c r="I98" s="443"/>
      <c r="J98" s="76">
        <v>20</v>
      </c>
      <c r="K98" s="74">
        <v>1440</v>
      </c>
      <c r="L98" s="77">
        <v>72</v>
      </c>
      <c r="M98" s="129">
        <v>20</v>
      </c>
      <c r="N98" s="74">
        <f t="shared" si="77"/>
        <v>1180.7547169811328</v>
      </c>
      <c r="O98" s="77">
        <f>N98/M98</f>
        <v>59.037735849056638</v>
      </c>
      <c r="P98" s="78">
        <f t="shared" si="74"/>
        <v>0</v>
      </c>
      <c r="Q98" s="79">
        <f t="shared" si="75"/>
        <v>-12.962264150943362</v>
      </c>
      <c r="R98" s="434">
        <f t="shared" si="78"/>
        <v>0.81996855345912001</v>
      </c>
      <c r="S98" s="910"/>
      <c r="T98" s="80">
        <v>0.50347222222222221</v>
      </c>
      <c r="U98" s="80">
        <v>0.54027777777777775</v>
      </c>
      <c r="V98" s="443">
        <v>5</v>
      </c>
      <c r="W98" s="120">
        <f t="shared" si="79"/>
        <v>52.999999999999972</v>
      </c>
      <c r="X98" s="253"/>
      <c r="Y98" s="253"/>
      <c r="Z98" s="254"/>
      <c r="AA98" s="254"/>
      <c r="AB98" s="895"/>
      <c r="AC98" s="895"/>
      <c r="AD98" s="443"/>
      <c r="AE98" s="443"/>
      <c r="AF98" s="250">
        <f t="shared" si="69"/>
        <v>-259.24528301886721</v>
      </c>
      <c r="AG98" s="437">
        <f t="shared" si="70"/>
        <v>0.81996855345912001</v>
      </c>
      <c r="AH98" s="894"/>
      <c r="AJ98" s="62"/>
      <c r="AK98" s="62"/>
    </row>
    <row r="99" spans="1:37" ht="19.2" customHeight="1">
      <c r="A99" s="921"/>
      <c r="B99" s="430" t="s">
        <v>166</v>
      </c>
      <c r="C99" s="112"/>
      <c r="D99" s="113" t="s">
        <v>192</v>
      </c>
      <c r="E99" s="114"/>
      <c r="F99" s="245">
        <v>56.43</v>
      </c>
      <c r="G99" s="85">
        <v>1747</v>
      </c>
      <c r="H99" s="247">
        <f t="shared" si="76"/>
        <v>98583.21</v>
      </c>
      <c r="I99" s="443"/>
      <c r="J99" s="76">
        <v>19</v>
      </c>
      <c r="K99" s="74">
        <v>1385</v>
      </c>
      <c r="L99" s="77">
        <v>72.89473684210526</v>
      </c>
      <c r="M99" s="428">
        <v>19</v>
      </c>
      <c r="N99" s="74">
        <f t="shared" si="77"/>
        <v>1278.2926829268288</v>
      </c>
      <c r="O99" s="77">
        <f>N99/M99</f>
        <v>67.278562259306781</v>
      </c>
      <c r="P99" s="78">
        <f t="shared" si="74"/>
        <v>0</v>
      </c>
      <c r="Q99" s="79">
        <f t="shared" si="75"/>
        <v>-5.6161745827984788</v>
      </c>
      <c r="R99" s="434">
        <f t="shared" si="78"/>
        <v>0.92295500572334221</v>
      </c>
      <c r="S99" s="910"/>
      <c r="T99" s="80">
        <v>0.54513888888888884</v>
      </c>
      <c r="U99" s="80">
        <v>0.6020833333333333</v>
      </c>
      <c r="V99" s="443">
        <v>7</v>
      </c>
      <c r="W99" s="120">
        <f t="shared" si="79"/>
        <v>82.000000000000028</v>
      </c>
      <c r="X99" s="218"/>
      <c r="Y99" s="218"/>
      <c r="Z99" s="159"/>
      <c r="AA99" s="159"/>
      <c r="AB99" s="895"/>
      <c r="AC99" s="895"/>
      <c r="AD99" s="443"/>
      <c r="AE99" s="443"/>
      <c r="AF99" s="250">
        <f t="shared" si="69"/>
        <v>-106.70731707317123</v>
      </c>
      <c r="AG99" s="251">
        <f t="shared" si="70"/>
        <v>0.9229550057233421</v>
      </c>
      <c r="AH99" s="894"/>
    </row>
    <row r="100" spans="1:37" s="255" customFormat="1" ht="19.2" customHeight="1">
      <c r="A100" s="921"/>
      <c r="B100" s="430" t="s">
        <v>166</v>
      </c>
      <c r="C100" s="86"/>
      <c r="D100" s="71" t="s">
        <v>196</v>
      </c>
      <c r="E100" s="114"/>
      <c r="F100" s="245">
        <v>57.3</v>
      </c>
      <c r="G100" s="85">
        <v>2196</v>
      </c>
      <c r="H100" s="247">
        <f t="shared" si="76"/>
        <v>125830.79999999999</v>
      </c>
      <c r="I100" s="443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7"/>
        <v>1317.6000000000004</v>
      </c>
      <c r="O100" s="77">
        <f>N100/M100</f>
        <v>69.34736842105265</v>
      </c>
      <c r="P100" s="78">
        <f t="shared" si="74"/>
        <v>0</v>
      </c>
      <c r="Q100" s="79">
        <f t="shared" si="75"/>
        <v>-6.4421052631578704</v>
      </c>
      <c r="R100" s="434">
        <f t="shared" si="78"/>
        <v>0.91500000000000037</v>
      </c>
      <c r="S100" s="910"/>
      <c r="T100" s="248">
        <v>0.61736111111111103</v>
      </c>
      <c r="U100" s="248">
        <v>0.68680555555555545</v>
      </c>
      <c r="V100" s="249">
        <v>22</v>
      </c>
      <c r="W100" s="120">
        <f t="shared" si="79"/>
        <v>99.999999999999972</v>
      </c>
      <c r="X100" s="256">
        <v>0.6069444444444444</v>
      </c>
      <c r="Y100" s="256">
        <v>0.6166666666666667</v>
      </c>
      <c r="Z100" s="254"/>
      <c r="AA100" s="254"/>
      <c r="AB100" s="895"/>
      <c r="AC100" s="895"/>
      <c r="AD100" s="443">
        <v>1</v>
      </c>
      <c r="AE100" s="443"/>
      <c r="AF100" s="250">
        <f t="shared" si="69"/>
        <v>-122.39999999999964</v>
      </c>
      <c r="AG100" s="437">
        <f t="shared" si="70"/>
        <v>0.91500000000000026</v>
      </c>
      <c r="AH100" s="894"/>
      <c r="AJ100" s="62"/>
      <c r="AK100" s="62"/>
    </row>
    <row r="101" spans="1:37" s="255" customFormat="1" ht="19.2" customHeight="1">
      <c r="A101" s="921"/>
      <c r="B101" s="430">
        <v>0</v>
      </c>
      <c r="C101" s="86"/>
      <c r="D101" s="113"/>
      <c r="E101" s="114"/>
      <c r="F101" s="245" t="s">
        <v>161</v>
      </c>
      <c r="G101" s="85"/>
      <c r="H101" s="247">
        <f t="shared" si="76"/>
        <v>0</v>
      </c>
      <c r="I101" s="443"/>
      <c r="J101" s="76"/>
      <c r="K101" s="74"/>
      <c r="L101" s="77"/>
      <c r="M101" s="129"/>
      <c r="N101" s="74"/>
      <c r="O101" s="77"/>
      <c r="P101" s="78"/>
      <c r="Q101" s="79"/>
      <c r="R101" s="434"/>
      <c r="S101" s="910"/>
      <c r="T101" s="248"/>
      <c r="U101" s="80"/>
      <c r="V101" s="249"/>
      <c r="W101" s="120">
        <f t="shared" si="79"/>
        <v>0</v>
      </c>
      <c r="X101" s="257"/>
      <c r="Y101" s="257"/>
      <c r="Z101" s="254"/>
      <c r="AA101" s="254"/>
      <c r="AB101" s="895"/>
      <c r="AC101" s="895"/>
      <c r="AD101" s="443"/>
      <c r="AE101" s="443"/>
      <c r="AF101" s="250">
        <f t="shared" si="69"/>
        <v>0</v>
      </c>
      <c r="AG101" s="251" t="e">
        <f t="shared" si="70"/>
        <v>#DIV/0!</v>
      </c>
      <c r="AH101" s="894"/>
      <c r="AJ101" s="62"/>
      <c r="AK101" s="62"/>
    </row>
    <row r="102" spans="1:37" s="255" customFormat="1" ht="19.2" customHeight="1">
      <c r="A102" s="921"/>
      <c r="B102" s="430">
        <v>0</v>
      </c>
      <c r="C102" s="213"/>
      <c r="D102" s="113"/>
      <c r="E102" s="215"/>
      <c r="F102" s="245" t="s">
        <v>161</v>
      </c>
      <c r="G102" s="85"/>
      <c r="H102" s="247">
        <f t="shared" si="76"/>
        <v>0</v>
      </c>
      <c r="I102" s="430"/>
      <c r="J102" s="76"/>
      <c r="K102" s="74"/>
      <c r="L102" s="77"/>
      <c r="M102" s="129"/>
      <c r="N102" s="74"/>
      <c r="O102" s="77"/>
      <c r="P102" s="78"/>
      <c r="Q102" s="79"/>
      <c r="R102" s="434"/>
      <c r="S102" s="910"/>
      <c r="T102" s="248"/>
      <c r="U102" s="248"/>
      <c r="V102" s="249"/>
      <c r="W102" s="120">
        <f t="shared" si="79"/>
        <v>0</v>
      </c>
      <c r="X102" s="257"/>
      <c r="Y102" s="257"/>
      <c r="Z102" s="254"/>
      <c r="AA102" s="254"/>
      <c r="AB102" s="895"/>
      <c r="AC102" s="895"/>
      <c r="AD102" s="443"/>
      <c r="AE102" s="443"/>
      <c r="AF102" s="250">
        <f t="shared" si="69"/>
        <v>0</v>
      </c>
      <c r="AG102" s="437" t="e">
        <f t="shared" si="70"/>
        <v>#DIV/0!</v>
      </c>
      <c r="AH102" s="894"/>
      <c r="AJ102" s="62"/>
      <c r="AK102" s="62"/>
    </row>
    <row r="103" spans="1:37" s="255" customFormat="1" ht="19.2" customHeight="1">
      <c r="A103" s="921"/>
      <c r="B103" s="430">
        <v>0</v>
      </c>
      <c r="C103" s="258"/>
      <c r="D103" s="113"/>
      <c r="E103" s="114"/>
      <c r="F103" s="245" t="s">
        <v>161</v>
      </c>
      <c r="G103" s="85"/>
      <c r="H103" s="247">
        <f t="shared" si="76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34"/>
      <c r="S103" s="910"/>
      <c r="T103" s="248"/>
      <c r="U103" s="248"/>
      <c r="V103" s="249"/>
      <c r="W103" s="120">
        <f t="shared" si="79"/>
        <v>0</v>
      </c>
      <c r="X103" s="257"/>
      <c r="Y103" s="257"/>
      <c r="Z103" s="254"/>
      <c r="AA103" s="254"/>
      <c r="AB103" s="895"/>
      <c r="AC103" s="895"/>
      <c r="AD103" s="443"/>
      <c r="AE103" s="443"/>
      <c r="AF103" s="84">
        <f t="shared" si="69"/>
        <v>0</v>
      </c>
      <c r="AG103" s="437" t="e">
        <f t="shared" si="70"/>
        <v>#DIV/0!</v>
      </c>
      <c r="AH103" s="894"/>
      <c r="AJ103" s="62"/>
      <c r="AK103" s="62"/>
    </row>
    <row r="104" spans="1:37" s="255" customFormat="1" ht="19.2" customHeight="1">
      <c r="A104" s="921"/>
      <c r="B104" s="430">
        <v>0</v>
      </c>
      <c r="C104" s="260"/>
      <c r="D104" s="113"/>
      <c r="E104" s="114"/>
      <c r="F104" s="245" t="s">
        <v>161</v>
      </c>
      <c r="G104" s="246"/>
      <c r="H104" s="247">
        <f t="shared" si="76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34"/>
      <c r="S104" s="911"/>
      <c r="T104" s="248"/>
      <c r="U104" s="248"/>
      <c r="V104" s="249"/>
      <c r="W104" s="120">
        <f t="shared" si="79"/>
        <v>0</v>
      </c>
      <c r="X104" s="257"/>
      <c r="Y104" s="257"/>
      <c r="Z104" s="254"/>
      <c r="AA104" s="254"/>
      <c r="AB104" s="895"/>
      <c r="AC104" s="895"/>
      <c r="AD104" s="443"/>
      <c r="AE104" s="443"/>
      <c r="AF104" s="250">
        <f t="shared" si="69"/>
        <v>0</v>
      </c>
      <c r="AG104" s="251" t="e">
        <f t="shared" si="70"/>
        <v>#DIV/0!</v>
      </c>
      <c r="AH104" s="894"/>
      <c r="AJ104" s="62"/>
      <c r="AK104" s="62"/>
    </row>
    <row r="105" spans="1:37" s="255" customFormat="1" ht="19.2" customHeight="1">
      <c r="A105" s="921"/>
      <c r="B105" s="430">
        <v>0</v>
      </c>
      <c r="C105" s="260"/>
      <c r="D105" s="113"/>
      <c r="E105" s="114"/>
      <c r="F105" s="245" t="s">
        <v>161</v>
      </c>
      <c r="G105" s="246"/>
      <c r="H105" s="247">
        <f t="shared" si="76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34"/>
      <c r="S105" s="911"/>
      <c r="T105" s="248"/>
      <c r="U105" s="248"/>
      <c r="V105" s="249"/>
      <c r="W105" s="120">
        <f t="shared" si="79"/>
        <v>0</v>
      </c>
      <c r="X105" s="257"/>
      <c r="Y105" s="257"/>
      <c r="Z105" s="254"/>
      <c r="AA105" s="254"/>
      <c r="AB105" s="895"/>
      <c r="AC105" s="895"/>
      <c r="AD105" s="443"/>
      <c r="AE105" s="443"/>
      <c r="AF105" s="84">
        <f t="shared" si="69"/>
        <v>0</v>
      </c>
      <c r="AG105" s="437" t="e">
        <f t="shared" si="70"/>
        <v>#DIV/0!</v>
      </c>
      <c r="AH105" s="894"/>
      <c r="AJ105" s="62"/>
      <c r="AK105" s="62"/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34"/>
      <c r="S106" s="920"/>
      <c r="T106" s="248"/>
      <c r="U106" s="248"/>
      <c r="V106" s="249"/>
      <c r="W106" s="120">
        <f t="shared" si="79"/>
        <v>0</v>
      </c>
      <c r="X106" s="257"/>
      <c r="Y106" s="257"/>
      <c r="Z106" s="254"/>
      <c r="AA106" s="254"/>
      <c r="AB106" s="895"/>
      <c r="AC106" s="895"/>
      <c r="AD106" s="443"/>
      <c r="AE106" s="443"/>
      <c r="AF106" s="84">
        <f t="shared" si="69"/>
        <v>0</v>
      </c>
      <c r="AG106" s="437" t="e">
        <f t="shared" si="70"/>
        <v>#DIV/0!</v>
      </c>
      <c r="AH106" s="894"/>
      <c r="AJ106" s="62"/>
      <c r="AK106" s="62"/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37"/>
      <c r="S107" s="920"/>
      <c r="T107" s="248"/>
      <c r="U107" s="248"/>
      <c r="V107" s="249"/>
      <c r="W107" s="120">
        <f t="shared" si="79"/>
        <v>0</v>
      </c>
      <c r="X107" s="257"/>
      <c r="Y107" s="257"/>
      <c r="Z107" s="254"/>
      <c r="AA107" s="254"/>
      <c r="AB107" s="895"/>
      <c r="AC107" s="895"/>
      <c r="AD107" s="443"/>
      <c r="AE107" s="443"/>
      <c r="AF107" s="254"/>
      <c r="AG107" s="437"/>
      <c r="AH107" s="894"/>
      <c r="AJ107" s="62"/>
      <c r="AK107" s="62"/>
    </row>
    <row r="108" spans="1:37" ht="19.2" customHeight="1">
      <c r="A108" s="921"/>
      <c r="B108" s="142">
        <v>0</v>
      </c>
      <c r="C108" s="132" t="s">
        <v>293</v>
      </c>
      <c r="D108" s="891" t="s">
        <v>219</v>
      </c>
      <c r="E108" s="891"/>
      <c r="F108" s="263"/>
      <c r="G108" s="103"/>
      <c r="H108" s="134"/>
      <c r="I108" s="135"/>
      <c r="J108" s="103">
        <v>19</v>
      </c>
      <c r="K108" s="103">
        <v>1430</v>
      </c>
      <c r="L108" s="136">
        <v>75.633900928792571</v>
      </c>
      <c r="M108" s="103">
        <f>AVERAGE(M96:M107)</f>
        <v>19</v>
      </c>
      <c r="N108" s="103">
        <f t="shared" ref="N108:O108" si="80">AVERAGE(N96:N107)</f>
        <v>1250.4656144353739</v>
      </c>
      <c r="O108" s="136">
        <f t="shared" si="80"/>
        <v>66.287463904004809</v>
      </c>
      <c r="P108" s="84">
        <f t="shared" ref="P108:P118" si="81">M108-J108</f>
        <v>0</v>
      </c>
      <c r="Q108" s="119">
        <f t="shared" ref="Q108:Q118" si="82">O108-L108</f>
        <v>-9.3464370247877611</v>
      </c>
      <c r="R108" s="137">
        <f t="shared" ref="R108:R118" si="83">O108/L108</f>
        <v>0.87642529460979146</v>
      </c>
      <c r="S108" s="911"/>
      <c r="T108" s="80"/>
      <c r="U108" s="80"/>
      <c r="V108" s="85"/>
      <c r="W108" s="120">
        <f t="shared" si="79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1</v>
      </c>
      <c r="AE108" s="139">
        <f>SUM(AE96:AE107)</f>
        <v>0</v>
      </c>
      <c r="AF108" s="84">
        <f t="shared" si="69"/>
        <v>-179.53438556462606</v>
      </c>
      <c r="AG108" s="437">
        <f t="shared" si="70"/>
        <v>0.87445147862613559</v>
      </c>
      <c r="AH108" s="894"/>
    </row>
    <row r="109" spans="1:37" ht="19.2" customHeight="1">
      <c r="A109" s="912" t="s">
        <v>294</v>
      </c>
      <c r="B109" s="430" t="s">
        <v>165</v>
      </c>
      <c r="C109" s="440"/>
      <c r="D109" s="264" t="s">
        <v>133</v>
      </c>
      <c r="E109" s="72"/>
      <c r="F109" s="73">
        <v>29.965493443754308</v>
      </c>
      <c r="G109" s="74">
        <v>1433</v>
      </c>
      <c r="H109" s="75">
        <f t="shared" ref="H109:H119" si="84">F109*G109</f>
        <v>42940.552104899922</v>
      </c>
      <c r="I109" s="430"/>
      <c r="J109" s="76">
        <v>18</v>
      </c>
      <c r="K109" s="74">
        <v>1200</v>
      </c>
      <c r="L109" s="77">
        <v>66.666666666666671</v>
      </c>
      <c r="M109" s="428">
        <v>18</v>
      </c>
      <c r="N109" s="74">
        <f t="shared" ref="N109:N118" si="85">G109/W109*60</f>
        <v>1074.7499999999995</v>
      </c>
      <c r="O109" s="77">
        <f t="shared" ref="O109:O118" si="86">N109/M109</f>
        <v>59.708333333333307</v>
      </c>
      <c r="P109" s="78">
        <f t="shared" si="81"/>
        <v>0</v>
      </c>
      <c r="Q109" s="79">
        <f t="shared" si="82"/>
        <v>-6.9583333333333641</v>
      </c>
      <c r="R109" s="434">
        <f t="shared" si="83"/>
        <v>0.89562499999999956</v>
      </c>
      <c r="S109" s="915">
        <f>R121</f>
        <v>0.92053539890434866</v>
      </c>
      <c r="T109" s="265">
        <v>0.5</v>
      </c>
      <c r="U109" s="265">
        <v>0.55555555555555558</v>
      </c>
      <c r="V109" s="266">
        <v>5</v>
      </c>
      <c r="W109" s="427">
        <f t="shared" si="79"/>
        <v>80.000000000000028</v>
      </c>
      <c r="X109" s="83"/>
      <c r="Y109" s="83"/>
      <c r="Z109" s="84"/>
      <c r="AA109" s="84"/>
      <c r="AB109" s="895"/>
      <c r="AC109" s="895"/>
      <c r="AD109" s="443"/>
      <c r="AE109" s="443"/>
      <c r="AF109" s="78">
        <f t="shared" si="69"/>
        <v>-125.25000000000045</v>
      </c>
      <c r="AG109" s="160">
        <f t="shared" si="70"/>
        <v>0.89562499999999967</v>
      </c>
      <c r="AH109" s="894">
        <f>AG121</f>
        <v>0.92671167915540187</v>
      </c>
      <c r="AJ109" s="62" t="str">
        <f>A109</f>
        <v>綜合一組
(ET-55)</v>
      </c>
      <c r="AK109" s="404">
        <f>AVERAGE(AK110:AK120)</f>
        <v>6.5555555555555509</v>
      </c>
    </row>
    <row r="110" spans="1:37" ht="19.2" customHeight="1">
      <c r="A110" s="913"/>
      <c r="B110" s="430" t="s">
        <v>165</v>
      </c>
      <c r="C110" s="213"/>
      <c r="D110" s="71" t="s">
        <v>157</v>
      </c>
      <c r="E110" s="215"/>
      <c r="F110" s="73">
        <v>30.13</v>
      </c>
      <c r="G110" s="212">
        <v>1137.3</v>
      </c>
      <c r="H110" s="75">
        <f t="shared" si="84"/>
        <v>34266.848999999995</v>
      </c>
      <c r="I110" s="430">
        <v>1</v>
      </c>
      <c r="J110" s="76">
        <v>18</v>
      </c>
      <c r="K110" s="74">
        <v>1200</v>
      </c>
      <c r="L110" s="77">
        <v>66.666666666666671</v>
      </c>
      <c r="M110" s="428">
        <v>18</v>
      </c>
      <c r="N110" s="74">
        <f t="shared" si="85"/>
        <v>1083.1428571428582</v>
      </c>
      <c r="O110" s="77">
        <f t="shared" si="86"/>
        <v>60.174603174603234</v>
      </c>
      <c r="P110" s="78">
        <f t="shared" si="81"/>
        <v>0</v>
      </c>
      <c r="Q110" s="79">
        <f t="shared" si="82"/>
        <v>-6.492063492063437</v>
      </c>
      <c r="R110" s="434">
        <f t="shared" si="83"/>
        <v>0.90261904761904843</v>
      </c>
      <c r="S110" s="901"/>
      <c r="T110" s="265">
        <v>0.56041666666666667</v>
      </c>
      <c r="U110" s="265">
        <v>0.60416666666666663</v>
      </c>
      <c r="V110" s="266">
        <v>7</v>
      </c>
      <c r="W110" s="427">
        <f t="shared" si="79"/>
        <v>62.999999999999936</v>
      </c>
      <c r="X110" s="227"/>
      <c r="Y110" s="227"/>
      <c r="Z110" s="84"/>
      <c r="AA110" s="84"/>
      <c r="AB110" s="895"/>
      <c r="AC110" s="895"/>
      <c r="AD110" s="443"/>
      <c r="AE110" s="443"/>
      <c r="AF110" s="78">
        <f t="shared" si="69"/>
        <v>-116.85714285714175</v>
      </c>
      <c r="AG110" s="160">
        <f t="shared" si="70"/>
        <v>0.90261904761904854</v>
      </c>
      <c r="AH110" s="894"/>
      <c r="AJ110" s="405">
        <f t="shared" ref="AJ110:AJ120" si="87"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913"/>
      <c r="B111" s="430" t="s">
        <v>165</v>
      </c>
      <c r="C111" s="213"/>
      <c r="D111" s="214" t="s">
        <v>109</v>
      </c>
      <c r="E111" s="215"/>
      <c r="F111" s="73">
        <v>34.229999999999997</v>
      </c>
      <c r="G111" s="85">
        <v>1060.8499999999999</v>
      </c>
      <c r="H111" s="75">
        <f t="shared" si="84"/>
        <v>36312.895499999991</v>
      </c>
      <c r="I111" s="443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5"/>
        <v>2053.2580645161256</v>
      </c>
      <c r="O111" s="77">
        <f t="shared" si="86"/>
        <v>157.94292803970197</v>
      </c>
      <c r="P111" s="78">
        <f t="shared" si="81"/>
        <v>0</v>
      </c>
      <c r="Q111" s="79">
        <f t="shared" si="82"/>
        <v>-15.133995037221098</v>
      </c>
      <c r="R111" s="434">
        <f t="shared" si="83"/>
        <v>0.91255913978494474</v>
      </c>
      <c r="S111" s="901"/>
      <c r="T111" s="265">
        <v>0.6201388888888888</v>
      </c>
      <c r="U111" s="265">
        <v>0.64166666666666661</v>
      </c>
      <c r="V111" s="266">
        <v>23</v>
      </c>
      <c r="W111" s="427">
        <f t="shared" si="79"/>
        <v>31.00000000000005</v>
      </c>
      <c r="X111" s="83">
        <v>0.60833333333333328</v>
      </c>
      <c r="Y111" s="83">
        <v>0.61944444444444446</v>
      </c>
      <c r="Z111" s="84"/>
      <c r="AA111" s="84"/>
      <c r="AB111" s="895"/>
      <c r="AC111" s="895"/>
      <c r="AD111" s="443"/>
      <c r="AE111" s="443"/>
      <c r="AF111" s="78">
        <f t="shared" si="69"/>
        <v>-196.74193548387439</v>
      </c>
      <c r="AG111" s="160">
        <f t="shared" si="70"/>
        <v>0.91255913978494474</v>
      </c>
      <c r="AH111" s="894"/>
      <c r="AJ111" s="405">
        <f t="shared" si="87"/>
        <v>5.9999999999999787</v>
      </c>
      <c r="AK111" s="406">
        <f t="shared" ref="AK111:AK120" si="88">IF(AJ111&gt;4,AJ111,"")</f>
        <v>5.9999999999999787</v>
      </c>
    </row>
    <row r="112" spans="1:37" ht="19.2" customHeight="1">
      <c r="A112" s="913"/>
      <c r="B112" s="430" t="s">
        <v>165</v>
      </c>
      <c r="C112" s="213"/>
      <c r="D112" s="214" t="s">
        <v>110</v>
      </c>
      <c r="E112" s="114"/>
      <c r="F112" s="73">
        <v>35.83</v>
      </c>
      <c r="G112" s="85">
        <v>1543.1499999999999</v>
      </c>
      <c r="H112" s="75">
        <f t="shared" si="84"/>
        <v>55291.064499999993</v>
      </c>
      <c r="I112" s="443">
        <v>1</v>
      </c>
      <c r="J112" s="76">
        <v>11</v>
      </c>
      <c r="K112" s="74">
        <v>2250</v>
      </c>
      <c r="L112" s="77">
        <v>204.54545454545453</v>
      </c>
      <c r="M112" s="428">
        <v>11</v>
      </c>
      <c r="N112" s="74">
        <f t="shared" si="85"/>
        <v>2057.5333333333333</v>
      </c>
      <c r="O112" s="77">
        <f t="shared" si="86"/>
        <v>187.04848484848483</v>
      </c>
      <c r="P112" s="78">
        <f t="shared" si="81"/>
        <v>0</v>
      </c>
      <c r="Q112" s="79">
        <f t="shared" si="82"/>
        <v>-17.4969696969697</v>
      </c>
      <c r="R112" s="434">
        <f t="shared" si="83"/>
        <v>0.91445925925925919</v>
      </c>
      <c r="S112" s="901"/>
      <c r="T112" s="265">
        <v>0.64583333333333326</v>
      </c>
      <c r="U112" s="265">
        <v>0.67708333333333326</v>
      </c>
      <c r="V112" s="266">
        <v>6</v>
      </c>
      <c r="W112" s="427">
        <f t="shared" si="79"/>
        <v>45</v>
      </c>
      <c r="X112" s="253"/>
      <c r="Y112" s="253"/>
      <c r="Z112" s="84"/>
      <c r="AA112" s="84"/>
      <c r="AB112" s="895"/>
      <c r="AC112" s="895"/>
      <c r="AD112" s="443"/>
      <c r="AE112" s="443"/>
      <c r="AF112" s="78">
        <f t="shared" si="69"/>
        <v>-192.4666666666667</v>
      </c>
      <c r="AG112" s="160">
        <f t="shared" si="70"/>
        <v>0.91445925925925919</v>
      </c>
      <c r="AH112" s="894"/>
      <c r="AJ112" s="405">
        <f t="shared" si="87"/>
        <v>6</v>
      </c>
      <c r="AK112" s="406">
        <f t="shared" si="88"/>
        <v>6</v>
      </c>
    </row>
    <row r="113" spans="1:37" s="255" customFormat="1" ht="19.2" customHeight="1">
      <c r="A113" s="913"/>
      <c r="B113" s="430" t="s">
        <v>166</v>
      </c>
      <c r="C113" s="213"/>
      <c r="D113" s="214" t="s">
        <v>134</v>
      </c>
      <c r="E113" s="114"/>
      <c r="F113" s="73">
        <v>55.56</v>
      </c>
      <c r="G113" s="85">
        <v>906</v>
      </c>
      <c r="H113" s="75">
        <f t="shared" si="84"/>
        <v>50337.36</v>
      </c>
      <c r="I113" s="443"/>
      <c r="J113" s="76">
        <v>16</v>
      </c>
      <c r="K113" s="74">
        <v>1440</v>
      </c>
      <c r="L113" s="77">
        <v>90</v>
      </c>
      <c r="M113" s="433">
        <v>16</v>
      </c>
      <c r="N113" s="74">
        <f t="shared" si="85"/>
        <v>1358.9999999999995</v>
      </c>
      <c r="O113" s="77">
        <f t="shared" si="86"/>
        <v>84.937499999999972</v>
      </c>
      <c r="P113" s="78">
        <f t="shared" si="81"/>
        <v>0</v>
      </c>
      <c r="Q113" s="79">
        <f t="shared" si="82"/>
        <v>-5.0625000000000284</v>
      </c>
      <c r="R113" s="434">
        <f t="shared" si="83"/>
        <v>0.94374999999999964</v>
      </c>
      <c r="S113" s="901"/>
      <c r="T113" s="265">
        <v>0.71944444444444433</v>
      </c>
      <c r="U113" s="265">
        <v>0.74722222222222212</v>
      </c>
      <c r="V113" s="266">
        <v>8</v>
      </c>
      <c r="W113" s="427">
        <f t="shared" si="79"/>
        <v>40.000000000000014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-81.000000000000455</v>
      </c>
      <c r="AG113" s="160">
        <f t="shared" si="70"/>
        <v>0.94374999999999964</v>
      </c>
      <c r="AH113" s="894"/>
      <c r="AJ113" s="405">
        <f t="shared" si="87"/>
        <v>8</v>
      </c>
      <c r="AK113" s="406">
        <f t="shared" si="88"/>
        <v>8</v>
      </c>
    </row>
    <row r="114" spans="1:37" s="255" customFormat="1" ht="19.2" customHeight="1">
      <c r="A114" s="913"/>
      <c r="B114" s="430" t="s">
        <v>166</v>
      </c>
      <c r="C114" s="213"/>
      <c r="D114" s="113" t="s">
        <v>135</v>
      </c>
      <c r="E114" s="72"/>
      <c r="F114" s="73">
        <v>58.17</v>
      </c>
      <c r="G114" s="74">
        <v>889</v>
      </c>
      <c r="H114" s="75">
        <f t="shared" si="84"/>
        <v>51713.130000000005</v>
      </c>
      <c r="I114" s="443"/>
      <c r="J114" s="76">
        <v>14</v>
      </c>
      <c r="K114" s="74">
        <v>1440</v>
      </c>
      <c r="L114" s="77">
        <v>102.85714285714286</v>
      </c>
      <c r="M114" s="433">
        <v>14</v>
      </c>
      <c r="N114" s="74">
        <f t="shared" si="85"/>
        <v>1367.6923076923069</v>
      </c>
      <c r="O114" s="77">
        <f t="shared" si="86"/>
        <v>97.692307692307637</v>
      </c>
      <c r="P114" s="78">
        <f t="shared" si="81"/>
        <v>0</v>
      </c>
      <c r="Q114" s="79">
        <f t="shared" si="82"/>
        <v>-5.1648351648352246</v>
      </c>
      <c r="R114" s="434">
        <f t="shared" si="83"/>
        <v>0.94978632478632419</v>
      </c>
      <c r="S114" s="901"/>
      <c r="T114" s="265">
        <v>0.75069444444444433</v>
      </c>
      <c r="U114" s="265">
        <v>0.77777777777777768</v>
      </c>
      <c r="V114" s="266">
        <v>5</v>
      </c>
      <c r="W114" s="427">
        <f t="shared" si="79"/>
        <v>39.000000000000021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-72.30769230769306</v>
      </c>
      <c r="AG114" s="160">
        <f t="shared" si="70"/>
        <v>0.9497863247863243</v>
      </c>
      <c r="AH114" s="894"/>
      <c r="AJ114" s="405">
        <f t="shared" si="87"/>
        <v>5</v>
      </c>
      <c r="AK114" s="406">
        <f t="shared" si="88"/>
        <v>5</v>
      </c>
    </row>
    <row r="115" spans="1:37" s="255" customFormat="1" ht="19.2" customHeight="1">
      <c r="A115" s="913"/>
      <c r="B115" s="430" t="s">
        <v>166</v>
      </c>
      <c r="C115" s="213"/>
      <c r="D115" s="113" t="s">
        <v>136</v>
      </c>
      <c r="E115" s="114"/>
      <c r="F115" s="73">
        <v>54.09</v>
      </c>
      <c r="G115" s="268">
        <v>609</v>
      </c>
      <c r="H115" s="75">
        <f t="shared" si="84"/>
        <v>32940.810000000005</v>
      </c>
      <c r="I115" s="443"/>
      <c r="J115" s="76">
        <v>14</v>
      </c>
      <c r="K115" s="74">
        <v>1440</v>
      </c>
      <c r="L115" s="77">
        <v>102.85714285714286</v>
      </c>
      <c r="M115" s="433">
        <v>14</v>
      </c>
      <c r="N115" s="74">
        <f t="shared" si="85"/>
        <v>1353.3333333333303</v>
      </c>
      <c r="O115" s="77">
        <f t="shared" si="86"/>
        <v>96.666666666666444</v>
      </c>
      <c r="P115" s="78">
        <f t="shared" si="81"/>
        <v>0</v>
      </c>
      <c r="Q115" s="79">
        <f t="shared" si="82"/>
        <v>-6.1904761904764172</v>
      </c>
      <c r="R115" s="434">
        <f t="shared" si="83"/>
        <v>0.93981481481481266</v>
      </c>
      <c r="S115" s="901"/>
      <c r="T115" s="265">
        <v>0.78263888888888877</v>
      </c>
      <c r="U115" s="265">
        <v>0.80138888888888882</v>
      </c>
      <c r="V115" s="266">
        <v>7</v>
      </c>
      <c r="W115" s="427">
        <f t="shared" si="79"/>
        <v>27.000000000000064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-86.666666666669698</v>
      </c>
      <c r="AG115" s="160">
        <f t="shared" si="70"/>
        <v>0.93981481481481266</v>
      </c>
      <c r="AH115" s="894"/>
      <c r="AJ115" s="405">
        <f t="shared" si="87"/>
        <v>7</v>
      </c>
      <c r="AK115" s="406">
        <f t="shared" si="88"/>
        <v>7</v>
      </c>
    </row>
    <row r="116" spans="1:37" s="255" customFormat="1" ht="19.2" customHeight="1">
      <c r="A116" s="913"/>
      <c r="B116" s="430" t="s">
        <v>166</v>
      </c>
      <c r="C116" s="86"/>
      <c r="D116" s="113" t="s">
        <v>156</v>
      </c>
      <c r="E116" s="114"/>
      <c r="F116" s="73">
        <v>51.06</v>
      </c>
      <c r="G116" s="268">
        <v>1197</v>
      </c>
      <c r="H116" s="75">
        <f t="shared" si="84"/>
        <v>61118.82</v>
      </c>
      <c r="I116" s="443"/>
      <c r="J116" s="76">
        <v>16</v>
      </c>
      <c r="K116" s="74">
        <v>1500</v>
      </c>
      <c r="L116" s="77">
        <v>93.75</v>
      </c>
      <c r="M116" s="433">
        <v>16</v>
      </c>
      <c r="N116" s="74">
        <f t="shared" si="85"/>
        <v>1355.0943396226421</v>
      </c>
      <c r="O116" s="77">
        <f t="shared" si="86"/>
        <v>84.693396226415132</v>
      </c>
      <c r="P116" s="78">
        <f t="shared" si="81"/>
        <v>0</v>
      </c>
      <c r="Q116" s="79">
        <f t="shared" si="82"/>
        <v>-9.0566037735848681</v>
      </c>
      <c r="R116" s="434">
        <f t="shared" si="83"/>
        <v>0.90339622641509476</v>
      </c>
      <c r="S116" s="901"/>
      <c r="T116" s="265">
        <v>0.81736111111111098</v>
      </c>
      <c r="U116" s="265">
        <v>0.85416666666666652</v>
      </c>
      <c r="V116" s="266">
        <v>23</v>
      </c>
      <c r="W116" s="427">
        <f t="shared" si="79"/>
        <v>52.999999999999972</v>
      </c>
      <c r="X116" s="253">
        <v>0.80555555555555547</v>
      </c>
      <c r="Y116" s="253">
        <v>0.81666666666666676</v>
      </c>
      <c r="Z116" s="254"/>
      <c r="AA116" s="254"/>
      <c r="AB116" s="895"/>
      <c r="AC116" s="895"/>
      <c r="AD116" s="258"/>
      <c r="AE116" s="258"/>
      <c r="AF116" s="78">
        <f t="shared" si="69"/>
        <v>-144.90566037735789</v>
      </c>
      <c r="AG116" s="160">
        <f t="shared" si="70"/>
        <v>0.90339622641509476</v>
      </c>
      <c r="AH116" s="894"/>
      <c r="AJ116" s="405">
        <f t="shared" si="87"/>
        <v>5.9999999999999787</v>
      </c>
      <c r="AK116" s="406">
        <f t="shared" si="88"/>
        <v>5.9999999999999787</v>
      </c>
    </row>
    <row r="117" spans="1:37" s="255" customFormat="1" ht="19.2" customHeight="1">
      <c r="A117" s="913"/>
      <c r="B117" s="430" t="s">
        <v>166</v>
      </c>
      <c r="C117" s="86"/>
      <c r="D117" s="113" t="s">
        <v>151</v>
      </c>
      <c r="E117" s="114"/>
      <c r="F117" s="73">
        <v>50.49</v>
      </c>
      <c r="G117" s="268">
        <v>1117</v>
      </c>
      <c r="H117" s="75">
        <f t="shared" si="84"/>
        <v>56397.33</v>
      </c>
      <c r="I117" s="443"/>
      <c r="J117" s="76">
        <v>14</v>
      </c>
      <c r="K117" s="74">
        <v>1440</v>
      </c>
      <c r="L117" s="77">
        <v>102.85714285714286</v>
      </c>
      <c r="M117" s="433">
        <v>15</v>
      </c>
      <c r="N117" s="74">
        <f t="shared" si="85"/>
        <v>1367.7551020408168</v>
      </c>
      <c r="O117" s="77">
        <f t="shared" si="86"/>
        <v>91.183673469387784</v>
      </c>
      <c r="P117" s="78">
        <f t="shared" si="81"/>
        <v>1</v>
      </c>
      <c r="Q117" s="79">
        <f t="shared" si="82"/>
        <v>-11.673469387755077</v>
      </c>
      <c r="R117" s="434">
        <f t="shared" si="83"/>
        <v>0.8865079365079368</v>
      </c>
      <c r="S117" s="901"/>
      <c r="T117" s="265">
        <v>0.85833333333333317</v>
      </c>
      <c r="U117" s="265">
        <v>0.89236111111111094</v>
      </c>
      <c r="V117" s="266">
        <v>6</v>
      </c>
      <c r="W117" s="427">
        <f t="shared" si="79"/>
        <v>48.999999999999986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-72.244897959183163</v>
      </c>
      <c r="AG117" s="160">
        <f t="shared" si="70"/>
        <v>0.94982993197278942</v>
      </c>
      <c r="AH117" s="894"/>
      <c r="AJ117" s="405">
        <f t="shared" si="87"/>
        <v>6</v>
      </c>
      <c r="AK117" s="406">
        <f t="shared" si="88"/>
        <v>6</v>
      </c>
    </row>
    <row r="118" spans="1:37" s="255" customFormat="1" ht="19.2" customHeight="1">
      <c r="A118" s="913"/>
      <c r="B118" s="430" t="s">
        <v>166</v>
      </c>
      <c r="C118" s="200"/>
      <c r="D118" s="113" t="s">
        <v>150</v>
      </c>
      <c r="E118" s="72"/>
      <c r="F118" s="73">
        <v>50.67</v>
      </c>
      <c r="G118" s="74">
        <v>808</v>
      </c>
      <c r="H118" s="75">
        <f t="shared" si="84"/>
        <v>40941.360000000001</v>
      </c>
      <c r="I118" s="443"/>
      <c r="J118" s="76">
        <v>17</v>
      </c>
      <c r="K118" s="74">
        <v>1440</v>
      </c>
      <c r="L118" s="77">
        <v>84.705882352941174</v>
      </c>
      <c r="M118" s="433">
        <v>17</v>
      </c>
      <c r="N118" s="74">
        <f t="shared" si="85"/>
        <v>1385.1428571428555</v>
      </c>
      <c r="O118" s="77">
        <f t="shared" si="86"/>
        <v>81.478991596638565</v>
      </c>
      <c r="P118" s="78">
        <f t="shared" si="81"/>
        <v>0</v>
      </c>
      <c r="Q118" s="79">
        <f t="shared" si="82"/>
        <v>-3.226890756302609</v>
      </c>
      <c r="R118" s="434">
        <f t="shared" si="83"/>
        <v>0.96190476190476082</v>
      </c>
      <c r="S118" s="901"/>
      <c r="T118" s="265">
        <v>0.89791666666666647</v>
      </c>
      <c r="U118" s="265">
        <v>0.92222222222222205</v>
      </c>
      <c r="V118" s="266">
        <v>8</v>
      </c>
      <c r="W118" s="427">
        <f t="shared" si="79"/>
        <v>35.000000000000036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-54.857142857144481</v>
      </c>
      <c r="AG118" s="160">
        <f t="shared" si="70"/>
        <v>0.96190476190476082</v>
      </c>
      <c r="AH118" s="894"/>
      <c r="AJ118" s="405">
        <f t="shared" si="87"/>
        <v>8</v>
      </c>
      <c r="AK118" s="406">
        <f t="shared" si="88"/>
        <v>8</v>
      </c>
    </row>
    <row r="119" spans="1:37" s="255" customFormat="1" ht="19.2" customHeight="1">
      <c r="A119" s="913"/>
      <c r="B119" s="430">
        <v>0</v>
      </c>
      <c r="C119" s="260"/>
      <c r="D119" s="113"/>
      <c r="E119" s="114"/>
      <c r="F119" s="73" t="s">
        <v>161</v>
      </c>
      <c r="G119" s="268"/>
      <c r="H119" s="75">
        <f t="shared" si="84"/>
        <v>0</v>
      </c>
      <c r="I119" s="443"/>
      <c r="J119" s="76"/>
      <c r="K119" s="74"/>
      <c r="L119" s="77"/>
      <c r="M119" s="433"/>
      <c r="N119" s="74"/>
      <c r="O119" s="77"/>
      <c r="P119" s="78"/>
      <c r="Q119" s="79"/>
      <c r="R119" s="434"/>
      <c r="S119" s="901"/>
      <c r="T119" s="265"/>
      <c r="U119" s="265"/>
      <c r="V119" s="266"/>
      <c r="W119" s="427">
        <f t="shared" si="79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87"/>
        <v/>
      </c>
      <c r="AK119" s="406" t="str">
        <f t="shared" si="88"/>
        <v/>
      </c>
    </row>
    <row r="120" spans="1:37" s="255" customFormat="1" ht="19.2" customHeight="1">
      <c r="A120" s="913"/>
      <c r="B120" s="43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43"/>
      <c r="J120" s="216"/>
      <c r="K120" s="270"/>
      <c r="L120" s="77"/>
      <c r="M120" s="433"/>
      <c r="N120" s="217"/>
      <c r="O120" s="262"/>
      <c r="P120" s="197"/>
      <c r="Q120" s="79"/>
      <c r="R120" s="434"/>
      <c r="S120" s="901"/>
      <c r="T120" s="265"/>
      <c r="U120" s="265"/>
      <c r="V120" s="266"/>
      <c r="W120" s="427">
        <f t="shared" si="79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87"/>
        <v/>
      </c>
      <c r="AK120" s="406" t="str">
        <f t="shared" si="88"/>
        <v/>
      </c>
    </row>
    <row r="121" spans="1:37" ht="19.2" customHeight="1">
      <c r="A121" s="914"/>
      <c r="B121" s="156">
        <v>0</v>
      </c>
      <c r="C121" s="132" t="s">
        <v>295</v>
      </c>
      <c r="D121" s="271" t="s">
        <v>219</v>
      </c>
      <c r="E121" s="272"/>
      <c r="F121" s="205"/>
      <c r="G121" s="273"/>
      <c r="H121" s="274"/>
      <c r="I121" s="275"/>
      <c r="J121" s="238">
        <v>15.1</v>
      </c>
      <c r="K121" s="238">
        <v>1560</v>
      </c>
      <c r="L121" s="239">
        <v>108.79830218800808</v>
      </c>
      <c r="M121" s="238">
        <f>AVERAGE(M109:M120)</f>
        <v>15.2</v>
      </c>
      <c r="N121" s="238">
        <f t="shared" ref="N121:O121" si="89">AVERAGE(N109:N120)</f>
        <v>1445.670219482427</v>
      </c>
      <c r="O121" s="239">
        <f t="shared" si="89"/>
        <v>100.15268850475388</v>
      </c>
      <c r="P121" s="78">
        <f t="shared" ref="P121:P130" si="90">M121-J121</f>
        <v>9.9999999999999645E-2</v>
      </c>
      <c r="Q121" s="79">
        <f t="shared" ref="Q121:Q130" si="91">O121-L121</f>
        <v>-8.6456136832541972</v>
      </c>
      <c r="R121" s="209">
        <f t="shared" ref="R121:R130" si="92">O121/L121</f>
        <v>0.92053539890434866</v>
      </c>
      <c r="S121" s="909"/>
      <c r="T121" s="198"/>
      <c r="U121" s="198"/>
      <c r="V121" s="74"/>
      <c r="W121" s="427">
        <f t="shared" si="79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0</v>
      </c>
      <c r="AE121" s="139">
        <f>SUM(AE109:AE120)</f>
        <v>0</v>
      </c>
      <c r="AF121" s="78">
        <f>N121-K121</f>
        <v>-114.329780517573</v>
      </c>
      <c r="AG121" s="160">
        <f>N121/K121</f>
        <v>0.92671167915540187</v>
      </c>
      <c r="AH121" s="894"/>
    </row>
    <row r="122" spans="1:37" ht="19.2" customHeight="1">
      <c r="A122" s="916" t="s">
        <v>296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1203</v>
      </c>
      <c r="H122" s="75">
        <f t="shared" ref="H122:H132" si="93">F122*G122</f>
        <v>71626.62</v>
      </c>
      <c r="I122" s="430"/>
      <c r="J122" s="76">
        <v>18</v>
      </c>
      <c r="K122" s="74">
        <v>1385</v>
      </c>
      <c r="L122" s="77">
        <v>76.944444444444443</v>
      </c>
      <c r="M122" s="428">
        <v>18</v>
      </c>
      <c r="N122" s="212">
        <f t="shared" ref="N122:N130" si="94">G122/W122*60</f>
        <v>1288.9285714285722</v>
      </c>
      <c r="O122" s="276">
        <f t="shared" ref="O122:O130" si="95">N122/M122</f>
        <v>71.607142857142904</v>
      </c>
      <c r="P122" s="140">
        <f t="shared" si="90"/>
        <v>0</v>
      </c>
      <c r="Q122" s="220">
        <f t="shared" si="91"/>
        <v>-5.337301587301539</v>
      </c>
      <c r="R122" s="141">
        <f t="shared" si="92"/>
        <v>0.93063434760185726</v>
      </c>
      <c r="S122" s="910">
        <f>R134</f>
        <v>0.95695685884002957</v>
      </c>
      <c r="T122" s="198">
        <v>0.5</v>
      </c>
      <c r="U122" s="198">
        <v>0.53888888888888886</v>
      </c>
      <c r="V122" s="266">
        <v>5</v>
      </c>
      <c r="W122" s="427">
        <f t="shared" si="79"/>
        <v>55.999999999999957</v>
      </c>
      <c r="X122" s="83"/>
      <c r="Y122" s="83"/>
      <c r="Z122" s="84"/>
      <c r="AA122" s="84"/>
      <c r="AB122" s="895"/>
      <c r="AC122" s="895"/>
      <c r="AD122" s="443"/>
      <c r="AE122" s="443"/>
      <c r="AF122" s="78">
        <f t="shared" si="69"/>
        <v>-96.071428571427759</v>
      </c>
      <c r="AG122" s="434">
        <f t="shared" si="70"/>
        <v>0.93063434760185726</v>
      </c>
      <c r="AH122" s="909">
        <f>AG134</f>
        <v>0.9556810441216157</v>
      </c>
      <c r="AJ122" s="62" t="str">
        <f>A122</f>
        <v>綜合二組
(ET-55)</v>
      </c>
      <c r="AK122" s="404">
        <f>AVERAGE(AK123:AK133)</f>
        <v>6.2499999999999947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1299</v>
      </c>
      <c r="H123" s="75">
        <f t="shared" si="93"/>
        <v>76212.33</v>
      </c>
      <c r="I123" s="443"/>
      <c r="J123" s="76">
        <v>19</v>
      </c>
      <c r="K123" s="74">
        <v>1440</v>
      </c>
      <c r="L123" s="77">
        <v>75.78947368421052</v>
      </c>
      <c r="M123" s="433">
        <v>19</v>
      </c>
      <c r="N123" s="85">
        <f t="shared" si="94"/>
        <v>1321.0169491525435</v>
      </c>
      <c r="O123" s="118">
        <f t="shared" si="95"/>
        <v>69.527207850133863</v>
      </c>
      <c r="P123" s="84">
        <f t="shared" si="90"/>
        <v>0</v>
      </c>
      <c r="Q123" s="119">
        <f t="shared" si="91"/>
        <v>-6.2622658340766577</v>
      </c>
      <c r="R123" s="437">
        <f t="shared" si="92"/>
        <v>0.91737288135593298</v>
      </c>
      <c r="S123" s="910"/>
      <c r="T123" s="198">
        <v>0.54374999999999996</v>
      </c>
      <c r="U123" s="198">
        <v>0.58472222222222214</v>
      </c>
      <c r="V123" s="266">
        <v>7</v>
      </c>
      <c r="W123" s="427">
        <f t="shared" si="79"/>
        <v>58.99999999999995</v>
      </c>
      <c r="X123" s="83"/>
      <c r="Y123" s="83"/>
      <c r="Z123" s="84"/>
      <c r="AA123" s="84"/>
      <c r="AB123" s="895"/>
      <c r="AC123" s="895"/>
      <c r="AD123" s="443"/>
      <c r="AE123" s="443"/>
      <c r="AF123" s="78">
        <f t="shared" si="69"/>
        <v>-118.98305084745652</v>
      </c>
      <c r="AG123" s="434">
        <f t="shared" si="70"/>
        <v>0.91737288135593298</v>
      </c>
      <c r="AH123" s="910"/>
      <c r="AJ123" s="405">
        <f t="shared" ref="AJ123:AJ133" si="96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1953</v>
      </c>
      <c r="H124" s="75">
        <f t="shared" si="93"/>
        <v>116242.56000000001</v>
      </c>
      <c r="I124" s="277"/>
      <c r="J124" s="76">
        <v>21</v>
      </c>
      <c r="K124" s="74">
        <v>1385</v>
      </c>
      <c r="L124" s="77">
        <v>65.952380952380949</v>
      </c>
      <c r="M124" s="428">
        <v>21</v>
      </c>
      <c r="N124" s="212">
        <f t="shared" si="94"/>
        <v>1273.695652173913</v>
      </c>
      <c r="O124" s="276">
        <f t="shared" si="95"/>
        <v>60.652173913043477</v>
      </c>
      <c r="P124" s="140">
        <f t="shared" si="90"/>
        <v>0</v>
      </c>
      <c r="Q124" s="220">
        <f t="shared" si="91"/>
        <v>-5.3002070393374723</v>
      </c>
      <c r="R124" s="141">
        <f t="shared" si="92"/>
        <v>0.91963584994506364</v>
      </c>
      <c r="S124" s="917"/>
      <c r="T124" s="198">
        <v>0.59999999999999987</v>
      </c>
      <c r="U124" s="198">
        <v>0.66388888888888875</v>
      </c>
      <c r="V124" s="266">
        <v>22</v>
      </c>
      <c r="W124" s="427">
        <f t="shared" si="79"/>
        <v>92</v>
      </c>
      <c r="X124" s="227">
        <v>0.58888888888888891</v>
      </c>
      <c r="Y124" s="227">
        <v>0.59861111111111109</v>
      </c>
      <c r="Z124" s="84"/>
      <c r="AA124" s="84"/>
      <c r="AB124" s="895"/>
      <c r="AC124" s="895"/>
      <c r="AD124" s="443"/>
      <c r="AE124" s="443"/>
      <c r="AF124" s="140">
        <f t="shared" si="69"/>
        <v>-111.304347826087</v>
      </c>
      <c r="AG124" s="141">
        <f t="shared" si="70"/>
        <v>0.91963584994506353</v>
      </c>
      <c r="AH124" s="910"/>
      <c r="AJ124" s="405">
        <f t="shared" si="96"/>
        <v>6.0000000000001386</v>
      </c>
      <c r="AK124" s="406">
        <f t="shared" ref="AK124:AK133" si="97">IF(AJ124&gt;4,AJ124,"")</f>
        <v>6.0000000000001386</v>
      </c>
    </row>
    <row r="125" spans="1:37" ht="19.2" customHeight="1">
      <c r="A125" s="916"/>
      <c r="B125" s="168" t="s">
        <v>166</v>
      </c>
      <c r="C125" s="127"/>
      <c r="D125" s="71" t="s">
        <v>190</v>
      </c>
      <c r="E125" s="72"/>
      <c r="F125" s="73">
        <v>47.6</v>
      </c>
      <c r="G125" s="74">
        <v>2067</v>
      </c>
      <c r="H125" s="75">
        <f t="shared" si="93"/>
        <v>98389.2</v>
      </c>
      <c r="I125" s="430"/>
      <c r="J125" s="76">
        <v>21</v>
      </c>
      <c r="K125" s="74">
        <v>1440</v>
      </c>
      <c r="L125" s="77">
        <v>68.571428571428569</v>
      </c>
      <c r="M125" s="428">
        <v>21</v>
      </c>
      <c r="N125" s="212">
        <f t="shared" si="94"/>
        <v>1378</v>
      </c>
      <c r="O125" s="276">
        <f t="shared" si="95"/>
        <v>65.61904761904762</v>
      </c>
      <c r="P125" s="140">
        <f t="shared" si="90"/>
        <v>0</v>
      </c>
      <c r="Q125" s="220">
        <f t="shared" si="91"/>
        <v>-2.952380952380949</v>
      </c>
      <c r="R125" s="141">
        <f t="shared" si="92"/>
        <v>0.95694444444444449</v>
      </c>
      <c r="S125" s="917"/>
      <c r="T125" s="198">
        <v>0.70833333333333337</v>
      </c>
      <c r="U125" s="198">
        <v>0.77083333333333337</v>
      </c>
      <c r="V125" s="266">
        <v>5</v>
      </c>
      <c r="W125" s="427">
        <f t="shared" si="79"/>
        <v>90</v>
      </c>
      <c r="X125" s="93"/>
      <c r="Y125" s="93"/>
      <c r="Z125" s="84"/>
      <c r="AA125" s="84"/>
      <c r="AB125" s="895"/>
      <c r="AC125" s="895"/>
      <c r="AD125" s="443"/>
      <c r="AE125" s="443"/>
      <c r="AF125" s="78">
        <f t="shared" si="69"/>
        <v>-62</v>
      </c>
      <c r="AG125" s="434">
        <f t="shared" si="70"/>
        <v>0.95694444444444449</v>
      </c>
      <c r="AH125" s="911"/>
      <c r="AJ125" s="405">
        <f t="shared" si="96"/>
        <v>5</v>
      </c>
      <c r="AK125" s="406">
        <f t="shared" si="97"/>
        <v>5</v>
      </c>
    </row>
    <row r="126" spans="1:37" ht="19.2" customHeight="1">
      <c r="A126" s="916"/>
      <c r="B126" s="168" t="s">
        <v>166</v>
      </c>
      <c r="C126" s="443"/>
      <c r="D126" s="278" t="s">
        <v>141</v>
      </c>
      <c r="E126" s="215"/>
      <c r="F126" s="73">
        <v>56.79</v>
      </c>
      <c r="G126" s="85">
        <v>1016</v>
      </c>
      <c r="H126" s="75">
        <f t="shared" si="93"/>
        <v>57698.64</v>
      </c>
      <c r="I126" s="443"/>
      <c r="J126" s="76">
        <v>18</v>
      </c>
      <c r="K126" s="74">
        <v>1636</v>
      </c>
      <c r="L126" s="77">
        <v>90.888888888888886</v>
      </c>
      <c r="M126" s="433">
        <v>18</v>
      </c>
      <c r="N126" s="85">
        <f t="shared" si="94"/>
        <v>1604.2105263157882</v>
      </c>
      <c r="O126" s="118">
        <f t="shared" si="95"/>
        <v>89.122807017543792</v>
      </c>
      <c r="P126" s="84">
        <f t="shared" si="90"/>
        <v>0</v>
      </c>
      <c r="Q126" s="119">
        <f t="shared" si="91"/>
        <v>-1.7660818713450936</v>
      </c>
      <c r="R126" s="437">
        <f t="shared" si="92"/>
        <v>0.98056878136661874</v>
      </c>
      <c r="S126" s="917"/>
      <c r="T126" s="198">
        <v>0.77500000000000002</v>
      </c>
      <c r="U126" s="198">
        <v>0.80138888888888893</v>
      </c>
      <c r="V126" s="266">
        <v>6</v>
      </c>
      <c r="W126" s="427">
        <f t="shared" si="79"/>
        <v>38.000000000000028</v>
      </c>
      <c r="X126" s="93"/>
      <c r="Y126" s="93"/>
      <c r="Z126" s="84"/>
      <c r="AA126" s="84"/>
      <c r="AB126" s="895"/>
      <c r="AC126" s="895"/>
      <c r="AD126" s="443"/>
      <c r="AE126" s="443"/>
      <c r="AF126" s="140">
        <f t="shared" si="69"/>
        <v>-31.789473684211771</v>
      </c>
      <c r="AG126" s="141">
        <f t="shared" si="70"/>
        <v>0.98056878136661874</v>
      </c>
      <c r="AH126" s="911"/>
      <c r="AJ126" s="405">
        <f t="shared" si="96"/>
        <v>6</v>
      </c>
      <c r="AK126" s="406">
        <f t="shared" si="97"/>
        <v>6</v>
      </c>
    </row>
    <row r="127" spans="1:37" ht="19.2" customHeight="1">
      <c r="A127" s="916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931</v>
      </c>
      <c r="H127" s="75">
        <f t="shared" si="93"/>
        <v>52945.97</v>
      </c>
      <c r="I127" s="258"/>
      <c r="J127" s="76">
        <v>18</v>
      </c>
      <c r="K127" s="74">
        <v>1636</v>
      </c>
      <c r="L127" s="77">
        <v>90.888888888888886</v>
      </c>
      <c r="M127" s="428">
        <v>18</v>
      </c>
      <c r="N127" s="85">
        <f t="shared" si="94"/>
        <v>1595.9999999999984</v>
      </c>
      <c r="O127" s="118">
        <f t="shared" si="95"/>
        <v>88.666666666666572</v>
      </c>
      <c r="P127" s="84">
        <f t="shared" si="90"/>
        <v>0</v>
      </c>
      <c r="Q127" s="119">
        <f t="shared" si="91"/>
        <v>-2.2222222222223138</v>
      </c>
      <c r="R127" s="437">
        <f t="shared" si="92"/>
        <v>0.97555012224938775</v>
      </c>
      <c r="S127" s="917"/>
      <c r="T127" s="198">
        <v>0.81666666666666665</v>
      </c>
      <c r="U127" s="198">
        <v>0.84097222222222223</v>
      </c>
      <c r="V127" s="430">
        <v>22</v>
      </c>
      <c r="W127" s="427">
        <f t="shared" si="79"/>
        <v>35.000000000000036</v>
      </c>
      <c r="X127" s="93">
        <v>0.80555555555555547</v>
      </c>
      <c r="Y127" s="93">
        <v>0.81597222222222221</v>
      </c>
      <c r="Z127" s="84"/>
      <c r="AA127" s="84"/>
      <c r="AB127" s="895"/>
      <c r="AC127" s="895"/>
      <c r="AD127" s="443"/>
      <c r="AE127" s="443"/>
      <c r="AF127" s="140">
        <f t="shared" si="69"/>
        <v>-40.000000000001592</v>
      </c>
      <c r="AG127" s="141">
        <f t="shared" si="70"/>
        <v>0.97555012224938775</v>
      </c>
      <c r="AH127" s="911"/>
      <c r="AJ127" s="405">
        <f t="shared" si="96"/>
        <v>5.9999999999998188</v>
      </c>
      <c r="AK127" s="406">
        <f t="shared" si="97"/>
        <v>5.9999999999998188</v>
      </c>
    </row>
    <row r="128" spans="1:37" ht="19.2" customHeight="1">
      <c r="A128" s="916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782</v>
      </c>
      <c r="H128" s="75">
        <f t="shared" si="93"/>
        <v>45488.94</v>
      </c>
      <c r="I128" s="443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4"/>
        <v>1617.9310344827554</v>
      </c>
      <c r="O128" s="276">
        <f t="shared" si="95"/>
        <v>101.12068965517221</v>
      </c>
      <c r="P128" s="140">
        <f t="shared" si="90"/>
        <v>0</v>
      </c>
      <c r="Q128" s="220">
        <f t="shared" si="91"/>
        <v>-1.1293103448277861</v>
      </c>
      <c r="R128" s="141">
        <f t="shared" si="92"/>
        <v>0.98895540005058402</v>
      </c>
      <c r="S128" s="917"/>
      <c r="T128" s="198">
        <v>0.84583333333333333</v>
      </c>
      <c r="U128" s="198">
        <v>0.86597222222222225</v>
      </c>
      <c r="V128" s="430">
        <v>7</v>
      </c>
      <c r="W128" s="427">
        <f t="shared" si="79"/>
        <v>29.000000000000057</v>
      </c>
      <c r="X128" s="93"/>
      <c r="Y128" s="93"/>
      <c r="Z128" s="84"/>
      <c r="AA128" s="84"/>
      <c r="AB128" s="895"/>
      <c r="AC128" s="895"/>
      <c r="AD128" s="443"/>
      <c r="AE128" s="443"/>
      <c r="AF128" s="78">
        <f t="shared" si="69"/>
        <v>-18.068965517244578</v>
      </c>
      <c r="AG128" s="434">
        <f t="shared" si="70"/>
        <v>0.98895540005058402</v>
      </c>
      <c r="AH128" s="911"/>
      <c r="AJ128" s="405">
        <f t="shared" si="96"/>
        <v>7</v>
      </c>
      <c r="AK128" s="406">
        <f t="shared" si="97"/>
        <v>7</v>
      </c>
    </row>
    <row r="129" spans="1:37" ht="19.2" customHeight="1">
      <c r="A129" s="916"/>
      <c r="B129" s="168" t="s">
        <v>166</v>
      </c>
      <c r="C129" s="190"/>
      <c r="D129" s="88" t="s">
        <v>144</v>
      </c>
      <c r="E129" s="90"/>
      <c r="F129" s="73">
        <v>57.3</v>
      </c>
      <c r="G129" s="85">
        <v>732</v>
      </c>
      <c r="H129" s="75">
        <f t="shared" si="93"/>
        <v>41943.6</v>
      </c>
      <c r="I129" s="443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4"/>
        <v>1372.4999999999982</v>
      </c>
      <c r="O129" s="118">
        <f t="shared" si="95"/>
        <v>72.236842105263065</v>
      </c>
      <c r="P129" s="84">
        <f t="shared" si="90"/>
        <v>0</v>
      </c>
      <c r="Q129" s="119">
        <f t="shared" si="91"/>
        <v>-3.5526315789474552</v>
      </c>
      <c r="R129" s="437">
        <f t="shared" si="92"/>
        <v>0.95312499999999889</v>
      </c>
      <c r="S129" s="917"/>
      <c r="T129" s="198">
        <v>0.87083333333333335</v>
      </c>
      <c r="U129" s="198">
        <v>0.8930555555555556</v>
      </c>
      <c r="V129" s="430">
        <v>7</v>
      </c>
      <c r="W129" s="427">
        <f t="shared" si="79"/>
        <v>32.000000000000043</v>
      </c>
      <c r="X129" s="93"/>
      <c r="Y129" s="93"/>
      <c r="Z129" s="84"/>
      <c r="AA129" s="84"/>
      <c r="AB129" s="895"/>
      <c r="AC129" s="895"/>
      <c r="AD129" s="443"/>
      <c r="AE129" s="443"/>
      <c r="AF129" s="140">
        <f t="shared" si="69"/>
        <v>-67.500000000001819</v>
      </c>
      <c r="AG129" s="141">
        <f t="shared" si="70"/>
        <v>0.95312499999999878</v>
      </c>
      <c r="AH129" s="911"/>
      <c r="AJ129" s="405">
        <f t="shared" si="96"/>
        <v>7</v>
      </c>
      <c r="AK129" s="406">
        <f t="shared" si="97"/>
        <v>7</v>
      </c>
    </row>
    <row r="130" spans="1:37" ht="19.2" customHeight="1">
      <c r="A130" s="916"/>
      <c r="B130" s="236" t="s">
        <v>166</v>
      </c>
      <c r="C130" s="190"/>
      <c r="D130" s="88" t="s">
        <v>143</v>
      </c>
      <c r="E130" s="90"/>
      <c r="F130" s="73">
        <v>50.67</v>
      </c>
      <c r="G130" s="85">
        <v>1158</v>
      </c>
      <c r="H130" s="75">
        <f t="shared" si="93"/>
        <v>58675.86</v>
      </c>
      <c r="I130" s="443"/>
      <c r="J130" s="76">
        <v>18</v>
      </c>
      <c r="K130" s="74">
        <v>1500</v>
      </c>
      <c r="L130" s="77">
        <v>83.333333333333329</v>
      </c>
      <c r="M130" s="433">
        <v>18</v>
      </c>
      <c r="N130" s="85">
        <f t="shared" si="94"/>
        <v>1447.5000000000005</v>
      </c>
      <c r="O130" s="118">
        <f t="shared" si="95"/>
        <v>80.416666666666686</v>
      </c>
      <c r="P130" s="84">
        <f t="shared" si="90"/>
        <v>0</v>
      </c>
      <c r="Q130" s="119">
        <f t="shared" si="91"/>
        <v>-2.916666666666643</v>
      </c>
      <c r="R130" s="437">
        <f t="shared" si="92"/>
        <v>0.9650000000000003</v>
      </c>
      <c r="S130" s="917"/>
      <c r="T130" s="198">
        <v>0.89722222222222225</v>
      </c>
      <c r="U130" s="198">
        <v>0.93055555555555558</v>
      </c>
      <c r="V130" s="430">
        <v>6</v>
      </c>
      <c r="W130" s="427">
        <f t="shared" si="79"/>
        <v>47.999999999999986</v>
      </c>
      <c r="X130" s="93"/>
      <c r="Y130" s="93"/>
      <c r="Z130" s="84"/>
      <c r="AA130" s="84"/>
      <c r="AB130" s="895"/>
      <c r="AC130" s="895"/>
      <c r="AD130" s="443">
        <v>1</v>
      </c>
      <c r="AE130" s="443"/>
      <c r="AF130" s="140">
        <f t="shared" si="69"/>
        <v>-52.499999999999545</v>
      </c>
      <c r="AG130" s="141">
        <f t="shared" si="70"/>
        <v>0.9650000000000003</v>
      </c>
      <c r="AH130" s="911"/>
      <c r="AJ130" s="405">
        <f t="shared" si="96"/>
        <v>6</v>
      </c>
      <c r="AK130" s="406">
        <f t="shared" si="97"/>
        <v>6</v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3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430"/>
      <c r="W131" s="427">
        <f t="shared" si="79"/>
        <v>0</v>
      </c>
      <c r="X131" s="93"/>
      <c r="Y131" s="93"/>
      <c r="Z131" s="84"/>
      <c r="AA131" s="84"/>
      <c r="AB131" s="895"/>
      <c r="AC131" s="895"/>
      <c r="AD131" s="443"/>
      <c r="AE131" s="443"/>
      <c r="AF131" s="78">
        <f t="shared" si="69"/>
        <v>0</v>
      </c>
      <c r="AG131" s="434" t="e">
        <f t="shared" si="70"/>
        <v>#DIV/0!</v>
      </c>
      <c r="AH131" s="911"/>
      <c r="AJ131" s="405" t="str">
        <f t="shared" si="96"/>
        <v/>
      </c>
      <c r="AK131" s="406" t="str">
        <f t="shared" si="97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3"/>
        <v>0</v>
      </c>
      <c r="I132" s="443"/>
      <c r="J132" s="129"/>
      <c r="K132" s="85"/>
      <c r="L132" s="118"/>
      <c r="M132" s="433"/>
      <c r="N132" s="85"/>
      <c r="O132" s="118"/>
      <c r="P132" s="84"/>
      <c r="Q132" s="119"/>
      <c r="R132" s="437"/>
      <c r="S132" s="917"/>
      <c r="T132" s="198"/>
      <c r="U132" s="198"/>
      <c r="V132" s="430"/>
      <c r="W132" s="427">
        <f t="shared" si="79"/>
        <v>0</v>
      </c>
      <c r="X132" s="93"/>
      <c r="Y132" s="93"/>
      <c r="Z132" s="84"/>
      <c r="AA132" s="84"/>
      <c r="AB132" s="895"/>
      <c r="AC132" s="895"/>
      <c r="AD132" s="443"/>
      <c r="AE132" s="443"/>
      <c r="AF132" s="104"/>
      <c r="AG132" s="435"/>
      <c r="AH132" s="911"/>
      <c r="AJ132" s="405" t="str">
        <f t="shared" si="96"/>
        <v/>
      </c>
      <c r="AK132" s="406" t="str">
        <f t="shared" si="97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43"/>
      <c r="J133" s="129"/>
      <c r="K133" s="85"/>
      <c r="L133" s="118"/>
      <c r="M133" s="433"/>
      <c r="N133" s="85"/>
      <c r="O133" s="118"/>
      <c r="P133" s="84"/>
      <c r="Q133" s="119"/>
      <c r="R133" s="437"/>
      <c r="S133" s="917"/>
      <c r="T133" s="198"/>
      <c r="U133" s="198"/>
      <c r="V133" s="430"/>
      <c r="W133" s="282">
        <f t="shared" si="79"/>
        <v>0</v>
      </c>
      <c r="X133" s="93"/>
      <c r="Y133" s="93"/>
      <c r="Z133" s="84"/>
      <c r="AA133" s="84"/>
      <c r="AB133" s="895"/>
      <c r="AC133" s="895"/>
      <c r="AD133" s="443"/>
      <c r="AE133" s="443"/>
      <c r="AF133" s="104"/>
      <c r="AG133" s="435"/>
      <c r="AH133" s="911"/>
      <c r="AJ133" s="405" t="str">
        <f t="shared" si="96"/>
        <v/>
      </c>
      <c r="AK133" s="406" t="str">
        <f t="shared" si="97"/>
        <v/>
      </c>
    </row>
    <row r="134" spans="1:37" ht="19.2" customHeight="1">
      <c r="A134" s="916"/>
      <c r="B134" s="203">
        <v>0</v>
      </c>
      <c r="C134" s="132" t="s">
        <v>297</v>
      </c>
      <c r="D134" s="891" t="s">
        <v>219</v>
      </c>
      <c r="E134" s="891"/>
      <c r="F134" s="222"/>
      <c r="G134" s="103"/>
      <c r="H134" s="134"/>
      <c r="I134" s="283"/>
      <c r="J134" s="284">
        <v>18.666666666666668</v>
      </c>
      <c r="K134" s="284">
        <v>1499.7777777777778</v>
      </c>
      <c r="L134" s="285">
        <v>81.156479160865132</v>
      </c>
      <c r="M134" s="284">
        <f t="shared" ref="M134:O134" si="98">AVERAGE(M122:M133)</f>
        <v>18.666666666666668</v>
      </c>
      <c r="N134" s="284">
        <f t="shared" si="98"/>
        <v>1433.3091926170632</v>
      </c>
      <c r="O134" s="285">
        <f t="shared" si="98"/>
        <v>77.663249372297813</v>
      </c>
      <c r="P134" s="81">
        <f t="shared" ref="P134:P143" si="99">M134-J134</f>
        <v>0</v>
      </c>
      <c r="Q134" s="178">
        <f t="shared" ref="Q134:Q143" si="100">O134-L134</f>
        <v>-3.4932297885673194</v>
      </c>
      <c r="R134" s="286">
        <f t="shared" ref="R134:R143" si="101">O134/L134</f>
        <v>0.95695685884002957</v>
      </c>
      <c r="S134" s="910"/>
      <c r="T134" s="198"/>
      <c r="U134" s="198"/>
      <c r="V134" s="430"/>
      <c r="W134" s="430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1</v>
      </c>
      <c r="AE134" s="139">
        <f>SUM(AE122:AE133)</f>
        <v>0</v>
      </c>
      <c r="AF134" s="78">
        <f t="shared" si="69"/>
        <v>-66.468585160714611</v>
      </c>
      <c r="AG134" s="434">
        <f t="shared" si="70"/>
        <v>0.9556810441216157</v>
      </c>
      <c r="AH134" s="911"/>
    </row>
    <row r="135" spans="1:37" ht="19.2" customHeight="1">
      <c r="A135" s="897" t="s">
        <v>298</v>
      </c>
      <c r="B135" s="430" t="s">
        <v>166</v>
      </c>
      <c r="C135" s="443"/>
      <c r="D135" s="113" t="s">
        <v>120</v>
      </c>
      <c r="E135" s="114"/>
      <c r="F135" s="73">
        <v>54.09</v>
      </c>
      <c r="G135" s="85">
        <v>1796.8000000000002</v>
      </c>
      <c r="H135" s="287">
        <f t="shared" ref="H135:H146" si="102">F135*G135</f>
        <v>97188.912000000011</v>
      </c>
      <c r="I135" s="443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3">G135/W135*60</f>
        <v>1314.731707317073</v>
      </c>
      <c r="O135" s="149">
        <f t="shared" ref="O135:O143" si="104">N135/M135</f>
        <v>82.17073170731706</v>
      </c>
      <c r="P135" s="84">
        <f t="shared" si="99"/>
        <v>0</v>
      </c>
      <c r="Q135" s="119">
        <f t="shared" si="100"/>
        <v>-11.57926829268294</v>
      </c>
      <c r="R135" s="437">
        <f t="shared" si="101"/>
        <v>0.87648780487804867</v>
      </c>
      <c r="S135" s="901">
        <f>R147</f>
        <v>0.91285196525090417</v>
      </c>
      <c r="T135" s="288">
        <v>0.5</v>
      </c>
      <c r="U135" s="198">
        <v>0.55694444444444446</v>
      </c>
      <c r="V135" s="153">
        <v>5</v>
      </c>
      <c r="W135" s="289">
        <f t="shared" ref="W135:W147" si="105">(U135-T135)*24*60</f>
        <v>82.000000000000028</v>
      </c>
      <c r="X135" s="83"/>
      <c r="Y135" s="83"/>
      <c r="Z135" s="84"/>
      <c r="AA135" s="84"/>
      <c r="AB135" s="895"/>
      <c r="AC135" s="895"/>
      <c r="AD135" s="443"/>
      <c r="AE135" s="443"/>
      <c r="AF135" s="150">
        <f t="shared" si="69"/>
        <v>-185.26829268292704</v>
      </c>
      <c r="AG135" s="155">
        <f t="shared" si="70"/>
        <v>0.87648780487804867</v>
      </c>
      <c r="AH135" s="894">
        <f>AG147</f>
        <v>0.91504524985232161</v>
      </c>
      <c r="AJ135" s="62" t="str">
        <f>A135</f>
        <v>綜合三組
(ET-55)</v>
      </c>
      <c r="AK135" s="404">
        <f>AVERAGE(AK136:AK146)</f>
        <v>6.8750000000000346</v>
      </c>
    </row>
    <row r="136" spans="1:37" ht="19.2" customHeight="1">
      <c r="A136" s="898"/>
      <c r="B136" s="430" t="s">
        <v>166</v>
      </c>
      <c r="C136" s="443"/>
      <c r="D136" s="113" t="s">
        <v>145</v>
      </c>
      <c r="E136" s="114"/>
      <c r="F136" s="73">
        <v>50.67</v>
      </c>
      <c r="G136" s="85">
        <v>1186</v>
      </c>
      <c r="H136" s="116">
        <f t="shared" si="102"/>
        <v>60094.62</v>
      </c>
      <c r="I136" s="443"/>
      <c r="J136" s="76">
        <v>18</v>
      </c>
      <c r="K136" s="85">
        <v>1500</v>
      </c>
      <c r="L136" s="118">
        <v>83.333333333333329</v>
      </c>
      <c r="M136" s="433">
        <v>18</v>
      </c>
      <c r="N136" s="85">
        <f t="shared" si="103"/>
        <v>1317.7777777777785</v>
      </c>
      <c r="O136" s="118">
        <f t="shared" si="104"/>
        <v>73.209876543209916</v>
      </c>
      <c r="P136" s="84">
        <f t="shared" si="99"/>
        <v>0</v>
      </c>
      <c r="Q136" s="119">
        <f t="shared" si="100"/>
        <v>-10.123456790123413</v>
      </c>
      <c r="R136" s="437">
        <f t="shared" si="101"/>
        <v>0.87851851851851903</v>
      </c>
      <c r="S136" s="901"/>
      <c r="T136" s="288">
        <v>0.5625</v>
      </c>
      <c r="U136" s="198">
        <v>0.6</v>
      </c>
      <c r="V136" s="153">
        <v>8</v>
      </c>
      <c r="W136" s="289">
        <f t="shared" si="105"/>
        <v>53.999999999999972</v>
      </c>
      <c r="X136" s="83"/>
      <c r="Y136" s="83"/>
      <c r="Z136" s="84"/>
      <c r="AA136" s="84"/>
      <c r="AB136" s="895"/>
      <c r="AC136" s="895"/>
      <c r="AD136" s="443"/>
      <c r="AE136" s="443"/>
      <c r="AF136" s="78">
        <f t="shared" si="69"/>
        <v>-182.22222222222149</v>
      </c>
      <c r="AG136" s="160">
        <f t="shared" si="70"/>
        <v>0.87851851851851903</v>
      </c>
      <c r="AH136" s="894"/>
      <c r="AJ136" s="405">
        <f t="shared" ref="AJ136:AJ146" si="106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898"/>
      <c r="B137" s="430" t="s">
        <v>166</v>
      </c>
      <c r="C137" s="443"/>
      <c r="D137" s="113" t="s">
        <v>146</v>
      </c>
      <c r="E137" s="114"/>
      <c r="F137" s="73">
        <v>53.27</v>
      </c>
      <c r="G137" s="246">
        <v>1217</v>
      </c>
      <c r="H137" s="116">
        <f t="shared" si="102"/>
        <v>64829.590000000004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3"/>
        <v>1303.9285714285725</v>
      </c>
      <c r="O137" s="149">
        <f t="shared" si="104"/>
        <v>81.495535714285779</v>
      </c>
      <c r="P137" s="84">
        <f t="shared" si="99"/>
        <v>0</v>
      </c>
      <c r="Q137" s="119">
        <f t="shared" si="100"/>
        <v>-12.254464285714221</v>
      </c>
      <c r="R137" s="437">
        <f t="shared" si="101"/>
        <v>0.86928571428571499</v>
      </c>
      <c r="S137" s="901"/>
      <c r="T137" s="198">
        <v>0.61597222222222214</v>
      </c>
      <c r="U137" s="198">
        <v>0.65486111111111101</v>
      </c>
      <c r="V137" s="290">
        <v>23</v>
      </c>
      <c r="W137" s="289">
        <f t="shared" si="105"/>
        <v>55.999999999999957</v>
      </c>
      <c r="X137" s="83">
        <v>0.60416666666666663</v>
      </c>
      <c r="Y137" s="83">
        <v>0.61527777777777781</v>
      </c>
      <c r="Z137" s="84"/>
      <c r="AA137" s="84"/>
      <c r="AB137" s="895"/>
      <c r="AC137" s="895"/>
      <c r="AD137" s="443"/>
      <c r="AE137" s="443"/>
      <c r="AF137" s="78">
        <f t="shared" si="69"/>
        <v>-196.07142857142753</v>
      </c>
      <c r="AG137" s="160">
        <f t="shared" si="70"/>
        <v>0.86928571428571499</v>
      </c>
      <c r="AH137" s="894"/>
      <c r="AJ137" s="405">
        <f t="shared" si="106"/>
        <v>5.9999999999999787</v>
      </c>
      <c r="AK137" s="406">
        <f t="shared" ref="AK137:AK146" si="107">IF(AJ137&gt;4,AJ137,"")</f>
        <v>5.9999999999999787</v>
      </c>
    </row>
    <row r="138" spans="1:37" ht="19.2" customHeight="1">
      <c r="A138" s="898"/>
      <c r="B138" s="430" t="s">
        <v>166</v>
      </c>
      <c r="C138" s="260"/>
      <c r="D138" s="113" t="s">
        <v>147</v>
      </c>
      <c r="E138" s="114"/>
      <c r="F138" s="73">
        <v>57.734999999999999</v>
      </c>
      <c r="G138" s="85">
        <v>1645</v>
      </c>
      <c r="H138" s="116">
        <f t="shared" si="102"/>
        <v>94974.074999999997</v>
      </c>
      <c r="I138" s="443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3"/>
        <v>1281.8181818181811</v>
      </c>
      <c r="O138" s="118">
        <f t="shared" si="104"/>
        <v>80.113636363636317</v>
      </c>
      <c r="P138" s="84">
        <f t="shared" si="99"/>
        <v>0</v>
      </c>
      <c r="Q138" s="119">
        <f t="shared" si="100"/>
        <v>-17.698863636363683</v>
      </c>
      <c r="R138" s="437">
        <f t="shared" si="101"/>
        <v>0.81905315132152146</v>
      </c>
      <c r="S138" s="901"/>
      <c r="T138" s="198">
        <v>0.6597222222222221</v>
      </c>
      <c r="U138" s="198">
        <v>0.71319444444444435</v>
      </c>
      <c r="V138" s="290">
        <v>7</v>
      </c>
      <c r="W138" s="289">
        <f t="shared" si="105"/>
        <v>77.000000000000043</v>
      </c>
      <c r="X138" s="83"/>
      <c r="Y138" s="83"/>
      <c r="Z138" s="84"/>
      <c r="AA138" s="84"/>
      <c r="AB138" s="895"/>
      <c r="AC138" s="895"/>
      <c r="AD138" s="443"/>
      <c r="AE138" s="443"/>
      <c r="AF138" s="78">
        <f t="shared" si="69"/>
        <v>-283.18181818181893</v>
      </c>
      <c r="AG138" s="160">
        <f t="shared" si="70"/>
        <v>0.81905315132152146</v>
      </c>
      <c r="AH138" s="894"/>
      <c r="AJ138" s="405">
        <f t="shared" si="106"/>
        <v>7</v>
      </c>
      <c r="AK138" s="406">
        <f t="shared" si="107"/>
        <v>7</v>
      </c>
    </row>
    <row r="139" spans="1:37" ht="19.2" customHeight="1">
      <c r="A139" s="898"/>
      <c r="B139" s="430" t="s">
        <v>166</v>
      </c>
      <c r="C139" s="440"/>
      <c r="D139" s="71" t="s">
        <v>148</v>
      </c>
      <c r="E139" s="72"/>
      <c r="F139" s="73">
        <v>50.98</v>
      </c>
      <c r="G139" s="85">
        <v>1325</v>
      </c>
      <c r="H139" s="116">
        <f t="shared" si="102"/>
        <v>67548.5</v>
      </c>
      <c r="I139" s="44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3"/>
        <v>1370.6896551724149</v>
      </c>
      <c r="O139" s="149">
        <f t="shared" si="104"/>
        <v>68.53448275862074</v>
      </c>
      <c r="P139" s="84">
        <f t="shared" si="99"/>
        <v>0</v>
      </c>
      <c r="Q139" s="119">
        <f t="shared" si="100"/>
        <v>-3.4655172413792599</v>
      </c>
      <c r="R139" s="437">
        <f t="shared" si="101"/>
        <v>0.9518678160919547</v>
      </c>
      <c r="S139" s="901"/>
      <c r="T139" s="198">
        <v>0.7534722222222221</v>
      </c>
      <c r="U139" s="198">
        <v>0.79374999999999984</v>
      </c>
      <c r="V139" s="291">
        <v>5</v>
      </c>
      <c r="W139" s="289">
        <f t="shared" si="105"/>
        <v>57.999999999999957</v>
      </c>
      <c r="X139" s="83"/>
      <c r="Y139" s="83"/>
      <c r="Z139" s="84"/>
      <c r="AA139" s="84"/>
      <c r="AB139" s="895"/>
      <c r="AC139" s="895"/>
      <c r="AD139" s="443"/>
      <c r="AE139" s="443"/>
      <c r="AF139" s="78">
        <f t="shared" si="69"/>
        <v>-69.310344827585141</v>
      </c>
      <c r="AG139" s="160">
        <f t="shared" si="70"/>
        <v>0.95186781609195481</v>
      </c>
      <c r="AH139" s="894"/>
      <c r="AJ139" s="405">
        <f t="shared" si="106"/>
        <v>5</v>
      </c>
      <c r="AK139" s="406">
        <f t="shared" si="107"/>
        <v>5</v>
      </c>
    </row>
    <row r="140" spans="1:37" ht="19.2" customHeight="1">
      <c r="A140" s="899"/>
      <c r="B140" s="430" t="s">
        <v>166</v>
      </c>
      <c r="C140" s="440"/>
      <c r="D140" s="292" t="s">
        <v>149</v>
      </c>
      <c r="E140" s="114"/>
      <c r="F140" s="73">
        <v>50.92</v>
      </c>
      <c r="G140" s="85">
        <v>1469</v>
      </c>
      <c r="H140" s="116">
        <f t="shared" si="102"/>
        <v>74801.48</v>
      </c>
      <c r="I140" s="44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3"/>
        <v>1399.0476190476204</v>
      </c>
      <c r="O140" s="149">
        <f t="shared" si="104"/>
        <v>73.634085213032648</v>
      </c>
      <c r="P140" s="84">
        <f t="shared" si="99"/>
        <v>0</v>
      </c>
      <c r="Q140" s="119">
        <f t="shared" si="100"/>
        <v>-2.1553884711778721</v>
      </c>
      <c r="R140" s="437">
        <f t="shared" si="101"/>
        <v>0.97156084656084751</v>
      </c>
      <c r="S140" s="902"/>
      <c r="T140" s="232">
        <v>0.79930555555555538</v>
      </c>
      <c r="U140" s="293">
        <v>0.84305555555555534</v>
      </c>
      <c r="V140" s="294">
        <v>8</v>
      </c>
      <c r="W140" s="289">
        <f t="shared" si="105"/>
        <v>62.999999999999936</v>
      </c>
      <c r="X140" s="83"/>
      <c r="Y140" s="83"/>
      <c r="Z140" s="84"/>
      <c r="AA140" s="84"/>
      <c r="AB140" s="895"/>
      <c r="AC140" s="895"/>
      <c r="AD140" s="443"/>
      <c r="AE140" s="443"/>
      <c r="AF140" s="78">
        <f t="shared" si="69"/>
        <v>-40.952380952379599</v>
      </c>
      <c r="AG140" s="160">
        <f t="shared" si="70"/>
        <v>0.97156084656084751</v>
      </c>
      <c r="AH140" s="894"/>
      <c r="AJ140" s="405">
        <f t="shared" si="106"/>
        <v>8</v>
      </c>
      <c r="AK140" s="406">
        <f t="shared" si="107"/>
        <v>8</v>
      </c>
    </row>
    <row r="141" spans="1:37" ht="19.2" customHeight="1">
      <c r="A141" s="899"/>
      <c r="B141" s="430" t="s">
        <v>166</v>
      </c>
      <c r="C141" s="440"/>
      <c r="D141" s="71" t="s">
        <v>155</v>
      </c>
      <c r="E141" s="295"/>
      <c r="F141" s="73">
        <v>54.09</v>
      </c>
      <c r="G141" s="85">
        <v>987</v>
      </c>
      <c r="H141" s="116">
        <f t="shared" si="102"/>
        <v>53386.83</v>
      </c>
      <c r="I141" s="443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3"/>
        <v>1345.909090909091</v>
      </c>
      <c r="O141" s="118">
        <f t="shared" si="104"/>
        <v>70.837320574162689</v>
      </c>
      <c r="P141" s="84">
        <f t="shared" si="99"/>
        <v>0</v>
      </c>
      <c r="Q141" s="119">
        <f t="shared" si="100"/>
        <v>-4.9521531100478313</v>
      </c>
      <c r="R141" s="437">
        <f t="shared" si="101"/>
        <v>0.93465909090909116</v>
      </c>
      <c r="S141" s="902"/>
      <c r="T141" s="232">
        <v>0.85833333333333306</v>
      </c>
      <c r="U141" s="293">
        <v>0.88888888888888862</v>
      </c>
      <c r="V141" s="86">
        <v>22</v>
      </c>
      <c r="W141" s="289">
        <f t="shared" si="105"/>
        <v>44</v>
      </c>
      <c r="X141" s="83">
        <v>0.84722222222222221</v>
      </c>
      <c r="Y141" s="83">
        <v>0.85763888888888884</v>
      </c>
      <c r="Z141" s="84"/>
      <c r="AA141" s="84"/>
      <c r="AB141" s="895"/>
      <c r="AC141" s="895"/>
      <c r="AD141" s="443"/>
      <c r="AE141" s="443"/>
      <c r="AF141" s="78">
        <f t="shared" si="69"/>
        <v>-94.090909090909008</v>
      </c>
      <c r="AG141" s="160">
        <f t="shared" si="70"/>
        <v>0.93465909090909094</v>
      </c>
      <c r="AH141" s="894"/>
      <c r="AJ141" s="405">
        <f t="shared" si="106"/>
        <v>6.0000000000002984</v>
      </c>
      <c r="AK141" s="406">
        <f t="shared" si="107"/>
        <v>6.0000000000002984</v>
      </c>
    </row>
    <row r="142" spans="1:37" ht="19.2" customHeight="1">
      <c r="A142" s="899"/>
      <c r="B142" s="430" t="s">
        <v>166</v>
      </c>
      <c r="C142" s="440"/>
      <c r="D142" s="71" t="s">
        <v>193</v>
      </c>
      <c r="E142" s="295"/>
      <c r="F142" s="73">
        <v>50.67</v>
      </c>
      <c r="G142" s="85">
        <v>1439</v>
      </c>
      <c r="H142" s="116">
        <f t="shared" si="102"/>
        <v>72914.13</v>
      </c>
      <c r="I142" s="443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3"/>
        <v>1463.3898305084758</v>
      </c>
      <c r="O142" s="149">
        <f t="shared" si="104"/>
        <v>86.0817547357927</v>
      </c>
      <c r="P142" s="84">
        <f t="shared" si="99"/>
        <v>0</v>
      </c>
      <c r="Q142" s="119">
        <f t="shared" si="100"/>
        <v>-2.1535393818543582</v>
      </c>
      <c r="R142" s="437">
        <f t="shared" si="101"/>
        <v>0.97559322033898399</v>
      </c>
      <c r="S142" s="902"/>
      <c r="T142" s="232">
        <v>0.89374999999999971</v>
      </c>
      <c r="U142" s="293">
        <v>0.9347222222222219</v>
      </c>
      <c r="V142" s="86">
        <v>7</v>
      </c>
      <c r="W142" s="289">
        <f t="shared" si="105"/>
        <v>58.99999999999995</v>
      </c>
      <c r="X142" s="83"/>
      <c r="Y142" s="83"/>
      <c r="Z142" s="84"/>
      <c r="AA142" s="84"/>
      <c r="AB142" s="895"/>
      <c r="AC142" s="895"/>
      <c r="AD142" s="443"/>
      <c r="AE142" s="443"/>
      <c r="AF142" s="78">
        <f t="shared" si="69"/>
        <v>-36.610169491524175</v>
      </c>
      <c r="AG142" s="160">
        <f t="shared" si="70"/>
        <v>0.97559322033898388</v>
      </c>
      <c r="AH142" s="894"/>
      <c r="AJ142" s="405">
        <f t="shared" si="106"/>
        <v>7</v>
      </c>
      <c r="AK142" s="406">
        <f t="shared" si="107"/>
        <v>7</v>
      </c>
    </row>
    <row r="143" spans="1:37" ht="19.2" customHeight="1">
      <c r="A143" s="899"/>
      <c r="B143" s="430" t="s">
        <v>166</v>
      </c>
      <c r="C143" s="296"/>
      <c r="D143" s="113" t="s">
        <v>137</v>
      </c>
      <c r="E143" s="114"/>
      <c r="F143" s="73">
        <v>56.43</v>
      </c>
      <c r="G143" s="85">
        <v>822</v>
      </c>
      <c r="H143" s="116">
        <f t="shared" si="102"/>
        <v>46385.46</v>
      </c>
      <c r="I143" s="443"/>
      <c r="J143" s="76">
        <v>16</v>
      </c>
      <c r="K143" s="74">
        <v>1500</v>
      </c>
      <c r="L143" s="77">
        <v>93.75</v>
      </c>
      <c r="M143" s="267">
        <v>16</v>
      </c>
      <c r="N143" s="85">
        <f t="shared" si="103"/>
        <v>1450.588235294116</v>
      </c>
      <c r="O143" s="118">
        <f t="shared" si="104"/>
        <v>90.661764705882248</v>
      </c>
      <c r="P143" s="84">
        <f t="shared" si="99"/>
        <v>0</v>
      </c>
      <c r="Q143" s="119">
        <f t="shared" si="100"/>
        <v>-3.0882352941177516</v>
      </c>
      <c r="R143" s="437">
        <f t="shared" si="101"/>
        <v>0.96705882352941064</v>
      </c>
      <c r="S143" s="902"/>
      <c r="T143" s="232">
        <v>0.94027777777777743</v>
      </c>
      <c r="U143" s="293">
        <v>0.96388888888888857</v>
      </c>
      <c r="V143" s="86">
        <v>8</v>
      </c>
      <c r="W143" s="289">
        <f t="shared" si="105"/>
        <v>34.000000000000043</v>
      </c>
      <c r="X143" s="83"/>
      <c r="Y143" s="83"/>
      <c r="Z143" s="84"/>
      <c r="AA143" s="84"/>
      <c r="AB143" s="895"/>
      <c r="AC143" s="895"/>
      <c r="AD143" s="443"/>
      <c r="AE143" s="443"/>
      <c r="AF143" s="78">
        <f t="shared" si="69"/>
        <v>-49.411764705884025</v>
      </c>
      <c r="AG143" s="160">
        <f t="shared" si="70"/>
        <v>0.96705882352941064</v>
      </c>
      <c r="AH143" s="894"/>
      <c r="AJ143" s="405">
        <f t="shared" si="106"/>
        <v>8</v>
      </c>
      <c r="AK143" s="406">
        <f t="shared" si="107"/>
        <v>8</v>
      </c>
    </row>
    <row r="144" spans="1:37" ht="19.2" customHeight="1">
      <c r="A144" s="899"/>
      <c r="B144" s="430">
        <v>0</v>
      </c>
      <c r="C144" s="440"/>
      <c r="D144" s="71"/>
      <c r="E144" s="295"/>
      <c r="F144" s="73" t="s">
        <v>161</v>
      </c>
      <c r="G144" s="85"/>
      <c r="H144" s="116">
        <f t="shared" si="102"/>
        <v>0</v>
      </c>
      <c r="I144" s="443"/>
      <c r="J144" s="129"/>
      <c r="K144" s="85"/>
      <c r="L144" s="118"/>
      <c r="M144" s="433"/>
      <c r="N144" s="85"/>
      <c r="O144" s="149"/>
      <c r="P144" s="84"/>
      <c r="Q144" s="119"/>
      <c r="R144" s="437"/>
      <c r="S144" s="902"/>
      <c r="T144" s="232"/>
      <c r="U144" s="293"/>
      <c r="V144" s="86"/>
      <c r="W144" s="289">
        <f t="shared" si="105"/>
        <v>0</v>
      </c>
      <c r="X144" s="83"/>
      <c r="Y144" s="83"/>
      <c r="Z144" s="84"/>
      <c r="AA144" s="84"/>
      <c r="AB144" s="895"/>
      <c r="AC144" s="895"/>
      <c r="AD144" s="443"/>
      <c r="AE144" s="443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06"/>
        <v/>
      </c>
      <c r="AK144" s="406" t="str">
        <f t="shared" si="107"/>
        <v/>
      </c>
    </row>
    <row r="145" spans="1:37" ht="19.2" customHeight="1">
      <c r="A145" s="899"/>
      <c r="B145" s="430">
        <v>0</v>
      </c>
      <c r="C145" s="440"/>
      <c r="D145" s="71"/>
      <c r="E145" s="295"/>
      <c r="F145" s="73" t="s">
        <v>161</v>
      </c>
      <c r="G145" s="85"/>
      <c r="H145" s="116">
        <f t="shared" si="102"/>
        <v>0</v>
      </c>
      <c r="I145" s="443"/>
      <c r="J145" s="129"/>
      <c r="K145" s="85"/>
      <c r="L145" s="118"/>
      <c r="M145" s="433"/>
      <c r="N145" s="85"/>
      <c r="O145" s="118"/>
      <c r="P145" s="84"/>
      <c r="Q145" s="119"/>
      <c r="R145" s="437"/>
      <c r="S145" s="902"/>
      <c r="T145" s="232"/>
      <c r="U145" s="293"/>
      <c r="V145" s="86"/>
      <c r="W145" s="289">
        <f t="shared" si="105"/>
        <v>0</v>
      </c>
      <c r="X145" s="83"/>
      <c r="Y145" s="83"/>
      <c r="Z145" s="84"/>
      <c r="AA145" s="84"/>
      <c r="AB145" s="895"/>
      <c r="AC145" s="895"/>
      <c r="AD145" s="443"/>
      <c r="AE145" s="443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06"/>
        <v/>
      </c>
      <c r="AK145" s="406" t="str">
        <f t="shared" si="107"/>
        <v/>
      </c>
    </row>
    <row r="146" spans="1:37" ht="19.2" customHeight="1">
      <c r="A146" s="899"/>
      <c r="B146" s="432">
        <v>0</v>
      </c>
      <c r="C146" s="296"/>
      <c r="D146" s="297"/>
      <c r="E146" s="295"/>
      <c r="F146" s="73" t="s">
        <v>161</v>
      </c>
      <c r="G146" s="85"/>
      <c r="H146" s="116">
        <f t="shared" si="102"/>
        <v>0</v>
      </c>
      <c r="I146" s="443"/>
      <c r="J146" s="129"/>
      <c r="K146" s="85"/>
      <c r="L146" s="118"/>
      <c r="M146" s="433"/>
      <c r="N146" s="85"/>
      <c r="O146" s="118"/>
      <c r="P146" s="84"/>
      <c r="Q146" s="119"/>
      <c r="R146" s="437"/>
      <c r="S146" s="902"/>
      <c r="T146" s="232"/>
      <c r="U146" s="293"/>
      <c r="V146" s="86"/>
      <c r="W146" s="289">
        <f t="shared" si="105"/>
        <v>0</v>
      </c>
      <c r="X146" s="83"/>
      <c r="Y146" s="83"/>
      <c r="Z146" s="84"/>
      <c r="AA146" s="84"/>
      <c r="AB146" s="895"/>
      <c r="AC146" s="895"/>
      <c r="AD146" s="443"/>
      <c r="AE146" s="443"/>
      <c r="AF146" s="84"/>
      <c r="AG146" s="437"/>
      <c r="AH146" s="894"/>
      <c r="AJ146" s="405" t="str">
        <f t="shared" si="106"/>
        <v/>
      </c>
      <c r="AK146" s="406" t="str">
        <f t="shared" si="107"/>
        <v/>
      </c>
    </row>
    <row r="147" spans="1:37" ht="19.2" customHeight="1">
      <c r="A147" s="900"/>
      <c r="B147" s="298">
        <v>0</v>
      </c>
      <c r="C147" s="132" t="s">
        <v>299</v>
      </c>
      <c r="D147" s="891" t="s">
        <v>219</v>
      </c>
      <c r="E147" s="891"/>
      <c r="F147" s="299"/>
      <c r="G147" s="103"/>
      <c r="H147" s="134"/>
      <c r="I147" s="135"/>
      <c r="J147" s="103">
        <v>17.444444444444443</v>
      </c>
      <c r="K147" s="103">
        <v>1487.2222222222222</v>
      </c>
      <c r="L147" s="136">
        <v>86.023341646600159</v>
      </c>
      <c r="M147" s="284">
        <f t="shared" ref="M147:O147" si="108">AVERAGE(M135:M146)</f>
        <v>17.444444444444443</v>
      </c>
      <c r="N147" s="284">
        <f t="shared" si="108"/>
        <v>1360.8756299192582</v>
      </c>
      <c r="O147" s="285">
        <f t="shared" si="108"/>
        <v>78.526576479548908</v>
      </c>
      <c r="P147" s="81">
        <f t="shared" ref="P147:P153" si="109">M147-J147</f>
        <v>0</v>
      </c>
      <c r="Q147" s="178">
        <f t="shared" ref="Q147:Q153" si="110">O147-L147</f>
        <v>-7.496765167051251</v>
      </c>
      <c r="R147" s="300">
        <f t="shared" ref="R147:R153" si="111">O147/L147</f>
        <v>0.91285196525090417</v>
      </c>
      <c r="S147" s="903"/>
      <c r="T147" s="232"/>
      <c r="U147" s="232"/>
      <c r="V147" s="86"/>
      <c r="W147" s="427">
        <f t="shared" si="105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0</v>
      </c>
      <c r="AF147" s="240">
        <f t="shared" si="69"/>
        <v>-126.34659230296393</v>
      </c>
      <c r="AG147" s="301">
        <f t="shared" si="70"/>
        <v>0.91504524985232161</v>
      </c>
      <c r="AH147" s="894"/>
    </row>
    <row r="148" spans="1:37" ht="19.2" customHeight="1">
      <c r="A148" s="906" t="s">
        <v>300</v>
      </c>
      <c r="B148" s="443" t="s">
        <v>163</v>
      </c>
      <c r="C148" s="156"/>
      <c r="D148" s="211" t="s">
        <v>93</v>
      </c>
      <c r="E148" s="72"/>
      <c r="F148" s="174">
        <v>36.92</v>
      </c>
      <c r="G148" s="85">
        <v>1864.2</v>
      </c>
      <c r="H148" s="116">
        <f t="shared" ref="H148:H172" si="112">F148*G148</f>
        <v>68826.26400000001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3" si="113">G148/W148*60</f>
        <v>1532.219178082192</v>
      </c>
      <c r="O148" s="77">
        <f t="shared" ref="O148:O153" si="114">N148/M148</f>
        <v>127.68493150684934</v>
      </c>
      <c r="P148" s="78">
        <f t="shared" si="109"/>
        <v>0</v>
      </c>
      <c r="Q148" s="79">
        <f t="shared" si="110"/>
        <v>-38.981735159817319</v>
      </c>
      <c r="R148" s="434">
        <f t="shared" si="111"/>
        <v>0.76610958904109605</v>
      </c>
      <c r="S148" s="907">
        <f>R160</f>
        <v>0.82557032193740076</v>
      </c>
      <c r="T148" s="288">
        <v>0.45833333333333331</v>
      </c>
      <c r="U148" s="198">
        <v>0.50902777777777775</v>
      </c>
      <c r="V148" s="430">
        <v>5</v>
      </c>
      <c r="W148" s="427">
        <f>(U148-T148)*24*60</f>
        <v>72.999999999999986</v>
      </c>
      <c r="X148" s="83"/>
      <c r="Y148" s="83"/>
      <c r="Z148" s="84"/>
      <c r="AA148" s="84"/>
      <c r="AB148" s="895"/>
      <c r="AC148" s="895"/>
      <c r="AD148" s="443"/>
      <c r="AE148" s="443"/>
      <c r="AF148" s="78">
        <f t="shared" si="69"/>
        <v>-467.780821917808</v>
      </c>
      <c r="AG148" s="160">
        <f t="shared" si="70"/>
        <v>0.76610958904109605</v>
      </c>
      <c r="AH148" s="894">
        <f>AG160</f>
        <v>0.80111777946518536</v>
      </c>
    </row>
    <row r="149" spans="1:37" ht="19.2" customHeight="1">
      <c r="A149" s="906"/>
      <c r="B149" s="443" t="s">
        <v>163</v>
      </c>
      <c r="C149" s="258"/>
      <c r="D149" s="292" t="s">
        <v>108</v>
      </c>
      <c r="E149" s="90"/>
      <c r="F149" s="174">
        <v>26.5</v>
      </c>
      <c r="G149" s="85">
        <v>764.05</v>
      </c>
      <c r="H149" s="116">
        <f t="shared" si="112"/>
        <v>20247.324999999997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3"/>
        <v>1528.0999999999972</v>
      </c>
      <c r="O149" s="77">
        <f t="shared" si="114"/>
        <v>127.34166666666643</v>
      </c>
      <c r="P149" s="78">
        <f t="shared" si="109"/>
        <v>0</v>
      </c>
      <c r="Q149" s="79">
        <f t="shared" si="110"/>
        <v>-39.32500000000023</v>
      </c>
      <c r="R149" s="434">
        <f t="shared" si="111"/>
        <v>0.76404999999999856</v>
      </c>
      <c r="S149" s="908"/>
      <c r="T149" s="288">
        <v>0.5131944444444444</v>
      </c>
      <c r="U149" s="198">
        <v>0.53402777777777777</v>
      </c>
      <c r="V149" s="430">
        <v>6</v>
      </c>
      <c r="W149" s="427">
        <f t="shared" ref="W149:W159" si="115">(U149-T149)*24*60</f>
        <v>30.000000000000053</v>
      </c>
      <c r="X149" s="83"/>
      <c r="Y149" s="83"/>
      <c r="Z149" s="84"/>
      <c r="AA149" s="84"/>
      <c r="AB149" s="895"/>
      <c r="AC149" s="895"/>
      <c r="AD149" s="443"/>
      <c r="AE149" s="443"/>
      <c r="AF149" s="78">
        <f t="shared" si="69"/>
        <v>-471.90000000000282</v>
      </c>
      <c r="AG149" s="160">
        <f t="shared" si="70"/>
        <v>0.76404999999999856</v>
      </c>
      <c r="AH149" s="896"/>
    </row>
    <row r="150" spans="1:37" ht="19.2" customHeight="1">
      <c r="A150" s="906"/>
      <c r="B150" s="443" t="s">
        <v>163</v>
      </c>
      <c r="C150" s="258"/>
      <c r="D150" s="214" t="s">
        <v>191</v>
      </c>
      <c r="E150" s="90"/>
      <c r="F150" s="174">
        <v>28.26</v>
      </c>
      <c r="G150" s="85">
        <v>578.4</v>
      </c>
      <c r="H150" s="116">
        <f t="shared" si="112"/>
        <v>16345.584000000001</v>
      </c>
      <c r="I150" s="302"/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3"/>
        <v>1508.8695652173965</v>
      </c>
      <c r="O150" s="77">
        <f t="shared" si="114"/>
        <v>125.73913043478304</v>
      </c>
      <c r="P150" s="78">
        <f t="shared" si="109"/>
        <v>0</v>
      </c>
      <c r="Q150" s="79">
        <f t="shared" si="110"/>
        <v>-40.927536231883622</v>
      </c>
      <c r="R150" s="434">
        <f t="shared" si="111"/>
        <v>0.75443478260869823</v>
      </c>
      <c r="S150" s="908"/>
      <c r="T150" s="288">
        <v>0.53749999999999998</v>
      </c>
      <c r="U150" s="198">
        <v>0.55347222222222214</v>
      </c>
      <c r="V150" s="430">
        <v>5</v>
      </c>
      <c r="W150" s="427">
        <f t="shared" si="115"/>
        <v>22.999999999999918</v>
      </c>
      <c r="X150" s="253"/>
      <c r="Y150" s="253"/>
      <c r="Z150" s="254"/>
      <c r="AA150" s="254"/>
      <c r="AB150" s="895"/>
      <c r="AC150" s="895"/>
      <c r="AD150" s="443"/>
      <c r="AE150" s="443"/>
      <c r="AF150" s="78">
        <f t="shared" si="69"/>
        <v>-491.13043478260352</v>
      </c>
      <c r="AG150" s="160">
        <f t="shared" si="70"/>
        <v>0.75443478260869823</v>
      </c>
      <c r="AH150" s="896"/>
    </row>
    <row r="151" spans="1:37" s="255" customFormat="1" ht="19.2" customHeight="1">
      <c r="A151" s="906"/>
      <c r="B151" s="443" t="s">
        <v>163</v>
      </c>
      <c r="C151" s="258"/>
      <c r="D151" s="88" t="s">
        <v>152</v>
      </c>
      <c r="E151" s="90"/>
      <c r="F151" s="174">
        <v>55.51</v>
      </c>
      <c r="G151" s="85">
        <v>105</v>
      </c>
      <c r="H151" s="116">
        <f t="shared" si="112"/>
        <v>5828.55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3"/>
        <v>1260.0000000000045</v>
      </c>
      <c r="O151" s="77">
        <f t="shared" si="114"/>
        <v>157.50000000000057</v>
      </c>
      <c r="P151" s="78">
        <f t="shared" si="109"/>
        <v>0</v>
      </c>
      <c r="Q151" s="79">
        <f t="shared" si="110"/>
        <v>-29.999999999999432</v>
      </c>
      <c r="R151" s="434">
        <f t="shared" si="111"/>
        <v>0.84000000000000308</v>
      </c>
      <c r="S151" s="908"/>
      <c r="T151" s="288">
        <v>0.70833333333333337</v>
      </c>
      <c r="U151" s="198">
        <v>0.71180555555555558</v>
      </c>
      <c r="V151" s="430">
        <v>5</v>
      </c>
      <c r="W151" s="427">
        <f t="shared" si="115"/>
        <v>4.9999999999999822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-239.99999999999545</v>
      </c>
      <c r="AG151" s="160">
        <f t="shared" si="70"/>
        <v>0.84000000000000308</v>
      </c>
      <c r="AH151" s="896"/>
    </row>
    <row r="152" spans="1:37" s="255" customFormat="1" ht="19.2" customHeight="1">
      <c r="A152" s="906"/>
      <c r="B152" s="443" t="s">
        <v>165</v>
      </c>
      <c r="C152" s="258"/>
      <c r="D152" s="88" t="s">
        <v>153</v>
      </c>
      <c r="E152" s="90"/>
      <c r="F152" s="174">
        <v>28.57</v>
      </c>
      <c r="G152" s="85">
        <v>1577</v>
      </c>
      <c r="H152" s="116">
        <f t="shared" si="112"/>
        <v>45054.89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3"/>
        <v>1551.147540983608</v>
      </c>
      <c r="O152" s="77">
        <f t="shared" si="114"/>
        <v>193.893442622951</v>
      </c>
      <c r="P152" s="78">
        <f t="shared" si="109"/>
        <v>0</v>
      </c>
      <c r="Q152" s="79">
        <f t="shared" si="110"/>
        <v>6.3934426229509995</v>
      </c>
      <c r="R152" s="434">
        <f t="shared" si="111"/>
        <v>1.0340983606557386</v>
      </c>
      <c r="S152" s="908"/>
      <c r="T152" s="303">
        <v>0.71597222222222223</v>
      </c>
      <c r="U152" s="232">
        <v>0.7583333333333333</v>
      </c>
      <c r="V152" s="431">
        <v>6</v>
      </c>
      <c r="W152" s="427">
        <f t="shared" si="115"/>
        <v>60.999999999999943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51.147540983607996</v>
      </c>
      <c r="AG152" s="160">
        <f t="shared" si="70"/>
        <v>1.0340983606557386</v>
      </c>
      <c r="AH152" s="896"/>
    </row>
    <row r="153" spans="1:37" s="255" customFormat="1" ht="19.2" customHeight="1">
      <c r="A153" s="906"/>
      <c r="B153" s="443" t="s">
        <v>166</v>
      </c>
      <c r="C153" s="258"/>
      <c r="D153" s="292" t="s">
        <v>154</v>
      </c>
      <c r="E153" s="90"/>
      <c r="F153" s="174">
        <v>54.5</v>
      </c>
      <c r="G153" s="85">
        <v>295</v>
      </c>
      <c r="H153" s="116">
        <f t="shared" si="112"/>
        <v>16077.5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3"/>
        <v>983.33333333333678</v>
      </c>
      <c r="O153" s="77">
        <f t="shared" si="114"/>
        <v>46.825396825396993</v>
      </c>
      <c r="P153" s="78">
        <f t="shared" si="109"/>
        <v>0</v>
      </c>
      <c r="Q153" s="79">
        <f t="shared" si="110"/>
        <v>-21.746031746031576</v>
      </c>
      <c r="R153" s="434">
        <f t="shared" si="111"/>
        <v>0.68287037037037279</v>
      </c>
      <c r="S153" s="908"/>
      <c r="T153" s="303">
        <v>0.7631944444444444</v>
      </c>
      <c r="U153" s="232">
        <v>0.77569444444444435</v>
      </c>
      <c r="V153" s="431">
        <v>7</v>
      </c>
      <c r="W153" s="427">
        <f t="shared" si="115"/>
        <v>17.999999999999936</v>
      </c>
      <c r="X153" s="256"/>
      <c r="Y153" s="256"/>
      <c r="Z153" s="254"/>
      <c r="AA153" s="254"/>
      <c r="AB153" s="895"/>
      <c r="AC153" s="895"/>
      <c r="AD153" s="258"/>
      <c r="AE153" s="258">
        <v>1</v>
      </c>
      <c r="AF153" s="78">
        <f t="shared" si="69"/>
        <v>-456.66666666666322</v>
      </c>
      <c r="AG153" s="160">
        <f t="shared" si="70"/>
        <v>0.68287037037037279</v>
      </c>
      <c r="AH153" s="896"/>
    </row>
    <row r="154" spans="1:37" s="255" customFormat="1" ht="19.2" customHeight="1">
      <c r="A154" s="906"/>
      <c r="B154" s="443">
        <v>0</v>
      </c>
      <c r="C154" s="258"/>
      <c r="D154" s="292"/>
      <c r="E154" s="90"/>
      <c r="F154" s="174" t="s">
        <v>161</v>
      </c>
      <c r="G154" s="85"/>
      <c r="H154" s="116">
        <f t="shared" si="112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34"/>
      <c r="S154" s="908"/>
      <c r="T154" s="303"/>
      <c r="U154" s="232"/>
      <c r="V154" s="431"/>
      <c r="W154" s="427">
        <f t="shared" si="115"/>
        <v>0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0</v>
      </c>
      <c r="AG154" s="160" t="e">
        <f t="shared" si="70"/>
        <v>#DIV/0!</v>
      </c>
      <c r="AH154" s="896"/>
    </row>
    <row r="155" spans="1:37" s="255" customFormat="1" ht="19.2" customHeight="1">
      <c r="A155" s="906"/>
      <c r="B155" s="443">
        <v>0</v>
      </c>
      <c r="C155" s="258"/>
      <c r="D155" s="292"/>
      <c r="E155" s="90"/>
      <c r="F155" s="174" t="s">
        <v>161</v>
      </c>
      <c r="G155" s="85"/>
      <c r="H155" s="116">
        <f t="shared" si="112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34"/>
      <c r="S155" s="908"/>
      <c r="T155" s="303"/>
      <c r="U155" s="232"/>
      <c r="V155" s="431"/>
      <c r="W155" s="427">
        <f t="shared" si="115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2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34"/>
      <c r="S156" s="908"/>
      <c r="T156" s="303"/>
      <c r="U156" s="232"/>
      <c r="V156" s="431"/>
      <c r="W156" s="304">
        <f t="shared" si="115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2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431"/>
      <c r="W157" s="304">
        <f t="shared" si="115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2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431"/>
      <c r="W158" s="304">
        <f t="shared" si="115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2"/>
        <v>0</v>
      </c>
      <c r="I159" s="302"/>
      <c r="J159" s="306"/>
      <c r="K159" s="217"/>
      <c r="L159" s="308"/>
      <c r="M159" s="433"/>
      <c r="N159" s="217"/>
      <c r="O159" s="262"/>
      <c r="P159" s="307"/>
      <c r="Q159" s="105"/>
      <c r="R159" s="169"/>
      <c r="S159" s="908"/>
      <c r="T159" s="303"/>
      <c r="U159" s="232"/>
      <c r="V159" s="431"/>
      <c r="W159" s="309">
        <f t="shared" si="115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301</v>
      </c>
      <c r="D160" s="904" t="s">
        <v>219</v>
      </c>
      <c r="E160" s="905"/>
      <c r="F160" s="98"/>
      <c r="G160" s="238"/>
      <c r="H160" s="237"/>
      <c r="I160" s="101"/>
      <c r="J160" s="311">
        <v>12.166666666666666</v>
      </c>
      <c r="K160" s="311">
        <v>1740</v>
      </c>
      <c r="L160" s="312">
        <v>157.26190476190476</v>
      </c>
      <c r="M160" s="311">
        <f t="shared" ref="M160:O160" si="116">AVERAGE(M148:M159)</f>
        <v>12.166666666666666</v>
      </c>
      <c r="N160" s="311">
        <f t="shared" si="116"/>
        <v>1393.9449362694224</v>
      </c>
      <c r="O160" s="312">
        <f t="shared" si="116"/>
        <v>129.83076134277457</v>
      </c>
      <c r="P160" s="104">
        <f t="shared" ref="P160:P167" si="117">M160-J160</f>
        <v>0</v>
      </c>
      <c r="Q160" s="105">
        <f t="shared" ref="Q160:Q167" si="118">O160-L160</f>
        <v>-27.431143419130194</v>
      </c>
      <c r="R160" s="313">
        <f>O160/L160</f>
        <v>0.82557032193740076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1</v>
      </c>
      <c r="AF160" s="104">
        <f t="shared" si="69"/>
        <v>-346.05506373057756</v>
      </c>
      <c r="AG160" s="169">
        <f t="shared" si="70"/>
        <v>0.80111777946518536</v>
      </c>
      <c r="AH160" s="896"/>
    </row>
    <row r="161" spans="1:34" ht="19.2" customHeight="1">
      <c r="A161" s="893" t="s">
        <v>302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2653.7</v>
      </c>
      <c r="H161" s="116">
        <f t="shared" ref="H161:H170" si="119">F161*G161</f>
        <v>79955.980999999985</v>
      </c>
      <c r="I161" s="44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0">G161/W161*60</f>
        <v>1113.4405594405591</v>
      </c>
      <c r="O161" s="118">
        <f t="shared" ref="O161:O167" si="121">N161/M161</f>
        <v>61.857808857808841</v>
      </c>
      <c r="P161" s="84">
        <f t="shared" si="117"/>
        <v>0</v>
      </c>
      <c r="Q161" s="119">
        <f t="shared" si="118"/>
        <v>-4.8088578088578302</v>
      </c>
      <c r="R161" s="437">
        <f t="shared" ref="R161:R167" si="122">O161/L161</f>
        <v>0.92786713286713252</v>
      </c>
      <c r="S161" s="894">
        <f>R173</f>
        <v>0.9283940362706764</v>
      </c>
      <c r="T161" s="80">
        <v>0.16666666666666666</v>
      </c>
      <c r="U161" s="80">
        <v>0.26597222222222222</v>
      </c>
      <c r="V161" s="443">
        <v>5</v>
      </c>
      <c r="W161" s="120">
        <f t="shared" ref="W161:W172" si="123">(U161-T161)*24*60</f>
        <v>143.00000000000003</v>
      </c>
      <c r="X161" s="126"/>
      <c r="Y161" s="126"/>
      <c r="Z161" s="84"/>
      <c r="AA161" s="84"/>
      <c r="AB161" s="895"/>
      <c r="AC161" s="895"/>
      <c r="AD161" s="443"/>
      <c r="AE161" s="443"/>
      <c r="AF161" s="84">
        <f t="shared" si="69"/>
        <v>-86.559440559440873</v>
      </c>
      <c r="AG161" s="437">
        <f t="shared" si="70"/>
        <v>0.92786713286713263</v>
      </c>
      <c r="AH161" s="894">
        <f>AG173</f>
        <v>0.93001815782101682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2868</v>
      </c>
      <c r="H162" s="116">
        <f t="shared" si="119"/>
        <v>98171.639999999985</v>
      </c>
      <c r="I162" s="44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0"/>
        <v>2150.9999999999991</v>
      </c>
      <c r="O162" s="118">
        <f t="shared" si="121"/>
        <v>165.4615384615384</v>
      </c>
      <c r="P162" s="84">
        <f t="shared" si="117"/>
        <v>0</v>
      </c>
      <c r="Q162" s="119">
        <f t="shared" si="118"/>
        <v>-7.61538461538467</v>
      </c>
      <c r="R162" s="437">
        <f t="shared" si="122"/>
        <v>0.95599999999999963</v>
      </c>
      <c r="S162" s="894"/>
      <c r="T162" s="80">
        <v>0.28125</v>
      </c>
      <c r="U162" s="80">
        <v>0.33680555555555558</v>
      </c>
      <c r="V162" s="443">
        <v>22</v>
      </c>
      <c r="W162" s="120">
        <f t="shared" si="123"/>
        <v>80.000000000000028</v>
      </c>
      <c r="X162" s="126">
        <v>0.27083333333333331</v>
      </c>
      <c r="Y162" s="126">
        <v>0.28055555555555556</v>
      </c>
      <c r="Z162" s="84"/>
      <c r="AA162" s="84"/>
      <c r="AB162" s="895"/>
      <c r="AC162" s="895"/>
      <c r="AD162" s="443"/>
      <c r="AE162" s="443"/>
      <c r="AF162" s="84">
        <f t="shared" si="69"/>
        <v>-99.000000000000909</v>
      </c>
      <c r="AG162" s="437">
        <f t="shared" si="70"/>
        <v>0.95599999999999963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2204.15</v>
      </c>
      <c r="H163" s="116">
        <f t="shared" si="119"/>
        <v>75448.054499999998</v>
      </c>
      <c r="I163" s="44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0"/>
        <v>2133.0483870967737</v>
      </c>
      <c r="O163" s="118">
        <f t="shared" si="121"/>
        <v>193.91348973607035</v>
      </c>
      <c r="P163" s="84">
        <f t="shared" si="117"/>
        <v>0</v>
      </c>
      <c r="Q163" s="119">
        <f t="shared" si="118"/>
        <v>-10.631964809384186</v>
      </c>
      <c r="R163" s="437">
        <f t="shared" si="122"/>
        <v>0.948021505376344</v>
      </c>
      <c r="S163" s="894"/>
      <c r="T163" s="80">
        <v>0.34166666666666667</v>
      </c>
      <c r="U163" s="80">
        <v>0.38472222222222224</v>
      </c>
      <c r="V163" s="443">
        <v>7</v>
      </c>
      <c r="W163" s="120">
        <f t="shared" si="123"/>
        <v>62.000000000000021</v>
      </c>
      <c r="X163" s="126"/>
      <c r="Y163" s="126"/>
      <c r="Z163" s="84"/>
      <c r="AA163" s="84"/>
      <c r="AB163" s="895"/>
      <c r="AC163" s="895"/>
      <c r="AD163" s="443"/>
      <c r="AE163" s="443">
        <v>1</v>
      </c>
      <c r="AF163" s="84">
        <f t="shared" si="69"/>
        <v>-116.95161290322631</v>
      </c>
      <c r="AG163" s="437">
        <f t="shared" si="70"/>
        <v>0.94802150537634389</v>
      </c>
      <c r="AH163" s="894"/>
    </row>
    <row r="164" spans="1:34" ht="19.2" customHeight="1">
      <c r="A164" s="893"/>
      <c r="B164" s="156" t="s">
        <v>165</v>
      </c>
      <c r="C164" s="156"/>
      <c r="D164" s="317" t="s">
        <v>160</v>
      </c>
      <c r="E164" s="317"/>
      <c r="F164" s="170">
        <v>36.409999999999997</v>
      </c>
      <c r="G164" s="85">
        <v>2108.8000000000002</v>
      </c>
      <c r="H164" s="116">
        <f t="shared" si="119"/>
        <v>76781.407999999996</v>
      </c>
      <c r="I164" s="443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0"/>
        <v>2433.2307692307709</v>
      </c>
      <c r="O164" s="118">
        <f t="shared" si="121"/>
        <v>243.32307692307708</v>
      </c>
      <c r="P164" s="84">
        <f t="shared" si="117"/>
        <v>0</v>
      </c>
      <c r="Q164" s="119">
        <f t="shared" si="118"/>
        <v>-33.576923076922895</v>
      </c>
      <c r="R164" s="437">
        <f t="shared" si="122"/>
        <v>0.87873989499124994</v>
      </c>
      <c r="S164" s="894"/>
      <c r="T164" s="80">
        <v>0.4</v>
      </c>
      <c r="U164" s="80">
        <v>0.43611111111111112</v>
      </c>
      <c r="V164" s="443">
        <v>22</v>
      </c>
      <c r="W164" s="120">
        <f t="shared" si="123"/>
        <v>51.999999999999972</v>
      </c>
      <c r="X164" s="126">
        <v>0.3888888888888889</v>
      </c>
      <c r="Y164" s="126">
        <v>0.39930555555555558</v>
      </c>
      <c r="Z164" s="84"/>
      <c r="AA164" s="84"/>
      <c r="AB164" s="895"/>
      <c r="AC164" s="895"/>
      <c r="AD164" s="443"/>
      <c r="AE164" s="443"/>
      <c r="AF164" s="84">
        <f>N164-K164</f>
        <v>-335.76923076922913</v>
      </c>
      <c r="AG164" s="437">
        <f>N164/K164</f>
        <v>0.87873989499124983</v>
      </c>
      <c r="AH164" s="894"/>
    </row>
    <row r="165" spans="1:34" ht="19.2" customHeight="1">
      <c r="A165" s="893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1139</v>
      </c>
      <c r="H165" s="116">
        <f t="shared" si="119"/>
        <v>29203.96</v>
      </c>
      <c r="I165" s="443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0"/>
        <v>1485.6521739130435</v>
      </c>
      <c r="O165" s="118">
        <f t="shared" si="121"/>
        <v>148.56521739130434</v>
      </c>
      <c r="P165" s="84">
        <f t="shared" si="117"/>
        <v>0</v>
      </c>
      <c r="Q165" s="119">
        <f t="shared" si="118"/>
        <v>-1.4347826086956559</v>
      </c>
      <c r="R165" s="437">
        <f t="shared" si="122"/>
        <v>0.99043478260869566</v>
      </c>
      <c r="S165" s="894"/>
      <c r="T165" s="80">
        <v>0.44097222222222221</v>
      </c>
      <c r="U165" s="80">
        <v>0.47291666666666665</v>
      </c>
      <c r="V165" s="443">
        <v>7</v>
      </c>
      <c r="W165" s="120">
        <f t="shared" si="123"/>
        <v>46</v>
      </c>
      <c r="X165" s="126"/>
      <c r="Y165" s="126"/>
      <c r="Z165" s="84"/>
      <c r="AA165" s="84"/>
      <c r="AB165" s="895"/>
      <c r="AC165" s="895"/>
      <c r="AD165" s="443"/>
      <c r="AE165" s="443"/>
      <c r="AF165" s="84">
        <f>N165-K165</f>
        <v>-14.347826086956502</v>
      </c>
      <c r="AG165" s="437">
        <f>N165/K165</f>
        <v>0.99043478260869566</v>
      </c>
      <c r="AH165" s="894"/>
    </row>
    <row r="166" spans="1:34" ht="19.2" customHeight="1">
      <c r="A166" s="893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3163.2</v>
      </c>
      <c r="H166" s="116">
        <f t="shared" si="119"/>
        <v>115172.11199999998</v>
      </c>
      <c r="I166" s="443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0"/>
        <v>2464.8311688311674</v>
      </c>
      <c r="O166" s="118">
        <f t="shared" si="121"/>
        <v>246.48311688311674</v>
      </c>
      <c r="P166" s="84">
        <f t="shared" si="117"/>
        <v>0</v>
      </c>
      <c r="Q166" s="119">
        <f t="shared" si="118"/>
        <v>-30.416883116883241</v>
      </c>
      <c r="R166" s="437">
        <f t="shared" si="122"/>
        <v>0.89015210141970658</v>
      </c>
      <c r="S166" s="894"/>
      <c r="T166" s="80">
        <v>0.5131944444444444</v>
      </c>
      <c r="U166" s="80">
        <v>0.56666666666666665</v>
      </c>
      <c r="V166" s="443">
        <v>5</v>
      </c>
      <c r="W166" s="120">
        <f t="shared" si="123"/>
        <v>77.000000000000043</v>
      </c>
      <c r="X166" s="126"/>
      <c r="Y166" s="126"/>
      <c r="Z166" s="84"/>
      <c r="AA166" s="84"/>
      <c r="AB166" s="895"/>
      <c r="AC166" s="895"/>
      <c r="AD166" s="443"/>
      <c r="AE166" s="443"/>
      <c r="AF166" s="84">
        <f>N166-K166</f>
        <v>-304.16883116883264</v>
      </c>
      <c r="AG166" s="437">
        <f>N166/K166</f>
        <v>0.89015210141970658</v>
      </c>
      <c r="AH166" s="894"/>
    </row>
    <row r="167" spans="1:34" ht="19.2" customHeight="1">
      <c r="A167" s="893"/>
      <c r="B167" s="156" t="s">
        <v>165</v>
      </c>
      <c r="C167" s="156"/>
      <c r="D167" s="292" t="s">
        <v>159</v>
      </c>
      <c r="E167" s="90"/>
      <c r="F167" s="170">
        <v>34.229999999999997</v>
      </c>
      <c r="G167" s="85">
        <v>1186.8499999999999</v>
      </c>
      <c r="H167" s="116">
        <f t="shared" si="119"/>
        <v>40625.875499999995</v>
      </c>
      <c r="I167" s="443">
        <v>1</v>
      </c>
      <c r="J167" s="129">
        <v>11</v>
      </c>
      <c r="K167" s="85">
        <v>2250</v>
      </c>
      <c r="L167" s="118">
        <v>204.54545454545453</v>
      </c>
      <c r="M167" s="129">
        <v>11</v>
      </c>
      <c r="N167" s="85">
        <f t="shared" si="120"/>
        <v>2157.9090909090883</v>
      </c>
      <c r="O167" s="118">
        <f t="shared" si="121"/>
        <v>196.17355371900803</v>
      </c>
      <c r="P167" s="84">
        <f t="shared" si="117"/>
        <v>0</v>
      </c>
      <c r="Q167" s="119">
        <f t="shared" si="118"/>
        <v>-8.371900826446506</v>
      </c>
      <c r="R167" s="437">
        <f t="shared" si="122"/>
        <v>0.95907070707070596</v>
      </c>
      <c r="S167" s="894"/>
      <c r="T167" s="80">
        <v>0.5708333333333333</v>
      </c>
      <c r="U167" s="80">
        <v>0.59375</v>
      </c>
      <c r="V167" s="443">
        <v>6</v>
      </c>
      <c r="W167" s="120">
        <f t="shared" si="123"/>
        <v>33.000000000000043</v>
      </c>
      <c r="X167" s="126"/>
      <c r="Y167" s="126"/>
      <c r="Z167" s="84"/>
      <c r="AA167" s="84"/>
      <c r="AB167" s="895"/>
      <c r="AC167" s="895"/>
      <c r="AD167" s="443"/>
      <c r="AE167" s="443"/>
      <c r="AF167" s="84">
        <f t="shared" si="69"/>
        <v>-92.090909090911737</v>
      </c>
      <c r="AG167" s="437">
        <f t="shared" si="70"/>
        <v>0.95907070707070585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19"/>
        <v>0</v>
      </c>
      <c r="I168" s="443"/>
      <c r="J168" s="129"/>
      <c r="K168" s="85"/>
      <c r="L168" s="118"/>
      <c r="M168" s="129"/>
      <c r="N168" s="85"/>
      <c r="O168" s="118"/>
      <c r="P168" s="84"/>
      <c r="Q168" s="119"/>
      <c r="R168" s="437"/>
      <c r="S168" s="894"/>
      <c r="T168" s="80"/>
      <c r="U168" s="80"/>
      <c r="V168" s="443"/>
      <c r="W168" s="120">
        <f t="shared" si="123"/>
        <v>0</v>
      </c>
      <c r="X168" s="126"/>
      <c r="Y168" s="126"/>
      <c r="Z168" s="84"/>
      <c r="AA168" s="84"/>
      <c r="AB168" s="895"/>
      <c r="AC168" s="895"/>
      <c r="AD168" s="443"/>
      <c r="AE168" s="443"/>
      <c r="AF168" s="84">
        <f t="shared" si="69"/>
        <v>0</v>
      </c>
      <c r="AG168" s="437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19"/>
        <v>0</v>
      </c>
      <c r="I169" s="443"/>
      <c r="J169" s="129"/>
      <c r="K169" s="85"/>
      <c r="L169" s="118"/>
      <c r="M169" s="129"/>
      <c r="N169" s="85"/>
      <c r="O169" s="118"/>
      <c r="P169" s="84"/>
      <c r="Q169" s="119"/>
      <c r="R169" s="437"/>
      <c r="S169" s="894"/>
      <c r="T169" s="80"/>
      <c r="U169" s="80"/>
      <c r="V169" s="443"/>
      <c r="W169" s="120">
        <f t="shared" si="123"/>
        <v>0</v>
      </c>
      <c r="X169" s="126"/>
      <c r="Y169" s="126"/>
      <c r="Z169" s="84"/>
      <c r="AA169" s="84"/>
      <c r="AB169" s="895"/>
      <c r="AC169" s="895"/>
      <c r="AD169" s="443"/>
      <c r="AE169" s="443"/>
      <c r="AF169" s="84">
        <f t="shared" si="69"/>
        <v>0</v>
      </c>
      <c r="AG169" s="437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19"/>
        <v>0</v>
      </c>
      <c r="I170" s="443"/>
      <c r="J170" s="129"/>
      <c r="K170" s="85"/>
      <c r="L170" s="118"/>
      <c r="M170" s="129"/>
      <c r="N170" s="85"/>
      <c r="O170" s="118"/>
      <c r="P170" s="84"/>
      <c r="Q170" s="119"/>
      <c r="R170" s="437"/>
      <c r="S170" s="894"/>
      <c r="T170" s="80"/>
      <c r="U170" s="80"/>
      <c r="V170" s="443"/>
      <c r="W170" s="120">
        <f t="shared" si="123"/>
        <v>0</v>
      </c>
      <c r="X170" s="126"/>
      <c r="Y170" s="126"/>
      <c r="Z170" s="84"/>
      <c r="AA170" s="84"/>
      <c r="AB170" s="895"/>
      <c r="AC170" s="895"/>
      <c r="AD170" s="443"/>
      <c r="AE170" s="443"/>
      <c r="AF170" s="84">
        <f t="shared" si="69"/>
        <v>0</v>
      </c>
      <c r="AG170" s="437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2"/>
        <v>0</v>
      </c>
      <c r="I171" s="443"/>
      <c r="J171" s="129"/>
      <c r="K171" s="85"/>
      <c r="L171" s="118"/>
      <c r="M171" s="129"/>
      <c r="N171" s="85"/>
      <c r="O171" s="118"/>
      <c r="P171" s="84"/>
      <c r="Q171" s="119"/>
      <c r="R171" s="437"/>
      <c r="S171" s="894"/>
      <c r="T171" s="80"/>
      <c r="U171" s="80"/>
      <c r="V171" s="443"/>
      <c r="W171" s="120">
        <f t="shared" si="123"/>
        <v>0</v>
      </c>
      <c r="X171" s="126"/>
      <c r="Y171" s="126"/>
      <c r="Z171" s="84"/>
      <c r="AA171" s="84"/>
      <c r="AB171" s="895"/>
      <c r="AC171" s="895"/>
      <c r="AD171" s="443"/>
      <c r="AE171" s="443"/>
      <c r="AF171" s="84"/>
      <c r="AG171" s="437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2"/>
        <v>0</v>
      </c>
      <c r="I172" s="443"/>
      <c r="J172" s="129"/>
      <c r="K172" s="85"/>
      <c r="L172" s="118"/>
      <c r="M172" s="129"/>
      <c r="N172" s="85"/>
      <c r="O172" s="118"/>
      <c r="P172" s="84"/>
      <c r="Q172" s="119"/>
      <c r="R172" s="437"/>
      <c r="S172" s="894"/>
      <c r="T172" s="80"/>
      <c r="U172" s="80"/>
      <c r="V172" s="443"/>
      <c r="W172" s="120">
        <f t="shared" si="123"/>
        <v>0</v>
      </c>
      <c r="X172" s="126"/>
      <c r="Y172" s="126"/>
      <c r="Z172" s="84"/>
      <c r="AA172" s="84"/>
      <c r="AB172" s="895"/>
      <c r="AC172" s="895"/>
      <c r="AD172" s="443"/>
      <c r="AE172" s="443"/>
      <c r="AF172" s="84"/>
      <c r="AG172" s="437"/>
      <c r="AH172" s="894"/>
    </row>
    <row r="173" spans="1:34" ht="19.2" customHeight="1">
      <c r="A173" s="893"/>
      <c r="B173" s="156">
        <v>0</v>
      </c>
      <c r="C173" s="132" t="s">
        <v>303</v>
      </c>
      <c r="D173" s="891" t="s">
        <v>219</v>
      </c>
      <c r="E173" s="891"/>
      <c r="F173" s="133"/>
      <c r="G173" s="103"/>
      <c r="H173" s="134"/>
      <c r="I173" s="135"/>
      <c r="J173" s="103">
        <v>11.857142857142858</v>
      </c>
      <c r="K173" s="103">
        <v>2141.1428571428573</v>
      </c>
      <c r="L173" s="136">
        <v>193.23349983349979</v>
      </c>
      <c r="M173" s="103">
        <f t="shared" ref="M173:O173" si="124">AVERAGE(M161:M172)</f>
        <v>11.857142857142858</v>
      </c>
      <c r="N173" s="103">
        <f t="shared" si="124"/>
        <v>1991.3017356316288</v>
      </c>
      <c r="O173" s="136">
        <f t="shared" si="124"/>
        <v>179.39682885313195</v>
      </c>
      <c r="P173" s="84">
        <f>M173-J173</f>
        <v>0</v>
      </c>
      <c r="Q173" s="119">
        <f>O173-L173</f>
        <v>-13.836670980367842</v>
      </c>
      <c r="R173" s="137">
        <f>O173/L173</f>
        <v>0.9283940362706764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0</v>
      </c>
      <c r="AE173" s="139">
        <f>SUM(AE161:AE172)</f>
        <v>1</v>
      </c>
      <c r="AF173" s="84">
        <f t="shared" si="69"/>
        <v>-149.84112151122849</v>
      </c>
      <c r="AG173" s="437">
        <f t="shared" si="70"/>
        <v>0.93001815782101682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47" priority="4" operator="greaterThan">
      <formula>0</formula>
    </cfRule>
  </conditionalFormatting>
  <conditionalFormatting sqref="Q5:Q173">
    <cfRule type="cellIs" dxfId="546" priority="7" operator="lessThan">
      <formula>0</formula>
    </cfRule>
  </conditionalFormatting>
  <conditionalFormatting sqref="R5:R173">
    <cfRule type="cellIs" dxfId="545" priority="5" operator="greaterThan">
      <formula>1</formula>
    </cfRule>
    <cfRule type="cellIs" dxfId="544" priority="6" operator="lessThan">
      <formula>0.8</formula>
    </cfRule>
  </conditionalFormatting>
  <conditionalFormatting sqref="S5:S11">
    <cfRule type="cellIs" dxfId="543" priority="20" operator="lessThan">
      <formula>0.8</formula>
    </cfRule>
  </conditionalFormatting>
  <conditionalFormatting sqref="S21:S29 AH21:AH29">
    <cfRule type="cellIs" dxfId="542" priority="13" operator="lessThan">
      <formula>0.8</formula>
    </cfRule>
  </conditionalFormatting>
  <conditionalFormatting sqref="S43:S72">
    <cfRule type="cellIs" dxfId="541" priority="10" operator="lessThan">
      <formula>0.8</formula>
    </cfRule>
  </conditionalFormatting>
  <conditionalFormatting sqref="S82:S91 AH82:AH91">
    <cfRule type="cellIs" dxfId="540" priority="12" operator="lessThan">
      <formula>0.8</formula>
    </cfRule>
  </conditionalFormatting>
  <conditionalFormatting sqref="S95:S104">
    <cfRule type="cellIs" dxfId="539" priority="8" operator="lessThan">
      <formula>0.8</formula>
    </cfRule>
  </conditionalFormatting>
  <conditionalFormatting sqref="S108:S109">
    <cfRule type="cellIs" dxfId="538" priority="9" operator="lessThan">
      <formula>0.8</formula>
    </cfRule>
  </conditionalFormatting>
  <conditionalFormatting sqref="S122:S135 AH135">
    <cfRule type="cellIs" dxfId="537" priority="21" operator="lessThan">
      <formula>0.8</formula>
    </cfRule>
  </conditionalFormatting>
  <conditionalFormatting sqref="S137 AH137">
    <cfRule type="cellIs" dxfId="536" priority="17" operator="lessThan">
      <formula>0.8</formula>
    </cfRule>
  </conditionalFormatting>
  <conditionalFormatting sqref="S139:S146 AH139:AH146">
    <cfRule type="cellIs" dxfId="535" priority="11" operator="lessThan">
      <formula>0.8</formula>
    </cfRule>
  </conditionalFormatting>
  <conditionalFormatting sqref="S148:S150">
    <cfRule type="cellIs" dxfId="534" priority="14" operator="lessThan">
      <formula>0.8</formula>
    </cfRule>
  </conditionalFormatting>
  <conditionalFormatting sqref="S161">
    <cfRule type="cellIs" dxfId="533" priority="25" operator="lessThan">
      <formula>0.8</formula>
    </cfRule>
  </conditionalFormatting>
  <conditionalFormatting sqref="AF5:AF173">
    <cfRule type="cellIs" dxfId="532" priority="3" operator="lessThan">
      <formula>0</formula>
    </cfRule>
  </conditionalFormatting>
  <conditionalFormatting sqref="AG5:AG173">
    <cfRule type="cellIs" dxfId="531" priority="1" operator="greaterThan">
      <formula>1</formula>
    </cfRule>
    <cfRule type="cellIs" dxfId="530" priority="2" operator="lessThan">
      <formula>0.8</formula>
    </cfRule>
  </conditionalFormatting>
  <conditionalFormatting sqref="AH5:AH9 S17:S18 AH17:AH18 AH57 AH95">
    <cfRule type="cellIs" dxfId="529" priority="26" operator="lessThan">
      <formula>0.8</formula>
    </cfRule>
  </conditionalFormatting>
  <conditionalFormatting sqref="AH31 S31:S32">
    <cfRule type="cellIs" dxfId="528" priority="22" operator="lessThan">
      <formula>0.8</formula>
    </cfRule>
  </conditionalFormatting>
  <conditionalFormatting sqref="AH70:AH72">
    <cfRule type="cellIs" dxfId="527" priority="19" operator="lessThan">
      <formula>0.8</formula>
    </cfRule>
  </conditionalFormatting>
  <conditionalFormatting sqref="AH97:AH98">
    <cfRule type="cellIs" dxfId="526" priority="18" operator="lessThan">
      <formula>0.8</formula>
    </cfRule>
  </conditionalFormatting>
  <conditionalFormatting sqref="AH100:AH107">
    <cfRule type="cellIs" dxfId="525" priority="16" operator="lessThan">
      <formula>0.8</formula>
    </cfRule>
  </conditionalFormatting>
  <conditionalFormatting sqref="AH109">
    <cfRule type="cellIs" dxfId="524" priority="24" operator="lessThan">
      <formula>0.8</formula>
    </cfRule>
  </conditionalFormatting>
  <conditionalFormatting sqref="AH148">
    <cfRule type="cellIs" dxfId="523" priority="23" operator="lessThan">
      <formula>0.8</formula>
    </cfRule>
  </conditionalFormatting>
  <conditionalFormatting sqref="AH150">
    <cfRule type="cellIs" dxfId="522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309</v>
      </c>
      <c r="E3" s="827"/>
      <c r="F3" s="816" t="s">
        <v>2</v>
      </c>
      <c r="G3" s="777"/>
      <c r="H3" s="828">
        <v>232566.40000000002</v>
      </c>
      <c r="I3" s="829"/>
      <c r="J3" s="816" t="s">
        <v>3</v>
      </c>
      <c r="K3" s="777"/>
      <c r="L3" s="821">
        <v>7055109.2220387934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438.0451299249508</v>
      </c>
      <c r="G6" s="818"/>
      <c r="H6" s="796">
        <f>AVERAGE(D13:P13,Q13)</f>
        <v>140.64628269751603</v>
      </c>
      <c r="I6" s="797"/>
      <c r="J6" s="796">
        <f>AVERAGE(D30:F30,G30:H30)</f>
        <v>816.68672790624009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3</v>
      </c>
      <c r="Q6" s="785">
        <v>2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385.23301245522447</v>
      </c>
      <c r="G7" s="789"/>
      <c r="H7" s="790">
        <f>AVERAGE(D14:P14,Q14)</f>
        <v>127.61105092937137</v>
      </c>
      <c r="I7" s="791"/>
      <c r="J7" s="790">
        <f>AVERAGE(D31:F31,G31:H31)</f>
        <v>748.13133077595865</v>
      </c>
      <c r="K7" s="791"/>
      <c r="L7" s="792">
        <f>AVERAGE(J31:M31)</f>
        <v>833.28697989479258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0.88851480121295512</v>
      </c>
      <c r="G8" s="795"/>
      <c r="H8" s="794">
        <f>AVERAGE(D15:O15,P15:Q15)</f>
        <v>0.90163016162962606</v>
      </c>
      <c r="I8" s="795"/>
      <c r="J8" s="794">
        <f>AVERAGE(D32:F32,G32:H32)</f>
        <v>0.90007208298435692</v>
      </c>
      <c r="K8" s="795"/>
      <c r="L8" s="794">
        <f>AVERAGE(J32:M32)</f>
        <v>0.82816443754035496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145.19860036119712</v>
      </c>
      <c r="E13" s="18">
        <v>124.55678104575163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95.890264877880966</v>
      </c>
      <c r="K13" s="18">
        <v>75.633900928792571</v>
      </c>
      <c r="L13" s="18">
        <v>101.22641999383487</v>
      </c>
      <c r="M13" s="18">
        <v>81.156479160865132</v>
      </c>
      <c r="N13" s="18">
        <v>85.057509352425186</v>
      </c>
      <c r="O13" s="18">
        <v>147.85714285714286</v>
      </c>
      <c r="P13" s="18">
        <v>191.348174048174</v>
      </c>
      <c r="Q13" s="20">
        <v>150</v>
      </c>
    </row>
    <row r="14" spans="2:17" ht="39.9" customHeight="1">
      <c r="B14" s="769"/>
      <c r="C14" s="13" t="s">
        <v>60</v>
      </c>
      <c r="D14" s="18">
        <v>126.12447995074402</v>
      </c>
      <c r="E14" s="18">
        <v>102.96679689881216</v>
      </c>
      <c r="F14" s="18">
        <v>126.84289593365475</v>
      </c>
      <c r="G14" s="18">
        <v>282.15500848656063</v>
      </c>
      <c r="H14" s="18">
        <v>225.23867823034803</v>
      </c>
      <c r="I14" s="18">
        <v>75.255052609577263</v>
      </c>
      <c r="J14" s="18">
        <v>76.871380594701961</v>
      </c>
      <c r="K14" s="18">
        <v>65.541646627104313</v>
      </c>
      <c r="L14" s="18">
        <v>93.728959501307529</v>
      </c>
      <c r="M14" s="18">
        <v>78.370296380591597</v>
      </c>
      <c r="N14" s="18">
        <v>75.747238854119232</v>
      </c>
      <c r="O14" s="18">
        <v>149.20469576719611</v>
      </c>
      <c r="P14" s="18">
        <v>176.94809433981882</v>
      </c>
      <c r="Q14" s="8">
        <v>131.55948883666292</v>
      </c>
    </row>
    <row r="15" spans="2:17" ht="39.9" customHeight="1">
      <c r="B15" s="770"/>
      <c r="C15" s="28" t="s">
        <v>61</v>
      </c>
      <c r="D15" s="9">
        <f t="shared" ref="D15:Q15" si="0">D14/D13</f>
        <v>0.86863426807831357</v>
      </c>
      <c r="E15" s="9">
        <f t="shared" si="0"/>
        <v>0.82666552582946784</v>
      </c>
      <c r="F15" s="9">
        <f t="shared" si="0"/>
        <v>0.90248347403962226</v>
      </c>
      <c r="G15" s="9">
        <f t="shared" si="0"/>
        <v>0.89726098402467036</v>
      </c>
      <c r="H15" s="9">
        <f t="shared" si="0"/>
        <v>0.97025892160765304</v>
      </c>
      <c r="I15" s="9">
        <f t="shared" si="0"/>
        <v>0.89622931068672063</v>
      </c>
      <c r="J15" s="9">
        <f t="shared" si="0"/>
        <v>0.80165990460658221</v>
      </c>
      <c r="K15" s="9">
        <f t="shared" si="0"/>
        <v>0.86656440858194184</v>
      </c>
      <c r="L15" s="9">
        <f t="shared" si="0"/>
        <v>0.92593375827196134</v>
      </c>
      <c r="M15" s="9">
        <f t="shared" si="0"/>
        <v>0.96566900376800635</v>
      </c>
      <c r="N15" s="9">
        <f t="shared" si="0"/>
        <v>0.89054146342646823</v>
      </c>
      <c r="O15" s="9">
        <f t="shared" si="0"/>
        <v>1.0091138844158192</v>
      </c>
      <c r="P15" s="30">
        <f t="shared" si="0"/>
        <v>0.92474409656645173</v>
      </c>
      <c r="Q15" s="10">
        <f t="shared" si="0"/>
        <v>0.87706325891108616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0.41111111111111098</v>
      </c>
    </row>
    <row r="17" spans="2:23" ht="22.8" customHeight="1">
      <c r="B17" s="772"/>
      <c r="C17" s="28" t="s">
        <v>36</v>
      </c>
      <c r="D17" s="11">
        <v>0.66458333333333308</v>
      </c>
      <c r="E17" s="11">
        <v>0.55069444444444426</v>
      </c>
      <c r="F17" s="11">
        <v>0.56527777777777777</v>
      </c>
      <c r="G17" s="11">
        <v>0.56527777777777766</v>
      </c>
      <c r="H17" s="11">
        <v>0.58611111111111114</v>
      </c>
      <c r="I17" s="11">
        <v>0.64444444444444438</v>
      </c>
      <c r="J17" s="11">
        <v>0.59722222222222221</v>
      </c>
      <c r="K17" s="11">
        <v>0.63472222222222208</v>
      </c>
      <c r="L17" s="11">
        <v>0.92083333333333328</v>
      </c>
      <c r="M17" s="11">
        <v>0.92986111111111114</v>
      </c>
      <c r="N17" s="11">
        <v>0.92569444444444426</v>
      </c>
      <c r="O17" s="21">
        <v>0.7715277777777777</v>
      </c>
      <c r="P17" s="11">
        <v>0.51527777777777772</v>
      </c>
      <c r="Q17" s="31">
        <v>0.62430555555555534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>
        <v>1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776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17.75</v>
      </c>
      <c r="E22" s="35">
        <v>15.375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16.666666666666668</v>
      </c>
      <c r="K22" s="35">
        <v>19</v>
      </c>
      <c r="L22" s="35">
        <v>15.6</v>
      </c>
      <c r="M22" s="35">
        <v>18.666666666666668</v>
      </c>
      <c r="N22" s="35">
        <v>17.666666666666668</v>
      </c>
      <c r="O22" s="35">
        <v>11.666666666666666</v>
      </c>
      <c r="P22" s="35">
        <v>12</v>
      </c>
      <c r="Q22" s="36">
        <v>11.5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41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195.1219512195122</v>
      </c>
      <c r="E30" s="414">
        <v>942.85714285714289</v>
      </c>
      <c r="F30" s="18">
        <v>860.86956521739125</v>
      </c>
      <c r="G30" s="18">
        <v>939.13043478260863</v>
      </c>
      <c r="H30" s="413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158.38221181013955</v>
      </c>
      <c r="E31" s="7">
        <v>870.60294913420046</v>
      </c>
      <c r="F31" s="7">
        <v>781.06084157700604</v>
      </c>
      <c r="G31" s="7">
        <v>899.57834757834723</v>
      </c>
      <c r="H31" s="413">
        <v>1031.0323037800997</v>
      </c>
      <c r="I31" s="403">
        <v>0</v>
      </c>
      <c r="J31" s="7">
        <v>716.64285714285847</v>
      </c>
      <c r="K31" s="7">
        <v>809.94999999999959</v>
      </c>
      <c r="L31" s="7">
        <v>867.69487374698599</v>
      </c>
      <c r="M31" s="8">
        <v>938.86018868932626</v>
      </c>
      <c r="N31" s="27"/>
      <c r="O31" s="27"/>
      <c r="P31" s="27"/>
      <c r="Q31" s="27"/>
    </row>
    <row r="32" spans="2:23" ht="39.9" customHeight="1">
      <c r="B32" s="770"/>
      <c r="C32" s="412" t="s">
        <v>61</v>
      </c>
      <c r="D32" s="44">
        <f t="shared" ref="D32:M32" si="1">D31/D30</f>
        <v>0.81170883552696516</v>
      </c>
      <c r="E32" s="9">
        <f t="shared" si="1"/>
        <v>0.92336676423324293</v>
      </c>
      <c r="F32" s="9">
        <f t="shared" si="1"/>
        <v>0.90729289678137071</v>
      </c>
      <c r="G32" s="9">
        <f t="shared" si="1"/>
        <v>0.95788435158805496</v>
      </c>
      <c r="H32" s="9">
        <f t="shared" si="1"/>
        <v>0.90010756679215054</v>
      </c>
      <c r="I32" s="43">
        <f t="shared" si="1"/>
        <v>0</v>
      </c>
      <c r="J32" s="9">
        <f t="shared" si="1"/>
        <v>0.76007575757575896</v>
      </c>
      <c r="K32" s="9">
        <f t="shared" si="1"/>
        <v>0.8590378787878783</v>
      </c>
      <c r="L32" s="9">
        <f t="shared" si="1"/>
        <v>0.86769487374698595</v>
      </c>
      <c r="M32" s="10">
        <f t="shared" si="1"/>
        <v>0.82584924005079619</v>
      </c>
      <c r="N32" s="27"/>
      <c r="O32" s="27"/>
      <c r="P32" s="27"/>
      <c r="Q32" s="27"/>
    </row>
    <row r="33" spans="2:17" ht="28.8" customHeight="1">
      <c r="B33" s="771" t="s">
        <v>62</v>
      </c>
      <c r="C33" s="412" t="s">
        <v>63</v>
      </c>
      <c r="D33" s="45">
        <v>0.17013888888888887</v>
      </c>
      <c r="E33" s="11">
        <v>0.17361111111111113</v>
      </c>
      <c r="F33" s="11">
        <v>0.17708333333333334</v>
      </c>
      <c r="G33" s="11">
        <v>3170.7692307692228</v>
      </c>
      <c r="H33" s="31">
        <v>0.17500000000000002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412" t="s">
        <v>36</v>
      </c>
      <c r="D34" s="45">
        <v>0.40763888888888877</v>
      </c>
      <c r="E34" s="11">
        <v>0.35694444444444445</v>
      </c>
      <c r="F34" s="11">
        <v>0.30555555555555552</v>
      </c>
      <c r="G34" s="11">
        <v>1167.7777777777769</v>
      </c>
      <c r="H34" s="31">
        <v>0.42777777777777781</v>
      </c>
      <c r="I34" s="22">
        <v>0</v>
      </c>
      <c r="J34" s="11">
        <v>0.79166666666666663</v>
      </c>
      <c r="K34" s="11">
        <v>0.91041666666666676</v>
      </c>
      <c r="L34" s="11">
        <v>0.96111111111111114</v>
      </c>
      <c r="M34" s="12">
        <v>46298.072916666664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21" priority="1" operator="lessThan">
      <formula>0.8</formula>
    </cfRule>
  </conditionalFormatting>
  <conditionalFormatting sqref="D15:Q15">
    <cfRule type="cellIs" dxfId="520" priority="3" operator="lessThan">
      <formula>0.8</formula>
    </cfRule>
  </conditionalFormatting>
  <conditionalFormatting sqref="J32:M32">
    <cfRule type="cellIs" dxfId="51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9" sqref="I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197</v>
      </c>
      <c r="B1" s="320"/>
      <c r="C1" s="321"/>
      <c r="D1" s="322" t="s">
        <v>198</v>
      </c>
      <c r="E1" s="323">
        <f>SUM(G5:G124)</f>
        <v>98623</v>
      </c>
      <c r="F1" s="324" t="s">
        <v>3</v>
      </c>
      <c r="G1" s="325">
        <f>SUM(H5:H124)</f>
        <v>1774305.8384415582</v>
      </c>
      <c r="H1" s="326" t="s">
        <v>199</v>
      </c>
      <c r="I1" s="327">
        <f>+J16+J64+J24+J38+J51+J81+J100+J91+J57+J124+J111</f>
        <v>50.683333333333337</v>
      </c>
      <c r="J1" s="871" t="s">
        <v>200</v>
      </c>
      <c r="K1" s="872"/>
      <c r="L1" s="873"/>
      <c r="M1" s="871" t="s">
        <v>201</v>
      </c>
      <c r="N1" s="872"/>
      <c r="O1" s="872"/>
      <c r="P1" s="872"/>
      <c r="Q1" s="872"/>
      <c r="R1" s="873"/>
    </row>
    <row r="2" spans="1:18" ht="26.25" customHeight="1" thickBot="1">
      <c r="A2" s="877" t="s">
        <v>258</v>
      </c>
      <c r="B2" s="878"/>
      <c r="C2" s="329"/>
      <c r="D2" s="417" t="s">
        <v>203</v>
      </c>
      <c r="E2" s="330">
        <f>AVERAGE(L16,L24,L38,L51,L100,L111,L91)</f>
        <v>619.41331746397907</v>
      </c>
      <c r="F2" s="331" t="s">
        <v>80</v>
      </c>
      <c r="G2" s="332">
        <f>G1/E1</f>
        <v>17.990791584534623</v>
      </c>
      <c r="H2" s="333" t="s">
        <v>204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205</v>
      </c>
      <c r="B3" s="881" t="s">
        <v>206</v>
      </c>
      <c r="C3" s="419"/>
      <c r="D3" s="882" t="s">
        <v>207</v>
      </c>
      <c r="E3" s="882"/>
      <c r="F3" s="883" t="s">
        <v>83</v>
      </c>
      <c r="G3" s="884" t="s">
        <v>208</v>
      </c>
      <c r="H3" s="885" t="s">
        <v>209</v>
      </c>
      <c r="I3" s="886" t="s">
        <v>210</v>
      </c>
      <c r="J3" s="859" t="s">
        <v>211</v>
      </c>
      <c r="K3" s="861" t="s">
        <v>212</v>
      </c>
      <c r="L3" s="863" t="s">
        <v>203</v>
      </c>
      <c r="M3" s="888" t="s">
        <v>88</v>
      </c>
      <c r="N3" s="888"/>
      <c r="O3" s="859" t="s">
        <v>168</v>
      </c>
      <c r="P3" s="889" t="s">
        <v>213</v>
      </c>
      <c r="Q3" s="859" t="s">
        <v>214</v>
      </c>
      <c r="R3" s="859"/>
    </row>
    <row r="4" spans="1:18" ht="15.75" customHeight="1">
      <c r="A4" s="880"/>
      <c r="B4" s="881"/>
      <c r="C4" s="419"/>
      <c r="D4" s="882"/>
      <c r="E4" s="882"/>
      <c r="F4" s="883"/>
      <c r="G4" s="884"/>
      <c r="H4" s="885"/>
      <c r="I4" s="887"/>
      <c r="J4" s="860"/>
      <c r="K4" s="862"/>
      <c r="L4" s="864"/>
      <c r="M4" s="423" t="s">
        <v>90</v>
      </c>
      <c r="N4" s="423" t="s">
        <v>91</v>
      </c>
      <c r="O4" s="860"/>
      <c r="P4" s="890"/>
      <c r="Q4" s="335" t="s">
        <v>215</v>
      </c>
      <c r="R4" s="335" t="s">
        <v>216</v>
      </c>
    </row>
    <row r="5" spans="1:18">
      <c r="A5" s="865" t="s">
        <v>217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264</v>
      </c>
      <c r="H5" s="340">
        <f>F5*G5</f>
        <v>7880.4000000000005</v>
      </c>
      <c r="I5" s="421"/>
      <c r="J5" s="341">
        <v>10</v>
      </c>
      <c r="K5" s="342">
        <f t="shared" ref="K5:K8" si="0">G5/P5*60</f>
        <v>1760.0000000000064</v>
      </c>
      <c r="L5" s="343">
        <f t="shared" ref="L5:L8" si="1">K5/J5</f>
        <v>176.00000000000063</v>
      </c>
      <c r="M5" s="344">
        <v>0.41111111111111098</v>
      </c>
      <c r="N5" s="344">
        <v>0.41736111111111096</v>
      </c>
      <c r="O5" s="335">
        <v>5</v>
      </c>
      <c r="P5" s="424">
        <f t="shared" ref="P5:P8" si="2">(N5-M5)*24*60</f>
        <v>8.999999999999968</v>
      </c>
      <c r="Q5" s="345"/>
      <c r="R5" s="345"/>
    </row>
    <row r="6" spans="1:18">
      <c r="A6" s="865"/>
      <c r="B6" s="336" t="s">
        <v>189</v>
      </c>
      <c r="C6" s="336"/>
      <c r="D6" s="337" t="s">
        <v>194</v>
      </c>
      <c r="E6" s="338"/>
      <c r="F6" s="339">
        <v>30</v>
      </c>
      <c r="G6" s="415">
        <v>231</v>
      </c>
      <c r="H6" s="340">
        <f t="shared" ref="H6:H15" si="3">F6*G6</f>
        <v>6930</v>
      </c>
      <c r="I6" s="421"/>
      <c r="J6" s="341">
        <v>12</v>
      </c>
      <c r="K6" s="342">
        <f t="shared" si="0"/>
        <v>769.99999999999943</v>
      </c>
      <c r="L6" s="343">
        <f t="shared" si="1"/>
        <v>64.166666666666615</v>
      </c>
      <c r="M6" s="344">
        <v>0.42083333333333317</v>
      </c>
      <c r="N6" s="344">
        <v>0.43333333333333318</v>
      </c>
      <c r="O6" s="335">
        <v>5</v>
      </c>
      <c r="P6" s="424">
        <f t="shared" si="2"/>
        <v>18.000000000000014</v>
      </c>
      <c r="Q6" s="335"/>
      <c r="R6" s="335"/>
    </row>
    <row r="7" spans="1:18">
      <c r="A7" s="865"/>
      <c r="B7" s="336" t="s">
        <v>189</v>
      </c>
      <c r="C7" s="336"/>
      <c r="D7" s="337" t="s">
        <v>171</v>
      </c>
      <c r="E7" s="338"/>
      <c r="F7" s="339">
        <v>29.52</v>
      </c>
      <c r="G7" s="415">
        <v>2238</v>
      </c>
      <c r="H7" s="340">
        <f t="shared" si="3"/>
        <v>66065.759999999995</v>
      </c>
      <c r="I7" s="421"/>
      <c r="J7" s="341">
        <v>12</v>
      </c>
      <c r="K7" s="342">
        <f t="shared" si="0"/>
        <v>1814.5945945945955</v>
      </c>
      <c r="L7" s="343">
        <f t="shared" si="1"/>
        <v>151.21621621621628</v>
      </c>
      <c r="M7" s="344">
        <v>0.43888888888888872</v>
      </c>
      <c r="N7" s="344">
        <v>0.49027777777777759</v>
      </c>
      <c r="O7" s="335">
        <v>5</v>
      </c>
      <c r="P7" s="424">
        <f t="shared" si="2"/>
        <v>73.999999999999972</v>
      </c>
      <c r="Q7" s="345"/>
      <c r="R7" s="345"/>
    </row>
    <row r="8" spans="1:18">
      <c r="A8" s="865"/>
      <c r="B8" s="336" t="s">
        <v>189</v>
      </c>
      <c r="C8" s="336"/>
      <c r="D8" s="337" t="s">
        <v>195</v>
      </c>
      <c r="E8" s="338"/>
      <c r="F8" s="339">
        <v>30.95</v>
      </c>
      <c r="G8" s="415">
        <v>3722</v>
      </c>
      <c r="H8" s="340">
        <f t="shared" si="3"/>
        <v>115195.9</v>
      </c>
      <c r="I8" s="421"/>
      <c r="J8" s="341">
        <v>12</v>
      </c>
      <c r="K8" s="342">
        <f t="shared" si="0"/>
        <v>1618.2608695652175</v>
      </c>
      <c r="L8" s="343">
        <f t="shared" si="1"/>
        <v>134.85507246376812</v>
      </c>
      <c r="M8" s="344">
        <v>0.52847222222222201</v>
      </c>
      <c r="N8" s="344">
        <v>0.62430555555555534</v>
      </c>
      <c r="O8" s="335">
        <v>5</v>
      </c>
      <c r="P8" s="424">
        <f t="shared" si="2"/>
        <v>138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/>
      <c r="I9" s="421"/>
      <c r="J9" s="341"/>
      <c r="K9" s="342"/>
      <c r="L9" s="343"/>
      <c r="M9" s="344"/>
      <c r="N9" s="344"/>
      <c r="O9" s="335"/>
      <c r="P9" s="424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21"/>
      <c r="J10" s="341"/>
      <c r="K10" s="342"/>
      <c r="L10" s="343"/>
      <c r="M10" s="344"/>
      <c r="N10" s="344"/>
      <c r="O10" s="335"/>
      <c r="P10" s="424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21"/>
      <c r="J11" s="341"/>
      <c r="K11" s="342"/>
      <c r="L11" s="343"/>
      <c r="M11" s="344"/>
      <c r="N11" s="344"/>
      <c r="O11" s="335"/>
      <c r="P11" s="424"/>
      <c r="Q11" s="345"/>
      <c r="R11" s="345"/>
    </row>
    <row r="12" spans="1:18">
      <c r="A12" s="866"/>
      <c r="B12" s="336">
        <v>0</v>
      </c>
      <c r="C12" s="420"/>
      <c r="D12" s="337"/>
      <c r="E12" s="338"/>
      <c r="F12" s="339" t="s">
        <v>161</v>
      </c>
      <c r="G12" s="418"/>
      <c r="H12" s="340">
        <f t="shared" si="3"/>
        <v>0</v>
      </c>
      <c r="I12" s="421"/>
      <c r="J12" s="341"/>
      <c r="K12" s="342"/>
      <c r="L12" s="343"/>
      <c r="M12" s="344"/>
      <c r="N12" s="344"/>
      <c r="O12" s="335"/>
      <c r="P12" s="424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21"/>
      <c r="J13" s="341"/>
      <c r="K13" s="342"/>
      <c r="L13" s="343"/>
      <c r="M13" s="344"/>
      <c r="N13" s="344"/>
      <c r="O13" s="335"/>
      <c r="P13" s="424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21"/>
      <c r="J14" s="341"/>
      <c r="K14" s="342"/>
      <c r="L14" s="343"/>
      <c r="M14" s="344"/>
      <c r="N14" s="344"/>
      <c r="O14" s="335"/>
      <c r="P14" s="424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21"/>
      <c r="J15" s="341"/>
      <c r="K15" s="342"/>
      <c r="L15" s="343"/>
      <c r="M15" s="344"/>
      <c r="N15" s="344"/>
      <c r="O15" s="335"/>
      <c r="P15" s="424"/>
      <c r="Q15" s="335"/>
      <c r="R15" s="335"/>
    </row>
    <row r="16" spans="1:18" ht="15.75" customHeight="1">
      <c r="A16" s="867"/>
      <c r="B16" s="336">
        <v>0</v>
      </c>
      <c r="C16" s="349" t="s">
        <v>218</v>
      </c>
      <c r="D16" s="850" t="s">
        <v>219</v>
      </c>
      <c r="E16" s="850"/>
      <c r="F16" s="350"/>
      <c r="G16" s="351"/>
      <c r="H16" s="352"/>
      <c r="I16" s="353"/>
      <c r="J16" s="354">
        <f>AVERAGE(J5:J15)</f>
        <v>11.5</v>
      </c>
      <c r="K16" s="354">
        <f>AVERAGE(K5:K15)</f>
        <v>1490.7138660399546</v>
      </c>
      <c r="L16" s="355">
        <f>AVERAGE(L5:L15)</f>
        <v>131.55948883666292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220</v>
      </c>
      <c r="B17" s="336">
        <v>0</v>
      </c>
      <c r="C17" s="420"/>
      <c r="D17" s="337" t="s">
        <v>172</v>
      </c>
      <c r="E17" s="337"/>
      <c r="F17" s="339" t="s">
        <v>161</v>
      </c>
      <c r="G17" s="419">
        <v>2238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1637.5609756097563</v>
      </c>
      <c r="L17" s="343">
        <f>K17/J17</f>
        <v>163.75609756097563</v>
      </c>
      <c r="M17" s="344">
        <v>0.17013888888888887</v>
      </c>
      <c r="N17" s="344">
        <v>0.2270833333333333</v>
      </c>
      <c r="O17" s="335">
        <v>5</v>
      </c>
      <c r="P17" s="424">
        <f>(N17-M17)*24*60</f>
        <v>81.999999999999986</v>
      </c>
      <c r="Q17" s="335"/>
      <c r="R17" s="335"/>
    </row>
    <row r="18" spans="1:18" ht="15.75" customHeight="1">
      <c r="A18" s="868"/>
      <c r="B18" s="336">
        <v>0</v>
      </c>
      <c r="C18" s="420"/>
      <c r="D18" s="337" t="s">
        <v>259</v>
      </c>
      <c r="E18" s="337"/>
      <c r="F18" s="339" t="s">
        <v>161</v>
      </c>
      <c r="G18" s="418">
        <v>2640</v>
      </c>
      <c r="H18" s="340">
        <f t="shared" si="4"/>
        <v>0</v>
      </c>
      <c r="I18" s="421"/>
      <c r="J18" s="341">
        <v>10</v>
      </c>
      <c r="K18" s="342">
        <f t="shared" si="5"/>
        <v>1616.3265306122453</v>
      </c>
      <c r="L18" s="343">
        <f t="shared" ref="L18" si="6">K18/J18</f>
        <v>161.63265306122452</v>
      </c>
      <c r="M18" s="344">
        <v>0.23055555555555551</v>
      </c>
      <c r="N18" s="344">
        <v>0.29861111111111105</v>
      </c>
      <c r="O18" s="335">
        <v>5</v>
      </c>
      <c r="P18" s="424">
        <f t="shared" ref="P18:P20" si="7">(N18-M18)*24*60</f>
        <v>97.999999999999972</v>
      </c>
      <c r="Q18" s="345"/>
      <c r="R18" s="345"/>
    </row>
    <row r="19" spans="1:18" ht="15.75" customHeight="1">
      <c r="A19" s="868"/>
      <c r="B19" s="336">
        <v>0</v>
      </c>
      <c r="C19" s="420"/>
      <c r="D19" s="337" t="s">
        <v>221</v>
      </c>
      <c r="E19" s="337"/>
      <c r="F19" s="339" t="s">
        <v>161</v>
      </c>
      <c r="G19" s="418">
        <v>231</v>
      </c>
      <c r="H19" s="340">
        <f t="shared" si="4"/>
        <v>0</v>
      </c>
      <c r="I19" s="421"/>
      <c r="J19" s="341">
        <v>12</v>
      </c>
      <c r="K19" s="342">
        <f t="shared" si="5"/>
        <v>1540.0000000000055</v>
      </c>
      <c r="L19" s="343">
        <f>K19/J19</f>
        <v>128.3333333333338</v>
      </c>
      <c r="M19" s="344">
        <v>0.30208333333333326</v>
      </c>
      <c r="N19" s="344">
        <v>0.30833333333333324</v>
      </c>
      <c r="O19" s="335">
        <v>5</v>
      </c>
      <c r="P19" s="424">
        <f t="shared" si="7"/>
        <v>8.999999999999968</v>
      </c>
      <c r="Q19" s="345"/>
      <c r="R19" s="345"/>
    </row>
    <row r="20" spans="1:18" ht="15.75" customHeight="1">
      <c r="A20" s="869"/>
      <c r="B20" s="336">
        <v>0</v>
      </c>
      <c r="C20" s="420"/>
      <c r="D20" s="337" t="s">
        <v>222</v>
      </c>
      <c r="E20" s="337"/>
      <c r="F20" s="339" t="s">
        <v>161</v>
      </c>
      <c r="G20" s="418">
        <v>3722</v>
      </c>
      <c r="H20" s="340">
        <f t="shared" si="4"/>
        <v>0</v>
      </c>
      <c r="I20" s="421"/>
      <c r="J20" s="341">
        <v>9</v>
      </c>
      <c r="K20" s="342">
        <f t="shared" si="5"/>
        <v>1618.2608695652175</v>
      </c>
      <c r="L20" s="343">
        <f t="shared" ref="L20" si="8">K20/J20</f>
        <v>179.80676328502418</v>
      </c>
      <c r="M20" s="344">
        <v>0.31180555555555545</v>
      </c>
      <c r="N20" s="344">
        <v>0.40763888888888877</v>
      </c>
      <c r="O20" s="335">
        <v>5</v>
      </c>
      <c r="P20" s="424">
        <f t="shared" si="7"/>
        <v>138</v>
      </c>
      <c r="Q20" s="345"/>
      <c r="R20" s="345"/>
    </row>
    <row r="21" spans="1:18" ht="15.75" customHeight="1">
      <c r="A21" s="869"/>
      <c r="B21" s="336">
        <v>0</v>
      </c>
      <c r="C21" s="420"/>
      <c r="D21" s="337"/>
      <c r="E21" s="337"/>
      <c r="F21" s="339" t="s">
        <v>161</v>
      </c>
      <c r="G21" s="418"/>
      <c r="H21" s="340"/>
      <c r="I21" s="421"/>
      <c r="J21" s="341"/>
      <c r="K21" s="342"/>
      <c r="L21" s="343"/>
      <c r="M21" s="344"/>
      <c r="N21" s="344"/>
      <c r="O21" s="335"/>
      <c r="P21" s="424"/>
      <c r="Q21" s="345"/>
      <c r="R21" s="345"/>
    </row>
    <row r="22" spans="1:18" ht="15.75" customHeight="1">
      <c r="A22" s="869"/>
      <c r="B22" s="336">
        <v>0</v>
      </c>
      <c r="C22" s="420"/>
      <c r="D22" s="337"/>
      <c r="E22" s="338"/>
      <c r="F22" s="339" t="s">
        <v>161</v>
      </c>
      <c r="G22" s="418"/>
      <c r="H22" s="340">
        <f t="shared" si="4"/>
        <v>0</v>
      </c>
      <c r="I22" s="421"/>
      <c r="J22" s="341"/>
      <c r="K22" s="342"/>
      <c r="L22" s="343"/>
      <c r="M22" s="344"/>
      <c r="N22" s="344"/>
      <c r="O22" s="335"/>
      <c r="P22" s="424"/>
      <c r="Q22" s="335"/>
      <c r="R22" s="335"/>
    </row>
    <row r="23" spans="1:18" ht="15.75" customHeight="1">
      <c r="A23" s="869"/>
      <c r="B23" s="336">
        <v>0</v>
      </c>
      <c r="C23" s="420"/>
      <c r="D23" s="337"/>
      <c r="E23" s="338"/>
      <c r="F23" s="339" t="s">
        <v>161</v>
      </c>
      <c r="G23" s="418"/>
      <c r="H23" s="340">
        <f t="shared" si="4"/>
        <v>0</v>
      </c>
      <c r="I23" s="421"/>
      <c r="J23" s="341"/>
      <c r="K23" s="342"/>
      <c r="L23" s="343"/>
      <c r="M23" s="344"/>
      <c r="N23" s="344"/>
      <c r="O23" s="335"/>
      <c r="P23" s="424"/>
      <c r="Q23" s="335"/>
      <c r="R23" s="335"/>
    </row>
    <row r="24" spans="1:18" ht="17.399999999999999" customHeight="1">
      <c r="A24" s="870"/>
      <c r="B24" s="336">
        <v>0</v>
      </c>
      <c r="C24" s="204" t="s">
        <v>223</v>
      </c>
      <c r="D24" s="850" t="s">
        <v>219</v>
      </c>
      <c r="E24" s="850"/>
      <c r="F24" s="350"/>
      <c r="G24" s="358"/>
      <c r="H24" s="352"/>
      <c r="I24" s="353"/>
      <c r="J24" s="354">
        <f>AVERAGE(J17:J23)</f>
        <v>10.25</v>
      </c>
      <c r="K24" s="354">
        <f>AVERAGE(K17:K23)</f>
        <v>1603.0370939468062</v>
      </c>
      <c r="L24" s="355">
        <f>AVERAGE(L17:L23)</f>
        <v>158.38221181013955</v>
      </c>
      <c r="M24" s="344"/>
      <c r="N24" s="344"/>
      <c r="O24" s="335"/>
      <c r="P24" s="335"/>
      <c r="Q24" s="335"/>
      <c r="R24" s="335"/>
    </row>
    <row r="25" spans="1:18">
      <c r="A25" s="857" t="s">
        <v>224</v>
      </c>
      <c r="B25" s="336" t="s">
        <v>165</v>
      </c>
      <c r="C25" s="359"/>
      <c r="D25" s="360" t="s">
        <v>174</v>
      </c>
      <c r="E25" s="361"/>
      <c r="F25" s="339">
        <v>18.53</v>
      </c>
      <c r="G25" s="419">
        <v>1705</v>
      </c>
      <c r="H25" s="340">
        <f t="shared" ref="H25:H37" si="9">F25*G25</f>
        <v>31593.65</v>
      </c>
      <c r="I25" s="421"/>
      <c r="J25" s="341">
        <v>3</v>
      </c>
      <c r="K25" s="342">
        <f t="shared" ref="K25:K30" si="10">G25/P25*60</f>
        <v>2922.8571428571463</v>
      </c>
      <c r="L25" s="343">
        <f t="shared" ref="L25:L30" si="11">K25/J25</f>
        <v>974.28571428571547</v>
      </c>
      <c r="M25" s="344">
        <v>0.17361111111111113</v>
      </c>
      <c r="N25" s="344">
        <v>0.19791666666666666</v>
      </c>
      <c r="O25" s="335">
        <v>10</v>
      </c>
      <c r="P25" s="424">
        <f>(N25-M25)*24*60</f>
        <v>34.999999999999957</v>
      </c>
      <c r="Q25" s="345"/>
      <c r="R25" s="345"/>
    </row>
    <row r="26" spans="1:18">
      <c r="A26" s="857"/>
      <c r="B26" s="336" t="s">
        <v>165</v>
      </c>
      <c r="C26" s="359"/>
      <c r="D26" s="337" t="s">
        <v>225</v>
      </c>
      <c r="E26" s="362"/>
      <c r="F26" s="339">
        <v>18.18</v>
      </c>
      <c r="G26" s="419">
        <v>2523</v>
      </c>
      <c r="H26" s="340">
        <f t="shared" si="9"/>
        <v>45868.14</v>
      </c>
      <c r="I26" s="421"/>
      <c r="J26" s="341">
        <v>4</v>
      </c>
      <c r="K26" s="342">
        <f t="shared" si="10"/>
        <v>2752.363636363636</v>
      </c>
      <c r="L26" s="343">
        <f t="shared" si="11"/>
        <v>688.09090909090901</v>
      </c>
      <c r="M26" s="344">
        <v>0.21180555555555555</v>
      </c>
      <c r="N26" s="344">
        <v>0.25</v>
      </c>
      <c r="O26" s="335">
        <v>20</v>
      </c>
      <c r="P26" s="424">
        <f>(N26-M26)*24*60</f>
        <v>55.000000000000007</v>
      </c>
      <c r="Q26" s="345"/>
      <c r="R26" s="345"/>
    </row>
    <row r="27" spans="1:18">
      <c r="A27" s="857"/>
      <c r="B27" s="336" t="s">
        <v>189</v>
      </c>
      <c r="C27" s="359"/>
      <c r="D27" s="360" t="s">
        <v>226</v>
      </c>
      <c r="E27" s="362"/>
      <c r="F27" s="339">
        <v>22.32</v>
      </c>
      <c r="G27" s="419">
        <v>1580</v>
      </c>
      <c r="H27" s="340">
        <f t="shared" si="9"/>
        <v>35265.599999999999</v>
      </c>
      <c r="I27" s="421"/>
      <c r="J27" s="341">
        <v>4</v>
      </c>
      <c r="K27" s="342">
        <f t="shared" si="10"/>
        <v>3160.0000000000027</v>
      </c>
      <c r="L27" s="343">
        <f t="shared" si="11"/>
        <v>790.00000000000068</v>
      </c>
      <c r="M27" s="344">
        <v>0.26041666666666669</v>
      </c>
      <c r="N27" s="344">
        <v>0.28125</v>
      </c>
      <c r="O27" s="335">
        <v>15</v>
      </c>
      <c r="P27" s="424">
        <f t="shared" ref="P27:P30" si="12">(N27-M27)*24*60</f>
        <v>29.999999999999972</v>
      </c>
      <c r="Q27" s="345"/>
      <c r="R27" s="345"/>
    </row>
    <row r="28" spans="1:18">
      <c r="A28" s="857"/>
      <c r="B28" s="336" t="s">
        <v>165</v>
      </c>
      <c r="C28" s="420"/>
      <c r="D28" s="361" t="s">
        <v>227</v>
      </c>
      <c r="E28" s="362"/>
      <c r="F28" s="339">
        <v>17.890909090909091</v>
      </c>
      <c r="G28" s="419">
        <v>1917</v>
      </c>
      <c r="H28" s="340">
        <f t="shared" si="9"/>
        <v>34296.872727272726</v>
      </c>
      <c r="I28" s="421"/>
      <c r="J28" s="341">
        <v>3</v>
      </c>
      <c r="K28" s="342">
        <f t="shared" si="10"/>
        <v>3286.285714285711</v>
      </c>
      <c r="L28" s="343">
        <f t="shared" si="11"/>
        <v>1095.4285714285704</v>
      </c>
      <c r="M28" s="344">
        <v>0.29305555555555557</v>
      </c>
      <c r="N28" s="344">
        <v>0.31736111111111115</v>
      </c>
      <c r="O28" s="335">
        <v>17</v>
      </c>
      <c r="P28" s="424">
        <f t="shared" si="12"/>
        <v>35.000000000000036</v>
      </c>
      <c r="Q28" s="345"/>
      <c r="R28" s="345"/>
    </row>
    <row r="29" spans="1:18">
      <c r="A29" s="857"/>
      <c r="B29" s="336" t="s">
        <v>189</v>
      </c>
      <c r="C29" s="419"/>
      <c r="D29" s="337" t="s">
        <v>175</v>
      </c>
      <c r="E29" s="362"/>
      <c r="F29" s="339">
        <v>18.77</v>
      </c>
      <c r="G29" s="419">
        <v>755</v>
      </c>
      <c r="H29" s="340">
        <f t="shared" si="9"/>
        <v>14171.35</v>
      </c>
      <c r="I29" s="421"/>
      <c r="J29" s="341">
        <v>4</v>
      </c>
      <c r="K29" s="342">
        <f t="shared" si="10"/>
        <v>2831.25000000001</v>
      </c>
      <c r="L29" s="343">
        <f t="shared" si="11"/>
        <v>707.8125000000025</v>
      </c>
      <c r="M29" s="344">
        <v>0.32777777777777778</v>
      </c>
      <c r="N29" s="344">
        <v>0.33888888888888885</v>
      </c>
      <c r="O29" s="335">
        <v>15</v>
      </c>
      <c r="P29" s="424">
        <f t="shared" si="12"/>
        <v>15.999999999999943</v>
      </c>
      <c r="Q29" s="345"/>
      <c r="R29" s="345"/>
    </row>
    <row r="30" spans="1:18">
      <c r="A30" s="857"/>
      <c r="B30" s="336" t="s">
        <v>165</v>
      </c>
      <c r="C30" s="419"/>
      <c r="D30" s="360" t="s">
        <v>228</v>
      </c>
      <c r="E30" s="362"/>
      <c r="F30" s="339">
        <v>24.93</v>
      </c>
      <c r="G30" s="419">
        <v>484</v>
      </c>
      <c r="H30" s="340">
        <f t="shared" si="9"/>
        <v>12066.119999999999</v>
      </c>
      <c r="I30" s="421"/>
      <c r="J30" s="341">
        <v>3</v>
      </c>
      <c r="K30" s="342">
        <f t="shared" si="10"/>
        <v>2904.00000000001</v>
      </c>
      <c r="L30" s="343">
        <f t="shared" si="11"/>
        <v>968.0000000000033</v>
      </c>
      <c r="M30" s="344">
        <v>0.35000000000000003</v>
      </c>
      <c r="N30" s="344">
        <v>0.35694444444444445</v>
      </c>
      <c r="O30" s="335">
        <v>16</v>
      </c>
      <c r="P30" s="424">
        <f t="shared" si="12"/>
        <v>9.9999999999999645</v>
      </c>
      <c r="Q30" s="345"/>
      <c r="R30" s="345"/>
    </row>
    <row r="31" spans="1:18" ht="15.75" customHeight="1">
      <c r="A31" s="857"/>
      <c r="B31" s="336">
        <v>0</v>
      </c>
      <c r="C31" s="420"/>
      <c r="D31" s="360"/>
      <c r="E31" s="362"/>
      <c r="F31" s="339" t="s">
        <v>161</v>
      </c>
      <c r="G31" s="419"/>
      <c r="H31" s="340">
        <f t="shared" si="9"/>
        <v>0</v>
      </c>
      <c r="I31" s="421"/>
      <c r="J31" s="341"/>
      <c r="K31" s="342"/>
      <c r="L31" s="343"/>
      <c r="M31" s="344"/>
      <c r="N31" s="344"/>
      <c r="O31" s="335"/>
      <c r="P31" s="424"/>
      <c r="Q31" s="345"/>
      <c r="R31" s="345"/>
    </row>
    <row r="32" spans="1:18">
      <c r="A32" s="857"/>
      <c r="B32" s="336">
        <v>0</v>
      </c>
      <c r="C32" s="420"/>
      <c r="D32" s="360"/>
      <c r="E32" s="338"/>
      <c r="F32" s="339" t="s">
        <v>161</v>
      </c>
      <c r="G32" s="419"/>
      <c r="H32" s="340">
        <f t="shared" si="9"/>
        <v>0</v>
      </c>
      <c r="I32" s="421"/>
      <c r="J32" s="341"/>
      <c r="K32" s="342"/>
      <c r="L32" s="343"/>
      <c r="M32" s="344"/>
      <c r="N32" s="344"/>
      <c r="O32" s="335"/>
      <c r="P32" s="424"/>
      <c r="Q32" s="345"/>
      <c r="R32" s="345"/>
    </row>
    <row r="33" spans="1:18">
      <c r="A33" s="857"/>
      <c r="B33" s="336">
        <v>0</v>
      </c>
      <c r="C33" s="419"/>
      <c r="D33" s="363"/>
      <c r="E33" s="362"/>
      <c r="F33" s="339" t="s">
        <v>161</v>
      </c>
      <c r="G33" s="419"/>
      <c r="H33" s="340">
        <f t="shared" si="9"/>
        <v>0</v>
      </c>
      <c r="I33" s="421"/>
      <c r="J33" s="341"/>
      <c r="K33" s="342"/>
      <c r="L33" s="343"/>
      <c r="M33" s="344"/>
      <c r="N33" s="344"/>
      <c r="O33" s="335"/>
      <c r="P33" s="424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21"/>
      <c r="J34" s="341"/>
      <c r="K34" s="342"/>
      <c r="L34" s="343"/>
      <c r="M34" s="344"/>
      <c r="N34" s="344"/>
      <c r="O34" s="335"/>
      <c r="P34" s="424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21"/>
      <c r="J35" s="341"/>
      <c r="K35" s="342"/>
      <c r="L35" s="343"/>
      <c r="M35" s="344"/>
      <c r="N35" s="344"/>
      <c r="O35" s="335"/>
      <c r="P35" s="424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21"/>
      <c r="J36" s="341"/>
      <c r="K36" s="342"/>
      <c r="L36" s="343"/>
      <c r="M36" s="344"/>
      <c r="N36" s="344"/>
      <c r="O36" s="335"/>
      <c r="P36" s="424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21"/>
      <c r="J37" s="341"/>
      <c r="K37" s="342"/>
      <c r="L37" s="343"/>
      <c r="M37" s="344"/>
      <c r="N37" s="344"/>
      <c r="O37" s="335"/>
      <c r="P37" s="424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3.5</v>
      </c>
      <c r="K38" s="354">
        <f>AVERAGE(K25:K37)</f>
        <v>2976.1260822510862</v>
      </c>
      <c r="L38" s="355">
        <f>AVERAGE(L25:L37)</f>
        <v>870.60294913420046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229</v>
      </c>
      <c r="B39" s="336" t="s">
        <v>165</v>
      </c>
      <c r="C39" s="420"/>
      <c r="D39" s="360" t="s">
        <v>230</v>
      </c>
      <c r="E39" s="338"/>
      <c r="F39" s="339">
        <v>16.66</v>
      </c>
      <c r="G39" s="419">
        <v>3683</v>
      </c>
      <c r="H39" s="340">
        <f t="shared" ref="H39:H47" si="13">F39*G39</f>
        <v>61358.78</v>
      </c>
      <c r="I39" s="421"/>
      <c r="J39" s="341">
        <v>4</v>
      </c>
      <c r="K39" s="342">
        <f t="shared" ref="K39:K40" si="14">G39/P39*60</f>
        <v>2833.0769230769247</v>
      </c>
      <c r="L39" s="343">
        <f t="shared" ref="L39:L40" si="15">K39/J39</f>
        <v>708.26923076923117</v>
      </c>
      <c r="M39" s="344">
        <v>0.17708333333333334</v>
      </c>
      <c r="N39" s="344">
        <v>0.23124999999999998</v>
      </c>
      <c r="O39" s="335">
        <v>15</v>
      </c>
      <c r="P39" s="424">
        <f t="shared" ref="P39:P40" si="16">(N39-M39)*24*60</f>
        <v>77.999999999999957</v>
      </c>
      <c r="Q39" s="345"/>
      <c r="R39" s="345"/>
    </row>
    <row r="40" spans="1:18">
      <c r="A40" s="847"/>
      <c r="B40" s="336" t="s">
        <v>165</v>
      </c>
      <c r="C40" s="420"/>
      <c r="D40" s="361" t="s">
        <v>231</v>
      </c>
      <c r="E40" s="338"/>
      <c r="F40" s="339">
        <v>22.95</v>
      </c>
      <c r="G40" s="419">
        <v>4433</v>
      </c>
      <c r="H40" s="340">
        <f t="shared" si="13"/>
        <v>101737.34999999999</v>
      </c>
      <c r="I40" s="421"/>
      <c r="J40" s="341">
        <v>4</v>
      </c>
      <c r="K40" s="342">
        <f t="shared" si="14"/>
        <v>3057.2413793103456</v>
      </c>
      <c r="L40" s="343">
        <f t="shared" si="15"/>
        <v>764.31034482758639</v>
      </c>
      <c r="M40" s="344">
        <v>0.24513888888888888</v>
      </c>
      <c r="N40" s="344">
        <v>0.30555555555555552</v>
      </c>
      <c r="O40" s="335">
        <v>20</v>
      </c>
      <c r="P40" s="424">
        <f t="shared" si="16"/>
        <v>86.999999999999972</v>
      </c>
      <c r="Q40" s="345"/>
      <c r="R40" s="345"/>
    </row>
    <row r="41" spans="1:18">
      <c r="A41" s="847"/>
      <c r="B41" s="336">
        <v>0</v>
      </c>
      <c r="C41" s="420"/>
      <c r="D41" s="361"/>
      <c r="E41" s="338"/>
      <c r="F41" s="339" t="s">
        <v>161</v>
      </c>
      <c r="G41" s="419"/>
      <c r="H41" s="340">
        <f t="shared" si="13"/>
        <v>0</v>
      </c>
      <c r="I41" s="42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420"/>
      <c r="D42" s="361"/>
      <c r="E42" s="338"/>
      <c r="F42" s="339" t="s">
        <v>161</v>
      </c>
      <c r="G42" s="419"/>
      <c r="H42" s="340">
        <f t="shared" si="13"/>
        <v>0</v>
      </c>
      <c r="I42" s="42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420"/>
      <c r="D43" s="363"/>
      <c r="E43" s="338"/>
      <c r="F43" s="339" t="s">
        <v>161</v>
      </c>
      <c r="G43" s="419"/>
      <c r="H43" s="340">
        <f t="shared" si="13"/>
        <v>0</v>
      </c>
      <c r="I43" s="421"/>
      <c r="J43" s="341"/>
      <c r="K43" s="342"/>
      <c r="L43" s="343"/>
      <c r="M43" s="344"/>
      <c r="N43" s="344"/>
      <c r="O43" s="335"/>
      <c r="P43" s="424"/>
      <c r="Q43" s="345"/>
      <c r="R43" s="345"/>
    </row>
    <row r="44" spans="1:18">
      <c r="A44" s="847"/>
      <c r="B44" s="336">
        <v>0</v>
      </c>
      <c r="C44" s="420"/>
      <c r="D44" s="361"/>
      <c r="E44" s="367"/>
      <c r="F44" s="339" t="s">
        <v>161</v>
      </c>
      <c r="G44" s="368"/>
      <c r="H44" s="369">
        <f t="shared" si="13"/>
        <v>0</v>
      </c>
      <c r="I44" s="422"/>
      <c r="J44" s="341"/>
      <c r="K44" s="342"/>
      <c r="L44" s="343"/>
      <c r="M44" s="344"/>
      <c r="N44" s="344"/>
      <c r="O44" s="335"/>
      <c r="P44" s="424"/>
      <c r="Q44" s="345"/>
      <c r="R44" s="345"/>
    </row>
    <row r="45" spans="1:18">
      <c r="A45" s="847"/>
      <c r="B45" s="336">
        <v>0</v>
      </c>
      <c r="C45" s="420"/>
      <c r="D45" s="361"/>
      <c r="E45" s="362"/>
      <c r="F45" s="339" t="s">
        <v>161</v>
      </c>
      <c r="G45" s="419"/>
      <c r="H45" s="340">
        <f t="shared" si="13"/>
        <v>0</v>
      </c>
      <c r="I45" s="421"/>
      <c r="J45" s="341"/>
      <c r="K45" s="342"/>
      <c r="L45" s="343"/>
      <c r="M45" s="344"/>
      <c r="N45" s="344"/>
      <c r="O45" s="335"/>
      <c r="P45" s="424"/>
      <c r="Q45" s="345"/>
      <c r="R45" s="345"/>
    </row>
    <row r="46" spans="1:18">
      <c r="A46" s="847"/>
      <c r="B46" s="336">
        <v>0</v>
      </c>
      <c r="C46" s="420"/>
      <c r="D46" s="363"/>
      <c r="E46" s="367"/>
      <c r="F46" s="339" t="s">
        <v>161</v>
      </c>
      <c r="G46" s="368"/>
      <c r="H46" s="369">
        <f t="shared" si="13"/>
        <v>0</v>
      </c>
      <c r="I46" s="422"/>
      <c r="J46" s="341"/>
      <c r="K46" s="342"/>
      <c r="L46" s="343"/>
      <c r="M46" s="344"/>
      <c r="N46" s="344"/>
      <c r="O46" s="335"/>
      <c r="P46" s="424"/>
      <c r="Q46" s="345"/>
      <c r="R46" s="345"/>
    </row>
    <row r="47" spans="1:18">
      <c r="A47" s="847"/>
      <c r="B47" s="336">
        <v>0</v>
      </c>
      <c r="C47" s="420"/>
      <c r="D47" s="361"/>
      <c r="E47" s="362"/>
      <c r="F47" s="339" t="s">
        <v>161</v>
      </c>
      <c r="G47" s="419"/>
      <c r="H47" s="340">
        <f t="shared" si="13"/>
        <v>0</v>
      </c>
      <c r="I47" s="421"/>
      <c r="J47" s="341"/>
      <c r="K47" s="342"/>
      <c r="L47" s="343"/>
      <c r="M47" s="344"/>
      <c r="N47" s="344"/>
      <c r="O47" s="335"/>
      <c r="P47" s="424"/>
      <c r="Q47" s="345"/>
      <c r="R47" s="345"/>
    </row>
    <row r="48" spans="1:18">
      <c r="A48" s="848"/>
      <c r="B48" s="336">
        <v>0</v>
      </c>
      <c r="C48" s="419"/>
      <c r="D48" s="361"/>
      <c r="E48" s="370"/>
      <c r="F48" s="339" t="s">
        <v>161</v>
      </c>
      <c r="G48" s="419"/>
      <c r="H48" s="340"/>
      <c r="I48" s="421"/>
      <c r="J48" s="341"/>
      <c r="K48" s="342"/>
      <c r="L48" s="343"/>
      <c r="M48" s="344"/>
      <c r="N48" s="344"/>
      <c r="O48" s="335"/>
      <c r="P48" s="424"/>
      <c r="Q48" s="345"/>
      <c r="R48" s="345"/>
    </row>
    <row r="49" spans="1:18">
      <c r="A49" s="848"/>
      <c r="B49" s="336">
        <v>0</v>
      </c>
      <c r="C49" s="419"/>
      <c r="D49" s="360"/>
      <c r="E49" s="371"/>
      <c r="F49" s="339" t="s">
        <v>161</v>
      </c>
      <c r="G49" s="335"/>
      <c r="H49" s="369">
        <f>F49*G49</f>
        <v>0</v>
      </c>
      <c r="I49" s="424"/>
      <c r="J49" s="341"/>
      <c r="K49" s="342"/>
      <c r="L49" s="343"/>
      <c r="M49" s="344"/>
      <c r="N49" s="344"/>
      <c r="O49" s="335"/>
      <c r="P49" s="424"/>
      <c r="Q49" s="345"/>
      <c r="R49" s="345"/>
    </row>
    <row r="50" spans="1:18">
      <c r="A50" s="848"/>
      <c r="B50" s="336">
        <v>0</v>
      </c>
      <c r="C50" s="419"/>
      <c r="D50" s="361"/>
      <c r="E50" s="371"/>
      <c r="F50" s="339" t="s">
        <v>161</v>
      </c>
      <c r="G50" s="335"/>
      <c r="H50" s="369">
        <f>F50*G50</f>
        <v>0</v>
      </c>
      <c r="I50" s="424"/>
      <c r="J50" s="341"/>
      <c r="K50" s="342"/>
      <c r="L50" s="343"/>
      <c r="M50" s="344"/>
      <c r="N50" s="344"/>
      <c r="O50" s="335"/>
      <c r="P50" s="424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219</v>
      </c>
      <c r="E51" s="850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2955.4814615461187</v>
      </c>
      <c r="L51" s="355">
        <f>AVERAGE(L38:L50)</f>
        <v>781.06084157700604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232</v>
      </c>
      <c r="B52" s="336" t="s">
        <v>165</v>
      </c>
      <c r="C52" s="420"/>
      <c r="D52" s="361" t="s">
        <v>177</v>
      </c>
      <c r="E52" s="375"/>
      <c r="F52" s="339">
        <v>25.03</v>
      </c>
      <c r="G52" s="419">
        <v>522</v>
      </c>
      <c r="H52" s="340">
        <f>F52*G52</f>
        <v>13065.66</v>
      </c>
      <c r="I52" s="421"/>
      <c r="J52" s="341">
        <v>4</v>
      </c>
      <c r="K52" s="342">
        <f>G52/P52*60</f>
        <v>3480.0000000000123</v>
      </c>
      <c r="L52" s="343">
        <f>K52/J52</f>
        <v>870.00000000000307</v>
      </c>
      <c r="M52" s="344">
        <v>0.17361111111111113</v>
      </c>
      <c r="N52" s="344">
        <v>0.17986111111111111</v>
      </c>
      <c r="O52" s="342">
        <v>10</v>
      </c>
      <c r="P52" s="424">
        <f>(N52-M52)*24*60</f>
        <v>8.999999999999968</v>
      </c>
      <c r="Q52" s="345"/>
      <c r="R52" s="345"/>
    </row>
    <row r="53" spans="1:18" ht="15.6" customHeight="1">
      <c r="A53" s="852"/>
      <c r="B53" s="336" t="s">
        <v>165</v>
      </c>
      <c r="C53" s="420"/>
      <c r="D53" s="361" t="s">
        <v>178</v>
      </c>
      <c r="E53" s="376"/>
      <c r="F53" s="339">
        <v>24.82</v>
      </c>
      <c r="G53" s="346">
        <v>725</v>
      </c>
      <c r="H53" s="340">
        <f t="shared" ref="H53:H116" si="17">F53*G53</f>
        <v>17994.5</v>
      </c>
      <c r="I53" s="421"/>
      <c r="J53" s="341">
        <v>4</v>
      </c>
      <c r="K53" s="342">
        <f t="shared" ref="K53:K57" si="18">G53/P53*60</f>
        <v>3625.0000000000009</v>
      </c>
      <c r="L53" s="343">
        <f t="shared" ref="L53:L57" si="19">K53/J53</f>
        <v>906.25000000000023</v>
      </c>
      <c r="M53" s="344">
        <v>0.18819444444444444</v>
      </c>
      <c r="N53" s="344">
        <v>0.19652777777777777</v>
      </c>
      <c r="O53" s="342">
        <v>12</v>
      </c>
      <c r="P53" s="424">
        <f t="shared" ref="P53:P57" si="20">(N53-M53)*24*60</f>
        <v>11.999999999999996</v>
      </c>
      <c r="Q53" s="345"/>
      <c r="R53" s="345"/>
    </row>
    <row r="54" spans="1:18" ht="15.6" customHeight="1">
      <c r="A54" s="852"/>
      <c r="B54" s="336" t="s">
        <v>165</v>
      </c>
      <c r="C54" s="420"/>
      <c r="D54" s="361" t="s">
        <v>179</v>
      </c>
      <c r="E54" s="338"/>
      <c r="F54" s="339">
        <v>30</v>
      </c>
      <c r="G54" s="346">
        <v>1061</v>
      </c>
      <c r="H54" s="340">
        <f t="shared" si="17"/>
        <v>31830</v>
      </c>
      <c r="I54" s="421"/>
      <c r="J54" s="341">
        <v>4</v>
      </c>
      <c r="K54" s="342">
        <f t="shared" si="18"/>
        <v>3183.000000000005</v>
      </c>
      <c r="L54" s="343">
        <f t="shared" si="19"/>
        <v>795.75000000000125</v>
      </c>
      <c r="M54" s="344">
        <v>0.20694444444444446</v>
      </c>
      <c r="N54" s="344">
        <v>0.22083333333333333</v>
      </c>
      <c r="O54" s="342">
        <v>15</v>
      </c>
      <c r="P54" s="424">
        <f t="shared" si="20"/>
        <v>19.999999999999968</v>
      </c>
      <c r="Q54" s="345"/>
      <c r="R54" s="345"/>
    </row>
    <row r="55" spans="1:18" ht="15.6" customHeight="1">
      <c r="A55" s="852"/>
      <c r="B55" s="336" t="s">
        <v>165</v>
      </c>
      <c r="C55" s="420"/>
      <c r="D55" s="363" t="s">
        <v>233</v>
      </c>
      <c r="E55" s="362"/>
      <c r="F55" s="339">
        <v>30</v>
      </c>
      <c r="G55" s="346">
        <v>519</v>
      </c>
      <c r="H55" s="340">
        <f t="shared" si="17"/>
        <v>15570</v>
      </c>
      <c r="I55" s="421"/>
      <c r="J55" s="341">
        <v>4</v>
      </c>
      <c r="K55" s="342">
        <f t="shared" si="18"/>
        <v>3459.9999999999814</v>
      </c>
      <c r="L55" s="343">
        <f t="shared" si="19"/>
        <v>864.99999999999534</v>
      </c>
      <c r="M55" s="344">
        <v>0.23333333333333331</v>
      </c>
      <c r="N55" s="344">
        <v>0.23958333333333334</v>
      </c>
      <c r="O55" s="342">
        <v>18</v>
      </c>
      <c r="P55" s="424">
        <f t="shared" si="20"/>
        <v>9.000000000000048</v>
      </c>
      <c r="Q55" s="345"/>
      <c r="R55" s="345"/>
    </row>
    <row r="56" spans="1:18" ht="15.6" customHeight="1">
      <c r="A56" s="852"/>
      <c r="B56" s="336" t="s">
        <v>165</v>
      </c>
      <c r="C56" s="420"/>
      <c r="D56" s="361" t="s">
        <v>234</v>
      </c>
      <c r="E56" s="362"/>
      <c r="F56" s="339">
        <v>27.48</v>
      </c>
      <c r="G56" s="346">
        <v>1051</v>
      </c>
      <c r="H56" s="340">
        <f t="shared" si="17"/>
        <v>28881.48</v>
      </c>
      <c r="I56" s="421"/>
      <c r="J56" s="341">
        <v>3</v>
      </c>
      <c r="K56" s="342">
        <f t="shared" si="18"/>
        <v>3503.3333333333308</v>
      </c>
      <c r="L56" s="343">
        <f t="shared" si="19"/>
        <v>1167.7777777777769</v>
      </c>
      <c r="M56" s="344">
        <v>0.24930555555555556</v>
      </c>
      <c r="N56" s="344">
        <v>0.26180555555555557</v>
      </c>
      <c r="O56" s="342">
        <v>14</v>
      </c>
      <c r="P56" s="424">
        <f t="shared" si="20"/>
        <v>18.000000000000014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687</v>
      </c>
      <c r="H57" s="340">
        <f t="shared" si="17"/>
        <v>16350.6</v>
      </c>
      <c r="I57" s="421"/>
      <c r="J57" s="341">
        <v>4</v>
      </c>
      <c r="K57" s="342">
        <f t="shared" si="18"/>
        <v>3170.7692307692228</v>
      </c>
      <c r="L57" s="343">
        <f t="shared" si="19"/>
        <v>792.69230769230569</v>
      </c>
      <c r="M57" s="344">
        <v>0.23055555555555554</v>
      </c>
      <c r="N57" s="344">
        <v>0.23958333333333334</v>
      </c>
      <c r="O57" s="342">
        <v>15</v>
      </c>
      <c r="P57" s="424">
        <f t="shared" si="20"/>
        <v>13.000000000000034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21"/>
      <c r="J58" s="341"/>
      <c r="K58" s="342"/>
      <c r="L58" s="343"/>
      <c r="M58" s="344"/>
      <c r="N58" s="344"/>
      <c r="O58" s="342"/>
      <c r="P58" s="424"/>
      <c r="Q58" s="345"/>
      <c r="R58" s="345"/>
    </row>
    <row r="59" spans="1:18" ht="15.6" customHeight="1">
      <c r="A59" s="852"/>
      <c r="B59" s="336">
        <v>0</v>
      </c>
      <c r="C59" s="420"/>
      <c r="D59" s="361"/>
      <c r="E59" s="362"/>
      <c r="F59" s="339" t="s">
        <v>161</v>
      </c>
      <c r="G59" s="346"/>
      <c r="H59" s="340">
        <f t="shared" si="17"/>
        <v>0</v>
      </c>
      <c r="I59" s="421"/>
      <c r="J59" s="341"/>
      <c r="K59" s="342"/>
      <c r="L59" s="343"/>
      <c r="M59" s="344"/>
      <c r="N59" s="344"/>
      <c r="O59" s="342"/>
      <c r="P59" s="424"/>
      <c r="Q59" s="345"/>
      <c r="R59" s="345"/>
    </row>
    <row r="60" spans="1:18" ht="15.6" customHeight="1">
      <c r="A60" s="852"/>
      <c r="B60" s="336">
        <v>0</v>
      </c>
      <c r="C60" s="420"/>
      <c r="D60" s="361"/>
      <c r="E60" s="379"/>
      <c r="F60" s="339" t="s">
        <v>161</v>
      </c>
      <c r="G60" s="346"/>
      <c r="H60" s="340">
        <f t="shared" si="17"/>
        <v>0</v>
      </c>
      <c r="I60" s="421"/>
      <c r="J60" s="341"/>
      <c r="K60" s="342"/>
      <c r="L60" s="343"/>
      <c r="M60" s="344"/>
      <c r="N60" s="344"/>
      <c r="O60" s="342"/>
      <c r="P60" s="424"/>
      <c r="Q60" s="345"/>
      <c r="R60" s="345"/>
    </row>
    <row r="61" spans="1:18" ht="15.6" customHeight="1">
      <c r="A61" s="852"/>
      <c r="B61" s="336">
        <v>0</v>
      </c>
      <c r="C61" s="420"/>
      <c r="D61" s="360"/>
      <c r="E61" s="362"/>
      <c r="F61" s="339" t="s">
        <v>161</v>
      </c>
      <c r="G61" s="346"/>
      <c r="H61" s="340">
        <f t="shared" si="17"/>
        <v>0</v>
      </c>
      <c r="I61" s="421"/>
      <c r="J61" s="341"/>
      <c r="K61" s="342"/>
      <c r="L61" s="343"/>
      <c r="M61" s="344"/>
      <c r="N61" s="344"/>
      <c r="O61" s="342"/>
      <c r="P61" s="424"/>
      <c r="Q61" s="345"/>
      <c r="R61" s="345"/>
    </row>
    <row r="62" spans="1:18" ht="15.6" customHeight="1">
      <c r="A62" s="852"/>
      <c r="B62" s="336">
        <v>0</v>
      </c>
      <c r="C62" s="420"/>
      <c r="D62" s="361"/>
      <c r="E62" s="380"/>
      <c r="F62" s="339" t="s">
        <v>161</v>
      </c>
      <c r="G62" s="346"/>
      <c r="H62" s="340">
        <f t="shared" si="17"/>
        <v>0</v>
      </c>
      <c r="I62" s="421"/>
      <c r="J62" s="341"/>
      <c r="K62" s="342"/>
      <c r="L62" s="343"/>
      <c r="M62" s="344"/>
      <c r="N62" s="344"/>
      <c r="O62" s="342"/>
      <c r="P62" s="424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22"/>
      <c r="J63" s="341"/>
      <c r="K63" s="342"/>
      <c r="L63" s="343"/>
      <c r="M63" s="344"/>
      <c r="N63" s="344"/>
      <c r="O63" s="335"/>
      <c r="P63" s="424"/>
      <c r="Q63" s="345"/>
      <c r="R63" s="345"/>
    </row>
    <row r="64" spans="1:18" ht="15.75" customHeight="1">
      <c r="A64" s="853"/>
      <c r="B64" s="336">
        <v>0</v>
      </c>
      <c r="C64" s="204" t="s">
        <v>236</v>
      </c>
      <c r="D64" s="850" t="s">
        <v>219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3403.6837606837594</v>
      </c>
      <c r="L64" s="355">
        <f>AVERAGE(L52:L63)</f>
        <v>899.57834757834723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237</v>
      </c>
      <c r="B65" s="336" t="s">
        <v>165</v>
      </c>
      <c r="C65" s="420"/>
      <c r="D65" s="361" t="s">
        <v>180</v>
      </c>
      <c r="E65" s="375"/>
      <c r="F65" s="339">
        <v>18.18</v>
      </c>
      <c r="G65" s="419">
        <v>939</v>
      </c>
      <c r="H65" s="340">
        <f>F65*G65</f>
        <v>17071.02</v>
      </c>
      <c r="I65" s="421"/>
      <c r="J65" s="341">
        <v>3</v>
      </c>
      <c r="K65" s="342">
        <f t="shared" ref="K65:K71" si="21">G65/P65*60</f>
        <v>3314.117647058828</v>
      </c>
      <c r="L65" s="343">
        <f t="shared" ref="L65:L71" si="22">K65/J65</f>
        <v>1104.7058823529426</v>
      </c>
      <c r="M65" s="344">
        <v>0.17500000000000002</v>
      </c>
      <c r="N65" s="344">
        <v>0.18680555555555556</v>
      </c>
      <c r="O65" s="342">
        <v>12</v>
      </c>
      <c r="P65" s="424">
        <f>(N65-M65)*24*60</f>
        <v>16.999999999999979</v>
      </c>
      <c r="Q65" s="345"/>
      <c r="R65" s="345"/>
    </row>
    <row r="66" spans="1:18" ht="15.6" customHeight="1">
      <c r="A66" s="855"/>
      <c r="B66" s="336" t="s">
        <v>165</v>
      </c>
      <c r="C66" s="420"/>
      <c r="D66" s="382" t="s">
        <v>181</v>
      </c>
      <c r="E66" s="376"/>
      <c r="F66" s="339">
        <v>14.03</v>
      </c>
      <c r="G66" s="346">
        <v>3433</v>
      </c>
      <c r="H66" s="340">
        <f t="shared" ref="H66:H74" si="23">F66*G66</f>
        <v>48164.99</v>
      </c>
      <c r="I66" s="421"/>
      <c r="J66" s="341">
        <v>3</v>
      </c>
      <c r="K66" s="342">
        <f t="shared" si="21"/>
        <v>3218.4374999999991</v>
      </c>
      <c r="L66" s="343">
        <f t="shared" si="22"/>
        <v>1072.8124999999998</v>
      </c>
      <c r="M66" s="344">
        <v>0.20069444444444443</v>
      </c>
      <c r="N66" s="344">
        <v>0.24513888888888888</v>
      </c>
      <c r="O66" s="342">
        <v>20</v>
      </c>
      <c r="P66" s="424">
        <f t="shared" ref="P66:P71" si="24">(N66-M66)*24*60</f>
        <v>64.000000000000014</v>
      </c>
      <c r="Q66" s="345"/>
      <c r="R66" s="345"/>
    </row>
    <row r="67" spans="1:18" ht="15.6" customHeight="1">
      <c r="A67" s="855"/>
      <c r="B67" s="336" t="s">
        <v>165</v>
      </c>
      <c r="C67" s="420"/>
      <c r="D67" s="360" t="s">
        <v>182</v>
      </c>
      <c r="E67" s="362"/>
      <c r="F67" s="339">
        <v>18.18</v>
      </c>
      <c r="G67" s="346">
        <v>1523</v>
      </c>
      <c r="H67" s="340">
        <f t="shared" si="23"/>
        <v>27688.14</v>
      </c>
      <c r="I67" s="421"/>
      <c r="J67" s="341">
        <v>3</v>
      </c>
      <c r="K67" s="342">
        <f t="shared" si="21"/>
        <v>3384.4444444444566</v>
      </c>
      <c r="L67" s="343">
        <f t="shared" si="22"/>
        <v>1128.1481481481521</v>
      </c>
      <c r="M67" s="344">
        <v>0.25555555555555559</v>
      </c>
      <c r="N67" s="344">
        <v>0.27430555555555552</v>
      </c>
      <c r="O67" s="342">
        <v>15</v>
      </c>
      <c r="P67" s="424">
        <f t="shared" si="24"/>
        <v>26.999999999999904</v>
      </c>
      <c r="Q67" s="345"/>
      <c r="R67" s="345"/>
    </row>
    <row r="68" spans="1:18" ht="15.6" customHeight="1">
      <c r="A68" s="855"/>
      <c r="B68" s="336" t="s">
        <v>165</v>
      </c>
      <c r="C68" s="420"/>
      <c r="D68" s="361" t="s">
        <v>238</v>
      </c>
      <c r="E68" s="362"/>
      <c r="F68" s="339">
        <v>17.07</v>
      </c>
      <c r="G68" s="346">
        <v>1042</v>
      </c>
      <c r="H68" s="340">
        <f t="shared" si="23"/>
        <v>17786.939999999999</v>
      </c>
      <c r="I68" s="421"/>
      <c r="J68" s="341">
        <v>3</v>
      </c>
      <c r="K68" s="342">
        <f t="shared" si="21"/>
        <v>3126.0000000000114</v>
      </c>
      <c r="L68" s="343">
        <f t="shared" si="22"/>
        <v>1042.0000000000039</v>
      </c>
      <c r="M68" s="344">
        <v>0.28611111111111115</v>
      </c>
      <c r="N68" s="344">
        <v>0.3</v>
      </c>
      <c r="O68" s="342">
        <v>17</v>
      </c>
      <c r="P68" s="424">
        <f t="shared" si="24"/>
        <v>19.999999999999929</v>
      </c>
      <c r="Q68" s="345"/>
      <c r="R68" s="345"/>
    </row>
    <row r="69" spans="1:18" ht="15.6" customHeight="1">
      <c r="A69" s="855"/>
      <c r="B69" s="336" t="s">
        <v>165</v>
      </c>
      <c r="C69" s="420"/>
      <c r="D69" s="363" t="s">
        <v>239</v>
      </c>
      <c r="E69" s="362"/>
      <c r="F69" s="339">
        <v>20.72</v>
      </c>
      <c r="G69" s="346">
        <v>467</v>
      </c>
      <c r="H69" s="340">
        <f t="shared" si="23"/>
        <v>9676.24</v>
      </c>
      <c r="I69" s="421"/>
      <c r="J69" s="341">
        <v>3</v>
      </c>
      <c r="K69" s="342">
        <f t="shared" si="21"/>
        <v>3113.3333333333444</v>
      </c>
      <c r="L69" s="343">
        <f t="shared" si="22"/>
        <v>1037.7777777777815</v>
      </c>
      <c r="M69" s="344">
        <v>0.31041666666666667</v>
      </c>
      <c r="N69" s="344">
        <v>0.31666666666666665</v>
      </c>
      <c r="O69" s="342">
        <v>15</v>
      </c>
      <c r="P69" s="424">
        <f t="shared" si="24"/>
        <v>8.999999999999968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5293</v>
      </c>
      <c r="H70" s="340">
        <f t="shared" si="23"/>
        <v>75614.285714285696</v>
      </c>
      <c r="I70" s="421"/>
      <c r="J70" s="341">
        <v>3</v>
      </c>
      <c r="K70" s="342">
        <f t="shared" si="21"/>
        <v>3175.8000000000006</v>
      </c>
      <c r="L70" s="343">
        <f t="shared" si="22"/>
        <v>1058.6000000000001</v>
      </c>
      <c r="M70" s="344">
        <v>0.33055555555555555</v>
      </c>
      <c r="N70" s="344">
        <v>0.39999999999999997</v>
      </c>
      <c r="O70" s="342">
        <v>20</v>
      </c>
      <c r="P70" s="424">
        <f t="shared" si="24"/>
        <v>99.999999999999972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240</v>
      </c>
      <c r="E71" s="362"/>
      <c r="F71" s="339">
        <v>24.76</v>
      </c>
      <c r="G71" s="378">
        <v>1134</v>
      </c>
      <c r="H71" s="340">
        <f t="shared" si="23"/>
        <v>28077.84</v>
      </c>
      <c r="I71" s="421"/>
      <c r="J71" s="341">
        <v>4</v>
      </c>
      <c r="K71" s="342">
        <f t="shared" si="21"/>
        <v>3092.727272727273</v>
      </c>
      <c r="L71" s="343">
        <f t="shared" si="22"/>
        <v>773.18181818181824</v>
      </c>
      <c r="M71" s="344">
        <v>0.41250000000000003</v>
      </c>
      <c r="N71" s="344">
        <v>0.42777777777777781</v>
      </c>
      <c r="O71" s="342">
        <v>18</v>
      </c>
      <c r="P71" s="424">
        <f t="shared" si="24"/>
        <v>22</v>
      </c>
      <c r="Q71" s="345"/>
      <c r="R71" s="345"/>
    </row>
    <row r="72" spans="1:18" ht="15.6" customHeight="1">
      <c r="A72" s="855"/>
      <c r="B72" s="336">
        <v>0</v>
      </c>
      <c r="C72" s="420"/>
      <c r="D72" s="363"/>
      <c r="E72" s="362"/>
      <c r="F72" s="339" t="s">
        <v>161</v>
      </c>
      <c r="G72" s="346"/>
      <c r="H72" s="340">
        <f t="shared" si="23"/>
        <v>0</v>
      </c>
      <c r="I72" s="421"/>
      <c r="J72" s="341"/>
      <c r="K72" s="342"/>
      <c r="L72" s="343"/>
      <c r="M72" s="344"/>
      <c r="N72" s="344"/>
      <c r="O72" s="342"/>
      <c r="P72" s="424"/>
      <c r="Q72" s="345"/>
      <c r="R72" s="345"/>
    </row>
    <row r="73" spans="1:18" ht="15.6" customHeight="1">
      <c r="A73" s="855"/>
      <c r="B73" s="336">
        <v>0</v>
      </c>
      <c r="C73" s="420"/>
      <c r="D73" s="361"/>
      <c r="E73" s="362"/>
      <c r="F73" s="339" t="s">
        <v>161</v>
      </c>
      <c r="G73" s="346"/>
      <c r="H73" s="340">
        <f t="shared" si="23"/>
        <v>0</v>
      </c>
      <c r="I73" s="421"/>
      <c r="J73" s="341"/>
      <c r="K73" s="342"/>
      <c r="L73" s="343"/>
      <c r="M73" s="344"/>
      <c r="N73" s="344"/>
      <c r="O73" s="342"/>
      <c r="P73" s="424"/>
      <c r="Q73" s="345"/>
      <c r="R73" s="345"/>
    </row>
    <row r="74" spans="1:18" ht="15.6" customHeight="1">
      <c r="A74" s="855"/>
      <c r="B74" s="336">
        <v>0</v>
      </c>
      <c r="C74" s="420"/>
      <c r="D74" s="363"/>
      <c r="E74" s="362"/>
      <c r="F74" s="339" t="s">
        <v>161</v>
      </c>
      <c r="G74" s="346"/>
      <c r="H74" s="340">
        <f t="shared" si="23"/>
        <v>0</v>
      </c>
      <c r="I74" s="421"/>
      <c r="J74" s="341"/>
      <c r="K74" s="342"/>
      <c r="L74" s="343"/>
      <c r="M74" s="344"/>
      <c r="N74" s="344"/>
      <c r="O74" s="342"/>
      <c r="P74" s="424"/>
      <c r="Q74" s="345"/>
      <c r="R74" s="345"/>
    </row>
    <row r="75" spans="1:18" ht="15.75" customHeight="1">
      <c r="A75" s="856"/>
      <c r="B75" s="336">
        <v>0</v>
      </c>
      <c r="C75" s="204" t="s">
        <v>241</v>
      </c>
      <c r="D75" s="850" t="s">
        <v>219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3203.5514567948444</v>
      </c>
      <c r="L75" s="355">
        <f>AVERAGE(L65:L74)</f>
        <v>1031.0323037800997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24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419"/>
      <c r="H77" s="340">
        <f t="shared" si="17"/>
        <v>0</v>
      </c>
      <c r="I77" s="421"/>
      <c r="J77" s="341"/>
      <c r="K77" s="342"/>
      <c r="L77" s="343"/>
      <c r="M77" s="344"/>
      <c r="N77" s="344"/>
      <c r="O77" s="335"/>
      <c r="P77" s="424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21"/>
      <c r="J78" s="341"/>
      <c r="K78" s="342"/>
      <c r="L78" s="343"/>
      <c r="M78" s="344"/>
      <c r="N78" s="344"/>
      <c r="O78" s="335"/>
      <c r="P78" s="424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21"/>
      <c r="J79" s="341"/>
      <c r="K79" s="342"/>
      <c r="L79" s="343"/>
      <c r="M79" s="344"/>
      <c r="N79" s="344"/>
      <c r="O79" s="335"/>
      <c r="P79" s="424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21"/>
      <c r="J80" s="341"/>
      <c r="K80" s="342"/>
      <c r="L80" s="343"/>
      <c r="M80" s="344"/>
      <c r="N80" s="344"/>
      <c r="O80" s="335"/>
      <c r="P80" s="424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219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242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2109</v>
      </c>
      <c r="H82" s="389">
        <f t="shared" ref="H82:H90" si="25">F82*G82</f>
        <v>47072.88</v>
      </c>
      <c r="I82" s="421"/>
      <c r="J82" s="341">
        <v>4</v>
      </c>
      <c r="K82" s="342">
        <f>G82/P82*60</f>
        <v>2812</v>
      </c>
      <c r="L82" s="343">
        <f t="shared" ref="L82:L83" si="26">K82/J82</f>
        <v>703</v>
      </c>
      <c r="M82" s="344">
        <v>0.72222222222222221</v>
      </c>
      <c r="N82" s="344">
        <v>0.75347222222222221</v>
      </c>
      <c r="O82" s="342">
        <v>20</v>
      </c>
      <c r="P82" s="424">
        <f>(N82-M82)*24*60</f>
        <v>45</v>
      </c>
      <c r="Q82" s="345"/>
      <c r="R82" s="345"/>
    </row>
    <row r="83" spans="1:18">
      <c r="A83" s="841"/>
      <c r="B83" s="336" t="s">
        <v>165</v>
      </c>
      <c r="C83" s="359"/>
      <c r="D83" s="394" t="s">
        <v>244</v>
      </c>
      <c r="E83" s="388"/>
      <c r="F83" s="339">
        <v>24.54</v>
      </c>
      <c r="G83" s="364">
        <v>1278</v>
      </c>
      <c r="H83" s="389">
        <f t="shared" si="25"/>
        <v>31362.12</v>
      </c>
      <c r="I83" s="421"/>
      <c r="J83" s="341">
        <v>3</v>
      </c>
      <c r="K83" s="342">
        <f t="shared" ref="K83" si="27">G83/P83*60</f>
        <v>2190.8571428571508</v>
      </c>
      <c r="L83" s="343">
        <f t="shared" si="26"/>
        <v>730.28571428571695</v>
      </c>
      <c r="M83" s="344">
        <v>0.76736111111111116</v>
      </c>
      <c r="N83" s="344">
        <v>0.79166666666666663</v>
      </c>
      <c r="O83" s="342">
        <v>20</v>
      </c>
      <c r="P83" s="424">
        <f t="shared" ref="P83" si="28">(N83-M83)*24*60</f>
        <v>34.999999999999872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21"/>
      <c r="J84" s="341"/>
      <c r="K84" s="342"/>
      <c r="L84" s="343"/>
      <c r="M84" s="344"/>
      <c r="N84" s="344"/>
      <c r="O84" s="342"/>
      <c r="P84" s="424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2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419"/>
      <c r="H86" s="390">
        <f t="shared" si="25"/>
        <v>0</v>
      </c>
      <c r="I86" s="42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419"/>
      <c r="H87" s="390">
        <f t="shared" si="25"/>
        <v>0</v>
      </c>
      <c r="I87" s="42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419"/>
      <c r="H88" s="390">
        <f t="shared" si="25"/>
        <v>0</v>
      </c>
      <c r="I88" s="42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419"/>
      <c r="H89" s="390">
        <f t="shared" si="25"/>
        <v>0</v>
      </c>
      <c r="I89" s="42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419"/>
      <c r="H90" s="390">
        <f t="shared" si="25"/>
        <v>0</v>
      </c>
      <c r="I90" s="42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224</v>
      </c>
      <c r="D91" s="842" t="s">
        <v>219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2501.4285714285752</v>
      </c>
      <c r="L91" s="355">
        <f>AVERAGE(L82:L90)</f>
        <v>716.64285714285847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419">
        <v>6981</v>
      </c>
      <c r="H92" s="340">
        <f t="shared" ref="H92:H99" si="29">F92*G92</f>
        <v>116303.46</v>
      </c>
      <c r="I92" s="421"/>
      <c r="J92" s="341">
        <v>4</v>
      </c>
      <c r="K92" s="342">
        <f>G92/P92*60</f>
        <v>2792.4000000000015</v>
      </c>
      <c r="L92" s="343">
        <f t="shared" ref="L92:L93" si="30">K92/J92</f>
        <v>698.10000000000036</v>
      </c>
      <c r="M92" s="344">
        <v>0.72222222222222221</v>
      </c>
      <c r="N92" s="344">
        <v>0.82638888888888884</v>
      </c>
      <c r="O92" s="335">
        <v>20</v>
      </c>
      <c r="P92" s="424">
        <f>(N92-M92)*24*60</f>
        <v>149.99999999999994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4609</v>
      </c>
      <c r="H93" s="340">
        <f t="shared" si="29"/>
        <v>82459.199999999997</v>
      </c>
      <c r="I93" s="421"/>
      <c r="J93" s="341">
        <v>3</v>
      </c>
      <c r="K93" s="342">
        <f t="shared" ref="K93" si="31">G93/P93*60</f>
        <v>2765.3999999999965</v>
      </c>
      <c r="L93" s="343">
        <f t="shared" si="30"/>
        <v>921.79999999999882</v>
      </c>
      <c r="M93" s="344">
        <v>0.84097222222222223</v>
      </c>
      <c r="N93" s="344">
        <v>0.91041666666666676</v>
      </c>
      <c r="O93" s="335">
        <v>21</v>
      </c>
      <c r="P93" s="424">
        <f>(N93-M93)*24*60</f>
        <v>100.00000000000013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21"/>
      <c r="J94" s="341"/>
      <c r="K94" s="342"/>
      <c r="L94" s="343"/>
      <c r="M94" s="344"/>
      <c r="N94" s="344"/>
      <c r="O94" s="335"/>
      <c r="P94" s="424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21"/>
      <c r="J95" s="341"/>
      <c r="K95" s="342"/>
      <c r="L95" s="343"/>
      <c r="M95" s="344"/>
      <c r="N95" s="344"/>
      <c r="O95" s="335"/>
      <c r="P95" s="424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21"/>
      <c r="J96" s="341"/>
      <c r="K96" s="342"/>
      <c r="L96" s="343"/>
      <c r="M96" s="344"/>
      <c r="N96" s="344"/>
      <c r="O96" s="335"/>
      <c r="P96" s="424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21"/>
      <c r="J97" s="341"/>
      <c r="K97" s="342"/>
      <c r="L97" s="343"/>
      <c r="M97" s="344"/>
      <c r="N97" s="344"/>
      <c r="O97" s="335"/>
      <c r="P97" s="424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21"/>
      <c r="J98" s="341"/>
      <c r="K98" s="342"/>
      <c r="L98" s="343"/>
      <c r="M98" s="344"/>
      <c r="N98" s="344"/>
      <c r="O98" s="335"/>
      <c r="P98" s="424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21"/>
      <c r="J99" s="341"/>
      <c r="K99" s="342"/>
      <c r="L99" s="343"/>
      <c r="M99" s="344"/>
      <c r="N99" s="344"/>
      <c r="O99" s="335"/>
      <c r="P99" s="424"/>
      <c r="Q99" s="345"/>
      <c r="R99" s="345"/>
    </row>
    <row r="100" spans="1:18" ht="15.75" customHeight="1">
      <c r="A100" s="845"/>
      <c r="B100" s="336">
        <v>0</v>
      </c>
      <c r="C100" s="204" t="s">
        <v>246</v>
      </c>
      <c r="D100" s="838" t="s">
        <v>219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2778.8999999999987</v>
      </c>
      <c r="L100" s="355">
        <f>AVERAGE(L92:L99)</f>
        <v>809.94999999999959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247</v>
      </c>
      <c r="B101" s="336" t="s">
        <v>165</v>
      </c>
      <c r="C101" s="204"/>
      <c r="D101" s="361" t="s">
        <v>248</v>
      </c>
      <c r="E101" s="425"/>
      <c r="F101" s="339">
        <v>30</v>
      </c>
      <c r="G101" s="419">
        <v>1925</v>
      </c>
      <c r="H101" s="340">
        <f t="shared" ref="H101:H110" si="32">F101*G101</f>
        <v>57750</v>
      </c>
      <c r="I101" s="421"/>
      <c r="J101" s="341">
        <v>3</v>
      </c>
      <c r="K101" s="342">
        <f>G101/P101*60</f>
        <v>2887.4999999999991</v>
      </c>
      <c r="L101" s="343">
        <f t="shared" ref="L101:L105" si="33">K101/J101</f>
        <v>962.49999999999966</v>
      </c>
      <c r="M101" s="344">
        <v>0.72222222222222221</v>
      </c>
      <c r="N101" s="344">
        <v>0.75</v>
      </c>
      <c r="O101" s="335">
        <v>20</v>
      </c>
      <c r="P101" s="342">
        <f t="shared" ref="P101:P103" si="34">(N101-M101)*24*60</f>
        <v>40.000000000000014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425"/>
      <c r="F102" s="339">
        <v>24.82</v>
      </c>
      <c r="G102" s="419">
        <v>1843</v>
      </c>
      <c r="H102" s="340">
        <f t="shared" si="32"/>
        <v>45743.26</v>
      </c>
      <c r="I102" s="421"/>
      <c r="J102" s="341">
        <v>4</v>
      </c>
      <c r="K102" s="342">
        <f t="shared" ref="K102:K105" si="35">G102/P102*60</f>
        <v>2988.6486486486592</v>
      </c>
      <c r="L102" s="343">
        <f t="shared" si="33"/>
        <v>747.1621621621648</v>
      </c>
      <c r="M102" s="344">
        <v>0.76458333333333339</v>
      </c>
      <c r="N102" s="344">
        <v>0.79027777777777775</v>
      </c>
      <c r="O102" s="335">
        <v>21</v>
      </c>
      <c r="P102" s="342">
        <f t="shared" si="34"/>
        <v>36.999999999999872</v>
      </c>
      <c r="Q102" s="345"/>
      <c r="R102" s="345"/>
    </row>
    <row r="103" spans="1:18">
      <c r="A103" s="830"/>
      <c r="B103" s="336" t="s">
        <v>165</v>
      </c>
      <c r="C103" s="204"/>
      <c r="D103" s="361" t="s">
        <v>249</v>
      </c>
      <c r="E103" s="361"/>
      <c r="F103" s="339">
        <v>23.8</v>
      </c>
      <c r="G103" s="419">
        <v>839</v>
      </c>
      <c r="H103" s="340">
        <f t="shared" si="32"/>
        <v>19968.2</v>
      </c>
      <c r="I103" s="421"/>
      <c r="J103" s="341">
        <v>4</v>
      </c>
      <c r="K103" s="342">
        <f t="shared" si="35"/>
        <v>3355.9999999999764</v>
      </c>
      <c r="L103" s="343">
        <f t="shared" si="33"/>
        <v>838.99999999999409</v>
      </c>
      <c r="M103" s="344">
        <v>0.80555555555555547</v>
      </c>
      <c r="N103" s="344">
        <v>0.81597222222222221</v>
      </c>
      <c r="O103" s="335">
        <v>22</v>
      </c>
      <c r="P103" s="342">
        <f t="shared" si="34"/>
        <v>15.000000000000107</v>
      </c>
      <c r="Q103" s="345"/>
      <c r="R103" s="345"/>
    </row>
    <row r="104" spans="1:18">
      <c r="A104" s="830"/>
      <c r="B104" s="336" t="s">
        <v>165</v>
      </c>
      <c r="C104" s="204"/>
      <c r="D104" s="361" t="s">
        <v>250</v>
      </c>
      <c r="E104" s="379"/>
      <c r="F104" s="339">
        <v>24.76</v>
      </c>
      <c r="G104" s="419">
        <v>1428</v>
      </c>
      <c r="H104" s="340">
        <f t="shared" si="32"/>
        <v>35357.279999999999</v>
      </c>
      <c r="I104" s="421"/>
      <c r="J104" s="341">
        <v>4</v>
      </c>
      <c r="K104" s="342">
        <f t="shared" si="35"/>
        <v>3173.3333333333449</v>
      </c>
      <c r="L104" s="343">
        <f t="shared" si="33"/>
        <v>793.33333333333621</v>
      </c>
      <c r="M104" s="344">
        <v>0.82986111111111116</v>
      </c>
      <c r="N104" s="344">
        <v>0.84861111111111109</v>
      </c>
      <c r="O104" s="335">
        <v>20</v>
      </c>
      <c r="P104" s="342">
        <f>(N104-M104)*24*60</f>
        <v>26.999999999999904</v>
      </c>
      <c r="Q104" s="345"/>
      <c r="R104" s="345"/>
    </row>
    <row r="105" spans="1:18">
      <c r="A105" s="830"/>
      <c r="B105" s="336" t="s">
        <v>165</v>
      </c>
      <c r="C105" s="204"/>
      <c r="D105" s="361" t="s">
        <v>251</v>
      </c>
      <c r="E105" s="363"/>
      <c r="F105" s="339">
        <v>14.03</v>
      </c>
      <c r="G105" s="419">
        <v>7075</v>
      </c>
      <c r="H105" s="340">
        <f t="shared" si="32"/>
        <v>99262.25</v>
      </c>
      <c r="I105" s="421"/>
      <c r="J105" s="341">
        <v>3</v>
      </c>
      <c r="K105" s="342">
        <f t="shared" si="35"/>
        <v>2989.4366197183072</v>
      </c>
      <c r="L105" s="343">
        <f t="shared" si="33"/>
        <v>996.47887323943576</v>
      </c>
      <c r="M105" s="344">
        <v>0.86249999999999993</v>
      </c>
      <c r="N105" s="344">
        <v>0.96111111111111114</v>
      </c>
      <c r="O105" s="335">
        <v>20</v>
      </c>
      <c r="P105" s="342">
        <f>(N105-M105)*24*60</f>
        <v>142.00000000000014</v>
      </c>
      <c r="Q105" s="343"/>
      <c r="R105" s="345"/>
    </row>
    <row r="106" spans="1:18">
      <c r="A106" s="830"/>
      <c r="B106" s="336">
        <v>0</v>
      </c>
      <c r="C106" s="204"/>
      <c r="D106" s="363"/>
      <c r="E106" s="425"/>
      <c r="F106" s="339" t="s">
        <v>161</v>
      </c>
      <c r="G106" s="346"/>
      <c r="H106" s="340">
        <f t="shared" si="32"/>
        <v>0</v>
      </c>
      <c r="I106" s="42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419"/>
      <c r="H107" s="340">
        <f t="shared" si="32"/>
        <v>0</v>
      </c>
      <c r="I107" s="42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419"/>
      <c r="H108" s="340">
        <f t="shared" si="32"/>
        <v>0</v>
      </c>
      <c r="I108" s="42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419"/>
      <c r="H109" s="340">
        <f t="shared" si="32"/>
        <v>0</v>
      </c>
      <c r="I109" s="42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419"/>
      <c r="H110" s="340">
        <f t="shared" si="32"/>
        <v>0</v>
      </c>
      <c r="I110" s="42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236</v>
      </c>
      <c r="D111" s="831" t="s">
        <v>219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3078.9837203400575</v>
      </c>
      <c r="L111" s="355">
        <f>AVERAGE(L101:L110)</f>
        <v>867.69487374698599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252</v>
      </c>
      <c r="B112" s="336" t="s">
        <v>165</v>
      </c>
      <c r="C112" s="204"/>
      <c r="D112" s="363" t="s">
        <v>188</v>
      </c>
      <c r="E112" s="398"/>
      <c r="F112" s="339">
        <v>28.57</v>
      </c>
      <c r="G112" s="419">
        <v>3393</v>
      </c>
      <c r="H112" s="389">
        <f t="shared" si="17"/>
        <v>96938.01</v>
      </c>
      <c r="I112" s="421"/>
      <c r="J112" s="341">
        <v>3</v>
      </c>
      <c r="K112" s="342">
        <f t="shared" ref="K112:K117" si="36">G112/P112*60</f>
        <v>2993.8235294117685</v>
      </c>
      <c r="L112" s="343">
        <f t="shared" ref="L112:L117" si="37">K112/J112</f>
        <v>997.94117647058954</v>
      </c>
      <c r="M112" s="344">
        <v>0.72222222222222221</v>
      </c>
      <c r="N112" s="344">
        <v>0.76944444444444438</v>
      </c>
      <c r="O112" s="335">
        <v>20</v>
      </c>
      <c r="P112" s="424">
        <f t="shared" ref="P112:P116" si="38">(N112-M112)*24*60</f>
        <v>67.999999999999915</v>
      </c>
      <c r="Q112" s="335"/>
      <c r="R112" s="335"/>
    </row>
    <row r="113" spans="1:18">
      <c r="A113" s="833"/>
      <c r="B113" s="336" t="s">
        <v>165</v>
      </c>
      <c r="C113" s="359"/>
      <c r="D113" s="386" t="s">
        <v>253</v>
      </c>
      <c r="E113" s="386"/>
      <c r="F113" s="339">
        <v>25.03</v>
      </c>
      <c r="G113" s="419">
        <v>1060</v>
      </c>
      <c r="H113" s="389">
        <f t="shared" si="17"/>
        <v>26531.800000000003</v>
      </c>
      <c r="I113" s="421"/>
      <c r="J113" s="341">
        <v>4</v>
      </c>
      <c r="K113" s="342">
        <f t="shared" si="36"/>
        <v>2890.909090909101</v>
      </c>
      <c r="L113" s="343">
        <f t="shared" si="37"/>
        <v>722.72727272727525</v>
      </c>
      <c r="M113" s="344">
        <v>0.78472222222222221</v>
      </c>
      <c r="N113" s="344">
        <v>0.79999999999999993</v>
      </c>
      <c r="O113" s="335">
        <v>22</v>
      </c>
      <c r="P113" s="424">
        <f t="shared" si="38"/>
        <v>21.999999999999922</v>
      </c>
      <c r="Q113" s="345"/>
      <c r="R113" s="345"/>
    </row>
    <row r="114" spans="1:18">
      <c r="A114" s="833"/>
      <c r="B114" s="336" t="s">
        <v>165</v>
      </c>
      <c r="C114" s="359"/>
      <c r="D114" s="386" t="s">
        <v>254</v>
      </c>
      <c r="E114" s="361"/>
      <c r="F114" s="339">
        <v>16.7</v>
      </c>
      <c r="G114" s="419">
        <v>2413</v>
      </c>
      <c r="H114" s="389">
        <f t="shared" si="17"/>
        <v>40297.1</v>
      </c>
      <c r="I114" s="421"/>
      <c r="J114" s="341">
        <v>3</v>
      </c>
      <c r="K114" s="342">
        <f t="shared" si="36"/>
        <v>2895.6000000000099</v>
      </c>
      <c r="L114" s="343">
        <f t="shared" si="37"/>
        <v>965.20000000000334</v>
      </c>
      <c r="M114" s="344">
        <v>0.81388888888888899</v>
      </c>
      <c r="N114" s="344">
        <v>0.84861111111111109</v>
      </c>
      <c r="O114" s="335">
        <v>20</v>
      </c>
      <c r="P114" s="424">
        <f t="shared" si="38"/>
        <v>49.999999999999822</v>
      </c>
      <c r="Q114" s="345"/>
      <c r="R114" s="345"/>
    </row>
    <row r="115" spans="1:18">
      <c r="A115" s="833"/>
      <c r="B115" s="336" t="s">
        <v>165</v>
      </c>
      <c r="C115" s="359"/>
      <c r="D115" s="363" t="s">
        <v>255</v>
      </c>
      <c r="E115" s="379"/>
      <c r="F115" s="339">
        <v>18.18</v>
      </c>
      <c r="G115" s="419">
        <v>1365</v>
      </c>
      <c r="H115" s="389">
        <f t="shared" si="17"/>
        <v>24815.7</v>
      </c>
      <c r="I115" s="421"/>
      <c r="J115" s="341">
        <v>3</v>
      </c>
      <c r="K115" s="342">
        <f t="shared" si="36"/>
        <v>2924.9999999999936</v>
      </c>
      <c r="L115" s="343">
        <f t="shared" si="37"/>
        <v>974.99999999999784</v>
      </c>
      <c r="M115" s="344">
        <v>0.86319444444444438</v>
      </c>
      <c r="N115" s="344">
        <v>0.88263888888888886</v>
      </c>
      <c r="O115" s="335">
        <v>21</v>
      </c>
      <c r="P115" s="424">
        <f t="shared" si="38"/>
        <v>28.00000000000006</v>
      </c>
      <c r="Q115" s="345"/>
      <c r="R115" s="345"/>
    </row>
    <row r="116" spans="1:18">
      <c r="A116" s="833"/>
      <c r="B116" s="336" t="s">
        <v>165</v>
      </c>
      <c r="C116" s="359"/>
      <c r="D116" s="386" t="s">
        <v>256</v>
      </c>
      <c r="E116" s="363"/>
      <c r="F116" s="339">
        <v>18.18</v>
      </c>
      <c r="G116" s="419">
        <v>1372</v>
      </c>
      <c r="H116" s="389">
        <f t="shared" si="17"/>
        <v>24942.959999999999</v>
      </c>
      <c r="I116" s="421"/>
      <c r="J116" s="341">
        <v>3</v>
      </c>
      <c r="K116" s="342">
        <f t="shared" si="36"/>
        <v>2939.9999999999768</v>
      </c>
      <c r="L116" s="343">
        <f t="shared" si="37"/>
        <v>979.99999999999227</v>
      </c>
      <c r="M116" s="344">
        <v>0.8965277777777777</v>
      </c>
      <c r="N116" s="391">
        <v>0.9159722222222223</v>
      </c>
      <c r="O116" s="335">
        <v>20</v>
      </c>
      <c r="P116" s="424">
        <f t="shared" si="38"/>
        <v>28.00000000000022</v>
      </c>
      <c r="Q116" s="345"/>
      <c r="R116" s="345"/>
    </row>
    <row r="117" spans="1:18">
      <c r="A117" s="833"/>
      <c r="B117" s="336" t="s">
        <v>165</v>
      </c>
      <c r="C117" s="359"/>
      <c r="D117" s="361" t="s">
        <v>257</v>
      </c>
      <c r="E117" s="376"/>
      <c r="F117" s="339">
        <v>14.285714285714283</v>
      </c>
      <c r="G117" s="419">
        <v>10171</v>
      </c>
      <c r="H117" s="389">
        <f t="shared" ref="H117:H123" si="39">F117*G117</f>
        <v>145299.99999999997</v>
      </c>
      <c r="I117" s="421"/>
      <c r="J117" s="341">
        <v>3</v>
      </c>
      <c r="K117" s="342">
        <f t="shared" si="36"/>
        <v>2976.8780488142979</v>
      </c>
      <c r="L117" s="343">
        <f t="shared" si="37"/>
        <v>992.29268293809935</v>
      </c>
      <c r="M117" s="344">
        <v>46297.930555555555</v>
      </c>
      <c r="N117" s="344">
        <v>46298.072916666664</v>
      </c>
      <c r="O117" s="335">
        <v>21</v>
      </c>
      <c r="P117" s="342">
        <f>(N117-M117)*24*60</f>
        <v>204.99999999767169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419"/>
      <c r="H118" s="389">
        <f t="shared" si="39"/>
        <v>0</v>
      </c>
      <c r="I118" s="421"/>
      <c r="J118" s="341"/>
      <c r="K118" s="342"/>
      <c r="L118" s="343"/>
      <c r="M118" s="344"/>
      <c r="N118" s="344"/>
      <c r="O118" s="342"/>
      <c r="P118" s="424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419"/>
      <c r="H119" s="389">
        <f t="shared" si="39"/>
        <v>0</v>
      </c>
      <c r="I119" s="421"/>
      <c r="J119" s="341"/>
      <c r="K119" s="342"/>
      <c r="L119" s="343"/>
      <c r="M119" s="344"/>
      <c r="N119" s="344"/>
      <c r="O119" s="335"/>
      <c r="P119" s="424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419"/>
      <c r="H120" s="389">
        <f t="shared" si="39"/>
        <v>0</v>
      </c>
      <c r="I120" s="421"/>
      <c r="J120" s="341"/>
      <c r="K120" s="342"/>
      <c r="L120" s="343"/>
      <c r="M120" s="344"/>
      <c r="N120" s="344"/>
      <c r="O120" s="335"/>
      <c r="P120" s="424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419"/>
      <c r="H121" s="389">
        <f t="shared" si="39"/>
        <v>0</v>
      </c>
      <c r="I121" s="421"/>
      <c r="J121" s="341"/>
      <c r="K121" s="342"/>
      <c r="L121" s="343"/>
      <c r="M121" s="344"/>
      <c r="N121" s="344"/>
      <c r="O121" s="335"/>
      <c r="P121" s="424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419"/>
      <c r="H122" s="389">
        <f t="shared" si="39"/>
        <v>0</v>
      </c>
      <c r="I122" s="421"/>
      <c r="J122" s="341"/>
      <c r="K122" s="342"/>
      <c r="L122" s="343"/>
      <c r="M122" s="344"/>
      <c r="N122" s="344"/>
      <c r="O122" s="335"/>
      <c r="P122" s="424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419"/>
      <c r="H123" s="389">
        <f t="shared" si="39"/>
        <v>0</v>
      </c>
      <c r="I123" s="421"/>
      <c r="J123" s="341"/>
      <c r="K123" s="342"/>
      <c r="L123" s="343"/>
      <c r="M123" s="344"/>
      <c r="N123" s="344"/>
      <c r="O123" s="335"/>
      <c r="P123" s="424"/>
      <c r="Q123" s="345"/>
      <c r="R123" s="345"/>
    </row>
    <row r="124" spans="1:18" ht="17.399999999999999" customHeight="1">
      <c r="A124" s="833"/>
      <c r="B124" s="349">
        <v>0</v>
      </c>
      <c r="C124" s="204" t="s">
        <v>241</v>
      </c>
      <c r="D124" s="834" t="s">
        <v>219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2937.0351115225244</v>
      </c>
      <c r="L124" s="355">
        <f>AVERAGE(L112:L123)</f>
        <v>938.86018868932626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34" activePane="bottomRight" state="frozen"/>
      <selection activeCell="B151" sqref="B151"/>
      <selection pane="topRight" activeCell="B151" sqref="B151"/>
      <selection pane="bottomLeft" activeCell="B151" sqref="B151"/>
      <selection pane="bottomRight" activeCell="B151" sqref="B15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260</v>
      </c>
      <c r="B1" s="57"/>
      <c r="C1" s="57"/>
      <c r="D1" s="429" t="s">
        <v>198</v>
      </c>
      <c r="E1" s="58">
        <f>SUM(G5:G173)</f>
        <v>133943.40000000002</v>
      </c>
      <c r="F1" s="430" t="s">
        <v>3</v>
      </c>
      <c r="G1" s="59">
        <f>SUM(H5:H173)</f>
        <v>5280803.3835972352</v>
      </c>
      <c r="H1" s="426" t="s">
        <v>77</v>
      </c>
      <c r="I1" s="60">
        <f>M17+M30+M43+M56+M69+M82+M95+M108+M121+M134+M147+M160+M173</f>
        <v>188.89166666666665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261</v>
      </c>
      <c r="Q1" s="956"/>
      <c r="R1" s="956"/>
      <c r="S1" s="956"/>
      <c r="T1" s="956" t="s">
        <v>201</v>
      </c>
      <c r="U1" s="956"/>
      <c r="V1" s="956"/>
      <c r="W1" s="956"/>
      <c r="X1" s="956"/>
      <c r="Y1" s="956"/>
      <c r="Z1" s="61" t="s">
        <v>262</v>
      </c>
      <c r="AA1" s="61" t="s">
        <v>263</v>
      </c>
      <c r="AB1" s="961" t="s">
        <v>264</v>
      </c>
      <c r="AC1" s="962"/>
      <c r="AD1" s="61" t="s">
        <v>262</v>
      </c>
      <c r="AE1" s="61" t="s">
        <v>265</v>
      </c>
      <c r="AF1" s="956" t="s">
        <v>266</v>
      </c>
      <c r="AG1" s="957"/>
      <c r="AH1" s="957"/>
      <c r="AK1" s="62" t="s">
        <v>267</v>
      </c>
    </row>
    <row r="2" spans="1:37" ht="26.25" customHeight="1">
      <c r="A2" s="960" t="s">
        <v>304</v>
      </c>
      <c r="B2" s="960"/>
      <c r="C2" s="429"/>
      <c r="D2" s="429" t="s">
        <v>203</v>
      </c>
      <c r="E2" s="63">
        <f>AVERAGE(O17,O30,O43,O56,O69,O82,O95,O108,O121,O134,O147,O160,O173)</f>
        <v>127.30732493650279</v>
      </c>
      <c r="F2" s="64" t="s">
        <v>80</v>
      </c>
      <c r="G2" s="65">
        <f>G1/E1</f>
        <v>39.425633391396921</v>
      </c>
      <c r="H2" s="426" t="s">
        <v>81</v>
      </c>
      <c r="I2" s="426">
        <f>COUNT(I5:I173)</f>
        <v>5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3</v>
      </c>
      <c r="AE2" s="67">
        <f>AE17+AE30+AE43+AE56+AE69+AE82+AE95+AE108+AE121+AE134+AE147+AE160+AE173</f>
        <v>2</v>
      </c>
      <c r="AF2" s="957"/>
      <c r="AG2" s="957"/>
      <c r="AH2" s="957"/>
      <c r="AK2" s="402">
        <f>AVERAGE(AK5:AK9999)</f>
        <v>6.4313427010148523</v>
      </c>
    </row>
    <row r="3" spans="1:37" ht="30.6" customHeight="1">
      <c r="A3" s="895" t="s">
        <v>205</v>
      </c>
      <c r="B3" s="895" t="s">
        <v>82</v>
      </c>
      <c r="C3" s="958"/>
      <c r="D3" s="895" t="s">
        <v>207</v>
      </c>
      <c r="E3" s="895"/>
      <c r="F3" s="958" t="s">
        <v>83</v>
      </c>
      <c r="G3" s="951" t="s">
        <v>84</v>
      </c>
      <c r="H3" s="958" t="s">
        <v>85</v>
      </c>
      <c r="I3" s="952" t="s">
        <v>210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212</v>
      </c>
      <c r="O3" s="924" t="s">
        <v>203</v>
      </c>
      <c r="P3" s="955" t="s">
        <v>211</v>
      </c>
      <c r="Q3" s="924" t="s">
        <v>203</v>
      </c>
      <c r="R3" s="949" t="s">
        <v>269</v>
      </c>
      <c r="S3" s="925" t="s">
        <v>270</v>
      </c>
      <c r="T3" s="951" t="s">
        <v>88</v>
      </c>
      <c r="U3" s="951"/>
      <c r="V3" s="950" t="s">
        <v>89</v>
      </c>
      <c r="W3" s="952" t="s">
        <v>213</v>
      </c>
      <c r="X3" s="951" t="s">
        <v>214</v>
      </c>
      <c r="Y3" s="951"/>
      <c r="Z3" s="953" t="s">
        <v>271</v>
      </c>
      <c r="AA3" s="954"/>
      <c r="AB3" s="944" t="s">
        <v>272</v>
      </c>
      <c r="AC3" s="945"/>
      <c r="AD3" s="946" t="s">
        <v>273</v>
      </c>
      <c r="AE3" s="947"/>
      <c r="AF3" s="948" t="s">
        <v>212</v>
      </c>
      <c r="AG3" s="949" t="s">
        <v>269</v>
      </c>
      <c r="AH3" s="925" t="s">
        <v>270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436" t="s">
        <v>90</v>
      </c>
      <c r="U4" s="436" t="s">
        <v>91</v>
      </c>
      <c r="V4" s="951"/>
      <c r="W4" s="952"/>
      <c r="X4" s="430" t="s">
        <v>215</v>
      </c>
      <c r="Y4" s="430" t="s">
        <v>36</v>
      </c>
      <c r="Z4" s="436" t="s">
        <v>274</v>
      </c>
      <c r="AA4" s="436" t="s">
        <v>275</v>
      </c>
      <c r="AB4" s="945"/>
      <c r="AC4" s="945"/>
      <c r="AD4" s="436" t="s">
        <v>276</v>
      </c>
      <c r="AE4" s="68" t="s">
        <v>277</v>
      </c>
      <c r="AF4" s="948"/>
      <c r="AG4" s="949"/>
      <c r="AH4" s="925"/>
      <c r="AK4" s="951"/>
    </row>
    <row r="5" spans="1:37" ht="18.75" customHeight="1">
      <c r="A5" s="940" t="s">
        <v>278</v>
      </c>
      <c r="B5" s="69" t="s">
        <v>163</v>
      </c>
      <c r="C5" s="70"/>
      <c r="D5" s="71" t="s">
        <v>93</v>
      </c>
      <c r="E5" s="72"/>
      <c r="F5" s="73">
        <v>36.92</v>
      </c>
      <c r="G5" s="74">
        <v>812</v>
      </c>
      <c r="H5" s="75">
        <f t="shared" ref="H5:H16" si="0">F5*G5</f>
        <v>29979.040000000001</v>
      </c>
      <c r="I5" s="427"/>
      <c r="J5" s="76">
        <v>12</v>
      </c>
      <c r="K5" s="74">
        <v>2000</v>
      </c>
      <c r="L5" s="77">
        <v>166.66666666666666</v>
      </c>
      <c r="M5" s="428">
        <v>12</v>
      </c>
      <c r="N5" s="74">
        <f t="shared" ref="N5:N12" si="1">G5/W5*60</f>
        <v>1571.6129032258077</v>
      </c>
      <c r="O5" s="77">
        <f t="shared" ref="O5:O12" si="2">N5/M5</f>
        <v>130.96774193548399</v>
      </c>
      <c r="P5" s="78">
        <f t="shared" ref="P5:P12" si="3">M5-J5</f>
        <v>0</v>
      </c>
      <c r="Q5" s="79">
        <f t="shared" ref="Q5:Q12" si="4">O5-L5</f>
        <v>-35.698924731182672</v>
      </c>
      <c r="R5" s="434">
        <f t="shared" ref="R5:R12" si="5">O5/L5</f>
        <v>0.78580645161290397</v>
      </c>
      <c r="S5" s="910">
        <f>R17</f>
        <v>0.86863426807831357</v>
      </c>
      <c r="T5" s="80">
        <v>0.25</v>
      </c>
      <c r="U5" s="80">
        <v>0.27152777777777776</v>
      </c>
      <c r="V5" s="430">
        <v>5</v>
      </c>
      <c r="W5" s="427">
        <f>(U5-T5)*24*60</f>
        <v>30.999999999999972</v>
      </c>
      <c r="X5" s="430"/>
      <c r="Y5" s="430"/>
      <c r="Z5" s="81"/>
      <c r="AA5" s="81"/>
      <c r="AB5" s="895"/>
      <c r="AC5" s="895"/>
      <c r="AD5" s="82"/>
      <c r="AE5" s="82"/>
      <c r="AF5" s="78">
        <f t="shared" ref="AF5:AF70" si="6">N5-K5</f>
        <v>-428.38709677419229</v>
      </c>
      <c r="AG5" s="434">
        <f t="shared" ref="AG5:AG70" si="7">N5/K5</f>
        <v>0.78580645161290386</v>
      </c>
      <c r="AH5" s="910">
        <f>AG17</f>
        <v>0.87374513541404186</v>
      </c>
      <c r="AJ5" s="62" t="str">
        <f>A5</f>
        <v>四度一組
(ET-600)</v>
      </c>
      <c r="AK5" s="404">
        <f>AVERAGE(AK6:AK16)</f>
        <v>6.4285714285714795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5695</v>
      </c>
      <c r="H6" s="75">
        <f t="shared" si="0"/>
        <v>215441.84999999998</v>
      </c>
      <c r="I6" s="427"/>
      <c r="J6" s="76">
        <v>20</v>
      </c>
      <c r="K6" s="74">
        <v>2400</v>
      </c>
      <c r="L6" s="77">
        <v>120</v>
      </c>
      <c r="M6" s="428">
        <v>20</v>
      </c>
      <c r="N6" s="74">
        <f t="shared" si="1"/>
        <v>2248.0263157894733</v>
      </c>
      <c r="O6" s="77">
        <f t="shared" si="2"/>
        <v>112.40131578947367</v>
      </c>
      <c r="P6" s="78">
        <f t="shared" si="3"/>
        <v>0</v>
      </c>
      <c r="Q6" s="79">
        <f t="shared" si="4"/>
        <v>-7.5986842105263293</v>
      </c>
      <c r="R6" s="434">
        <f t="shared" si="5"/>
        <v>0.93667763157894723</v>
      </c>
      <c r="S6" s="910"/>
      <c r="T6" s="80">
        <v>0.27638888888888885</v>
      </c>
      <c r="U6" s="80">
        <v>0.38194444444444442</v>
      </c>
      <c r="V6" s="430">
        <v>7</v>
      </c>
      <c r="W6" s="427">
        <f t="shared" ref="W6:W17" si="8">(U6-T6)*24*60</f>
        <v>152.00000000000003</v>
      </c>
      <c r="X6" s="83"/>
      <c r="Y6" s="83"/>
      <c r="Z6" s="84"/>
      <c r="AA6" s="84"/>
      <c r="AB6" s="895"/>
      <c r="AC6" s="895"/>
      <c r="AD6" s="443"/>
      <c r="AE6" s="443"/>
      <c r="AF6" s="78">
        <f t="shared" si="6"/>
        <v>-151.9736842105267</v>
      </c>
      <c r="AG6" s="434">
        <f t="shared" si="7"/>
        <v>0.93667763157894723</v>
      </c>
      <c r="AH6" s="910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2080</v>
      </c>
      <c r="H7" s="75">
        <f t="shared" si="0"/>
        <v>74651.199999999997</v>
      </c>
      <c r="I7" s="427"/>
      <c r="J7" s="76">
        <v>18</v>
      </c>
      <c r="K7" s="74">
        <v>2571</v>
      </c>
      <c r="L7" s="77">
        <v>142.83333333333334</v>
      </c>
      <c r="M7" s="428">
        <v>18</v>
      </c>
      <c r="N7" s="74">
        <f t="shared" si="1"/>
        <v>2311.1111111111122</v>
      </c>
      <c r="O7" s="77">
        <f t="shared" si="2"/>
        <v>128.39506172839512</v>
      </c>
      <c r="P7" s="78">
        <f t="shared" si="3"/>
        <v>0</v>
      </c>
      <c r="Q7" s="79">
        <f t="shared" si="4"/>
        <v>-14.438271604938222</v>
      </c>
      <c r="R7" s="434">
        <f t="shared" si="5"/>
        <v>0.89891525130731698</v>
      </c>
      <c r="S7" s="910"/>
      <c r="T7" s="80">
        <v>0.3972222222222222</v>
      </c>
      <c r="U7" s="80">
        <v>0.43472222222222218</v>
      </c>
      <c r="V7" s="430">
        <v>22</v>
      </c>
      <c r="W7" s="427">
        <f t="shared" si="8"/>
        <v>53.999999999999972</v>
      </c>
      <c r="X7" s="83">
        <v>0.38611111111111113</v>
      </c>
      <c r="Y7" s="83">
        <v>0.39583333333333331</v>
      </c>
      <c r="Z7" s="84"/>
      <c r="AA7" s="84"/>
      <c r="AB7" s="895"/>
      <c r="AC7" s="895"/>
      <c r="AD7" s="443">
        <v>1</v>
      </c>
      <c r="AE7" s="443"/>
      <c r="AF7" s="78">
        <f t="shared" si="6"/>
        <v>-259.88888888888778</v>
      </c>
      <c r="AG7" s="434">
        <f t="shared" si="7"/>
        <v>0.89891525130731709</v>
      </c>
      <c r="AH7" s="910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941"/>
      <c r="B8" s="69" t="s">
        <v>162</v>
      </c>
      <c r="C8" s="70"/>
      <c r="D8" s="71" t="s">
        <v>95</v>
      </c>
      <c r="E8" s="72"/>
      <c r="F8" s="73">
        <v>36.729999999999997</v>
      </c>
      <c r="G8" s="85">
        <v>765</v>
      </c>
      <c r="H8" s="75">
        <f t="shared" si="0"/>
        <v>28098.449999999997</v>
      </c>
      <c r="I8" s="427"/>
      <c r="J8" s="76">
        <v>18</v>
      </c>
      <c r="K8" s="74">
        <v>2571</v>
      </c>
      <c r="L8" s="77">
        <v>142.83333333333334</v>
      </c>
      <c r="M8" s="428">
        <v>18</v>
      </c>
      <c r="N8" s="74">
        <f t="shared" si="1"/>
        <v>2185.7142857142849</v>
      </c>
      <c r="O8" s="77">
        <f t="shared" si="2"/>
        <v>121.42857142857139</v>
      </c>
      <c r="P8" s="78">
        <f t="shared" si="3"/>
        <v>0</v>
      </c>
      <c r="Q8" s="79">
        <f t="shared" si="4"/>
        <v>-21.404761904761955</v>
      </c>
      <c r="R8" s="434">
        <f t="shared" si="5"/>
        <v>0.85014169028171327</v>
      </c>
      <c r="S8" s="910"/>
      <c r="T8" s="80">
        <v>0.43958333333333327</v>
      </c>
      <c r="U8" s="80">
        <v>0.45416666666666661</v>
      </c>
      <c r="V8" s="430">
        <v>7</v>
      </c>
      <c r="W8" s="427">
        <f t="shared" si="8"/>
        <v>21.000000000000007</v>
      </c>
      <c r="X8" s="83"/>
      <c r="Y8" s="83"/>
      <c r="Z8" s="84"/>
      <c r="AA8" s="84"/>
      <c r="AB8" s="895"/>
      <c r="AC8" s="895"/>
      <c r="AD8" s="443"/>
      <c r="AE8" s="443"/>
      <c r="AF8" s="78">
        <f t="shared" si="6"/>
        <v>-385.28571428571513</v>
      </c>
      <c r="AG8" s="434">
        <f t="shared" si="7"/>
        <v>0.85014169028171327</v>
      </c>
      <c r="AH8" s="910"/>
      <c r="AJ8" s="405">
        <f t="shared" si="9"/>
        <v>7</v>
      </c>
      <c r="AK8" s="406">
        <f t="shared" si="10"/>
        <v>7</v>
      </c>
    </row>
    <row r="9" spans="1:37" ht="19.2" customHeight="1">
      <c r="A9" s="941"/>
      <c r="B9" s="69" t="s">
        <v>162</v>
      </c>
      <c r="C9" s="86"/>
      <c r="D9" s="71" t="s">
        <v>96</v>
      </c>
      <c r="E9" s="87"/>
      <c r="F9" s="73">
        <v>28.86</v>
      </c>
      <c r="G9" s="74">
        <v>1181</v>
      </c>
      <c r="H9" s="75">
        <f t="shared" si="0"/>
        <v>34083.659999999996</v>
      </c>
      <c r="I9" s="443"/>
      <c r="J9" s="76">
        <v>17</v>
      </c>
      <c r="K9" s="74">
        <v>2571</v>
      </c>
      <c r="L9" s="77">
        <v>151.23529411764707</v>
      </c>
      <c r="M9" s="428">
        <v>17</v>
      </c>
      <c r="N9" s="74">
        <f t="shared" si="1"/>
        <v>2285.8064516129052</v>
      </c>
      <c r="O9" s="77">
        <f t="shared" si="2"/>
        <v>134.45920303605325</v>
      </c>
      <c r="P9" s="78">
        <f t="shared" si="3"/>
        <v>0</v>
      </c>
      <c r="Q9" s="79">
        <f t="shared" si="4"/>
        <v>-16.776091081593819</v>
      </c>
      <c r="R9" s="434">
        <f t="shared" si="5"/>
        <v>0.88907291000112998</v>
      </c>
      <c r="S9" s="910"/>
      <c r="T9" s="80">
        <v>0.4590277777777777</v>
      </c>
      <c r="U9" s="80">
        <v>0.48055555555555546</v>
      </c>
      <c r="V9" s="430">
        <v>7</v>
      </c>
      <c r="W9" s="427">
        <f t="shared" si="8"/>
        <v>30.999999999999972</v>
      </c>
      <c r="X9" s="83"/>
      <c r="Y9" s="83"/>
      <c r="Z9" s="84"/>
      <c r="AA9" s="84"/>
      <c r="AB9" s="895"/>
      <c r="AC9" s="895"/>
      <c r="AD9" s="443"/>
      <c r="AE9" s="443"/>
      <c r="AF9" s="78">
        <f t="shared" si="6"/>
        <v>-285.19354838709478</v>
      </c>
      <c r="AG9" s="434">
        <f t="shared" si="7"/>
        <v>0.88907291000112998</v>
      </c>
      <c r="AH9" s="910"/>
      <c r="AJ9" s="405">
        <f t="shared" si="9"/>
        <v>7</v>
      </c>
      <c r="AK9" s="406">
        <f t="shared" si="10"/>
        <v>7</v>
      </c>
    </row>
    <row r="10" spans="1:37" ht="19.2" customHeight="1">
      <c r="A10" s="942"/>
      <c r="B10" s="69" t="s">
        <v>162</v>
      </c>
      <c r="C10" s="70"/>
      <c r="D10" s="71" t="s">
        <v>97</v>
      </c>
      <c r="E10" s="72"/>
      <c r="F10" s="73">
        <v>31.11</v>
      </c>
      <c r="G10" s="74">
        <v>1760</v>
      </c>
      <c r="H10" s="75">
        <f t="shared" si="0"/>
        <v>54753.599999999999</v>
      </c>
      <c r="I10" s="427"/>
      <c r="J10" s="76">
        <v>18</v>
      </c>
      <c r="K10" s="74">
        <v>2769</v>
      </c>
      <c r="L10" s="77">
        <v>153.83333333333334</v>
      </c>
      <c r="M10" s="428">
        <v>18</v>
      </c>
      <c r="N10" s="74">
        <f t="shared" si="1"/>
        <v>2346.666666666667</v>
      </c>
      <c r="O10" s="77">
        <f t="shared" si="2"/>
        <v>130.37037037037038</v>
      </c>
      <c r="P10" s="78">
        <f t="shared" si="3"/>
        <v>0</v>
      </c>
      <c r="Q10" s="79">
        <f t="shared" si="4"/>
        <v>-23.462962962962962</v>
      </c>
      <c r="R10" s="434">
        <f t="shared" si="5"/>
        <v>0.84747803057662219</v>
      </c>
      <c r="S10" s="911"/>
      <c r="T10" s="80">
        <v>0.52083333333333315</v>
      </c>
      <c r="U10" s="80">
        <v>0.55208333333333315</v>
      </c>
      <c r="V10" s="430">
        <v>5</v>
      </c>
      <c r="W10" s="427">
        <f t="shared" si="8"/>
        <v>45</v>
      </c>
      <c r="X10" s="83"/>
      <c r="Y10" s="83"/>
      <c r="Z10" s="84"/>
      <c r="AA10" s="84"/>
      <c r="AB10" s="895"/>
      <c r="AC10" s="895"/>
      <c r="AD10" s="443"/>
      <c r="AE10" s="443"/>
      <c r="AF10" s="78">
        <f>N10-K10</f>
        <v>-422.33333333333303</v>
      </c>
      <c r="AG10" s="434">
        <f>N10/K10</f>
        <v>0.84747803057662219</v>
      </c>
      <c r="AH10" s="911"/>
      <c r="AJ10" s="405">
        <f t="shared" si="9"/>
        <v>5</v>
      </c>
      <c r="AK10" s="406">
        <f t="shared" si="10"/>
        <v>5</v>
      </c>
    </row>
    <row r="11" spans="1:37" ht="19.2" customHeight="1">
      <c r="A11" s="942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2324</v>
      </c>
      <c r="H11" s="75">
        <f t="shared" si="0"/>
        <v>89427.51999999999</v>
      </c>
      <c r="I11" s="427"/>
      <c r="J11" s="76">
        <v>19</v>
      </c>
      <c r="K11" s="74">
        <v>2769</v>
      </c>
      <c r="L11" s="77">
        <v>145.73684210526315</v>
      </c>
      <c r="M11" s="428">
        <v>19</v>
      </c>
      <c r="N11" s="74">
        <f t="shared" si="1"/>
        <v>2404.1379310344846</v>
      </c>
      <c r="O11" s="77">
        <f t="shared" si="2"/>
        <v>126.53357531760446</v>
      </c>
      <c r="P11" s="78">
        <f t="shared" si="3"/>
        <v>0</v>
      </c>
      <c r="Q11" s="79">
        <f t="shared" si="4"/>
        <v>-19.203266787658691</v>
      </c>
      <c r="R11" s="434">
        <f t="shared" si="5"/>
        <v>0.86823327231292335</v>
      </c>
      <c r="S11" s="911"/>
      <c r="T11" s="80">
        <v>0.55694444444444424</v>
      </c>
      <c r="U11" s="80">
        <v>0.59722222222222199</v>
      </c>
      <c r="V11" s="430">
        <v>7</v>
      </c>
      <c r="W11" s="427">
        <f t="shared" si="8"/>
        <v>57.999999999999957</v>
      </c>
      <c r="X11" s="83"/>
      <c r="Y11" s="83"/>
      <c r="Z11" s="84"/>
      <c r="AA11" s="84"/>
      <c r="AB11" s="895"/>
      <c r="AC11" s="895"/>
      <c r="AD11" s="443"/>
      <c r="AE11" s="443"/>
      <c r="AF11" s="78">
        <f>N11-K11</f>
        <v>-364.86206896551539</v>
      </c>
      <c r="AG11" s="434">
        <f>N11/K11</f>
        <v>0.86823327231292324</v>
      </c>
      <c r="AH11" s="911"/>
      <c r="AJ11" s="405">
        <f t="shared" si="9"/>
        <v>7</v>
      </c>
      <c r="AK11" s="406">
        <f t="shared" si="10"/>
        <v>7</v>
      </c>
    </row>
    <row r="12" spans="1:37" ht="19.2" customHeight="1">
      <c r="A12" s="942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3111</v>
      </c>
      <c r="H12" s="75">
        <f t="shared" si="0"/>
        <v>117595.79999999999</v>
      </c>
      <c r="I12" s="427"/>
      <c r="J12" s="76">
        <v>20</v>
      </c>
      <c r="K12" s="74">
        <v>2769</v>
      </c>
      <c r="L12" s="77">
        <v>138.44999999999999</v>
      </c>
      <c r="M12" s="428">
        <v>20</v>
      </c>
      <c r="N12" s="74">
        <f t="shared" si="1"/>
        <v>2488.7999999999979</v>
      </c>
      <c r="O12" s="77">
        <f t="shared" si="2"/>
        <v>124.4399999999999</v>
      </c>
      <c r="P12" s="78">
        <f t="shared" si="3"/>
        <v>0</v>
      </c>
      <c r="Q12" s="79">
        <f t="shared" si="4"/>
        <v>-14.01000000000009</v>
      </c>
      <c r="R12" s="434">
        <f t="shared" si="5"/>
        <v>0.89880823401950094</v>
      </c>
      <c r="S12" s="911"/>
      <c r="T12" s="80">
        <v>0.61249999999999971</v>
      </c>
      <c r="U12" s="80">
        <v>0.66458333333333308</v>
      </c>
      <c r="V12" s="430">
        <v>22</v>
      </c>
      <c r="W12" s="427">
        <f t="shared" si="8"/>
        <v>75.000000000000057</v>
      </c>
      <c r="X12" s="83">
        <v>0.60138888888888886</v>
      </c>
      <c r="Y12" s="83">
        <v>0.61111111111111105</v>
      </c>
      <c r="Z12" s="84"/>
      <c r="AA12" s="84"/>
      <c r="AB12" s="895"/>
      <c r="AC12" s="895"/>
      <c r="AD12" s="443"/>
      <c r="AE12" s="443"/>
      <c r="AF12" s="78">
        <f t="shared" si="6"/>
        <v>-280.20000000000209</v>
      </c>
      <c r="AG12" s="434">
        <f t="shared" si="7"/>
        <v>0.89880823401950083</v>
      </c>
      <c r="AH12" s="911"/>
      <c r="AJ12" s="405">
        <f t="shared" si="9"/>
        <v>6.0000000000002984</v>
      </c>
      <c r="AK12" s="406">
        <f t="shared" si="10"/>
        <v>6.0000000000002984</v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31"/>
      <c r="J13" s="76"/>
      <c r="K13" s="74"/>
      <c r="L13" s="77"/>
      <c r="M13" s="92"/>
      <c r="N13" s="74"/>
      <c r="O13" s="77"/>
      <c r="P13" s="78"/>
      <c r="Q13" s="79"/>
      <c r="R13" s="434"/>
      <c r="S13" s="911"/>
      <c r="T13" s="80"/>
      <c r="U13" s="80"/>
      <c r="V13" s="431"/>
      <c r="W13" s="427">
        <f t="shared" si="8"/>
        <v>0</v>
      </c>
      <c r="X13" s="93"/>
      <c r="Y13" s="93"/>
      <c r="Z13" s="84"/>
      <c r="AA13" s="84"/>
      <c r="AB13" s="895"/>
      <c r="AC13" s="895"/>
      <c r="AD13" s="443"/>
      <c r="AE13" s="443"/>
      <c r="AF13" s="78">
        <f t="shared" si="6"/>
        <v>0</v>
      </c>
      <c r="AG13" s="434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31"/>
      <c r="J14" s="76"/>
      <c r="K14" s="74"/>
      <c r="L14" s="77"/>
      <c r="M14" s="92"/>
      <c r="N14" s="74"/>
      <c r="O14" s="77"/>
      <c r="P14" s="78"/>
      <c r="Q14" s="79"/>
      <c r="R14" s="434"/>
      <c r="S14" s="911"/>
      <c r="T14" s="80"/>
      <c r="U14" s="80"/>
      <c r="V14" s="431"/>
      <c r="W14" s="427">
        <f t="shared" si="8"/>
        <v>0</v>
      </c>
      <c r="X14" s="93"/>
      <c r="Y14" s="93"/>
      <c r="Z14" s="84"/>
      <c r="AA14" s="84"/>
      <c r="AB14" s="895"/>
      <c r="AC14" s="895"/>
      <c r="AD14" s="443"/>
      <c r="AE14" s="443"/>
      <c r="AF14" s="78">
        <f t="shared" si="6"/>
        <v>0</v>
      </c>
      <c r="AG14" s="434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31"/>
      <c r="J15" s="76"/>
      <c r="K15" s="74"/>
      <c r="L15" s="77"/>
      <c r="M15" s="92"/>
      <c r="N15" s="96"/>
      <c r="O15" s="77"/>
      <c r="P15" s="78"/>
      <c r="Q15" s="79"/>
      <c r="R15" s="434"/>
      <c r="S15" s="911"/>
      <c r="T15" s="80"/>
      <c r="U15" s="80"/>
      <c r="V15" s="431"/>
      <c r="W15" s="427">
        <f t="shared" si="8"/>
        <v>0</v>
      </c>
      <c r="X15" s="93"/>
      <c r="Y15" s="93"/>
      <c r="Z15" s="84"/>
      <c r="AA15" s="84"/>
      <c r="AB15" s="895"/>
      <c r="AC15" s="895"/>
      <c r="AD15" s="443"/>
      <c r="AE15" s="443"/>
      <c r="AF15" s="78">
        <f t="shared" si="6"/>
        <v>0</v>
      </c>
      <c r="AG15" s="434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31"/>
      <c r="J16" s="76"/>
      <c r="K16" s="74"/>
      <c r="L16" s="77"/>
      <c r="M16" s="92"/>
      <c r="N16" s="96"/>
      <c r="O16" s="77"/>
      <c r="P16" s="78"/>
      <c r="Q16" s="79"/>
      <c r="R16" s="434"/>
      <c r="S16" s="911"/>
      <c r="T16" s="80"/>
      <c r="U16" s="80"/>
      <c r="V16" s="431"/>
      <c r="W16" s="427">
        <f t="shared" si="8"/>
        <v>0</v>
      </c>
      <c r="X16" s="93"/>
      <c r="Y16" s="93"/>
      <c r="Z16" s="84"/>
      <c r="AA16" s="84"/>
      <c r="AB16" s="895"/>
      <c r="AC16" s="895"/>
      <c r="AD16" s="443"/>
      <c r="AE16" s="443"/>
      <c r="AF16" s="78">
        <f t="shared" si="6"/>
        <v>0</v>
      </c>
      <c r="AG16" s="434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279</v>
      </c>
      <c r="D17" s="905" t="s">
        <v>219</v>
      </c>
      <c r="E17" s="905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2230.2344581443417</v>
      </c>
      <c r="O17" s="102">
        <f t="shared" si="11"/>
        <v>126.12447995074402</v>
      </c>
      <c r="P17" s="104">
        <f t="shared" ref="P17:P25" si="12">M17-J17</f>
        <v>0</v>
      </c>
      <c r="Q17" s="105">
        <f t="shared" ref="Q17:Q25" si="13">O17-L17</f>
        <v>-19.074120410453105</v>
      </c>
      <c r="R17" s="106">
        <f>O17/L17</f>
        <v>0.86863426807831357</v>
      </c>
      <c r="S17" s="911"/>
      <c r="T17" s="80"/>
      <c r="U17" s="80"/>
      <c r="V17" s="43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1</v>
      </c>
      <c r="AE17" s="110">
        <f>SUM(AE5:AE16)</f>
        <v>0</v>
      </c>
      <c r="AF17" s="104">
        <f t="shared" si="6"/>
        <v>-322.26554185565828</v>
      </c>
      <c r="AG17" s="435">
        <f t="shared" si="7"/>
        <v>0.87374513541404186</v>
      </c>
      <c r="AH17" s="911"/>
    </row>
    <row r="18" spans="1:37" ht="19.2" customHeight="1">
      <c r="A18" s="893" t="s">
        <v>280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764.4</v>
      </c>
      <c r="H18" s="116">
        <f t="shared" ref="H18:H29" si="14">F18*G18</f>
        <v>21601.944</v>
      </c>
      <c r="I18" s="443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1528.7999999999993</v>
      </c>
      <c r="O18" s="118">
        <f t="shared" ref="O18:O25" si="16">N18/M18</f>
        <v>127.39999999999993</v>
      </c>
      <c r="P18" s="84">
        <f t="shared" si="12"/>
        <v>0</v>
      </c>
      <c r="Q18" s="119">
        <f t="shared" si="13"/>
        <v>-39.266666666666723</v>
      </c>
      <c r="R18" s="437">
        <f t="shared" ref="R18:R25" si="17">O18/L18</f>
        <v>0.76439999999999964</v>
      </c>
      <c r="S18" s="894">
        <f>R30</f>
        <v>0.82666552582946784</v>
      </c>
      <c r="T18" s="80">
        <v>0.16666666666666666</v>
      </c>
      <c r="U18" s="80">
        <v>0.1875</v>
      </c>
      <c r="V18" s="443">
        <v>5</v>
      </c>
      <c r="W18" s="120">
        <f>(U18-T18)*24*60</f>
        <v>30.000000000000014</v>
      </c>
      <c r="X18" s="118"/>
      <c r="Y18" s="118"/>
      <c r="Z18" s="84"/>
      <c r="AA18" s="84"/>
      <c r="AB18" s="895"/>
      <c r="AC18" s="895"/>
      <c r="AD18" s="443"/>
      <c r="AE18" s="443"/>
      <c r="AF18" s="121">
        <f t="shared" si="6"/>
        <v>-471.20000000000073</v>
      </c>
      <c r="AG18" s="122">
        <f t="shared" si="7"/>
        <v>0.76439999999999964</v>
      </c>
      <c r="AH18" s="936">
        <f>AG30</f>
        <v>0.83838589771073868</v>
      </c>
      <c r="AJ18" s="62" t="str">
        <f>A18</f>
        <v>四度二組A
熱麵
固定線
(ET-55)</v>
      </c>
      <c r="AK18" s="404">
        <f>AVERAGE(AK19:AK29)</f>
        <v>6.5000000000000115</v>
      </c>
    </row>
    <row r="19" spans="1:37" ht="19.2" customHeight="1">
      <c r="A19" s="893"/>
      <c r="B19" s="441" t="s">
        <v>164</v>
      </c>
      <c r="C19" s="440"/>
      <c r="D19" s="113" t="s">
        <v>101</v>
      </c>
      <c r="E19" s="114"/>
      <c r="F19" s="73">
        <v>53.27</v>
      </c>
      <c r="G19" s="85">
        <v>530</v>
      </c>
      <c r="H19" s="116">
        <f t="shared" si="14"/>
        <v>28233.100000000002</v>
      </c>
      <c r="I19" s="44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1223.0769230769238</v>
      </c>
      <c r="O19" s="125">
        <f t="shared" si="16"/>
        <v>71.945701357466106</v>
      </c>
      <c r="P19" s="84">
        <f t="shared" si="12"/>
        <v>0</v>
      </c>
      <c r="Q19" s="119">
        <f t="shared" si="13"/>
        <v>-20.113122171945662</v>
      </c>
      <c r="R19" s="437">
        <f t="shared" si="17"/>
        <v>0.78151880068813018</v>
      </c>
      <c r="S19" s="894"/>
      <c r="T19" s="80">
        <v>0.19166666666666668</v>
      </c>
      <c r="U19" s="80">
        <v>0.20972222222222223</v>
      </c>
      <c r="V19" s="443">
        <v>6</v>
      </c>
      <c r="W19" s="120">
        <f>(U19-T19)*24*60</f>
        <v>25.999999999999986</v>
      </c>
      <c r="X19" s="126"/>
      <c r="Y19" s="126"/>
      <c r="Z19" s="84"/>
      <c r="AA19" s="84"/>
      <c r="AB19" s="895"/>
      <c r="AC19" s="895"/>
      <c r="AD19" s="443"/>
      <c r="AE19" s="443"/>
      <c r="AF19" s="78">
        <f t="shared" si="6"/>
        <v>-341.92307692307622</v>
      </c>
      <c r="AG19" s="434">
        <f t="shared" si="7"/>
        <v>0.78151880068813018</v>
      </c>
      <c r="AH19" s="937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893"/>
      <c r="B20" s="441" t="s">
        <v>164</v>
      </c>
      <c r="C20" s="86"/>
      <c r="D20" s="71" t="s">
        <v>102</v>
      </c>
      <c r="E20" s="114"/>
      <c r="F20" s="73">
        <v>49.91</v>
      </c>
      <c r="G20" s="85">
        <v>901</v>
      </c>
      <c r="H20" s="116">
        <f t="shared" si="14"/>
        <v>44968.909999999996</v>
      </c>
      <c r="I20" s="443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1422.631578947369</v>
      </c>
      <c r="O20" s="125">
        <f t="shared" si="16"/>
        <v>83.684210526315823</v>
      </c>
      <c r="P20" s="84">
        <f t="shared" si="12"/>
        <v>0</v>
      </c>
      <c r="Q20" s="119">
        <f t="shared" si="13"/>
        <v>-8.3746130030959449</v>
      </c>
      <c r="R20" s="437">
        <f t="shared" si="17"/>
        <v>0.90902976290566706</v>
      </c>
      <c r="S20" s="894"/>
      <c r="T20" s="80">
        <v>0.21458333333333335</v>
      </c>
      <c r="U20" s="80">
        <v>0.24097222222222223</v>
      </c>
      <c r="V20" s="443">
        <v>7</v>
      </c>
      <c r="W20" s="120">
        <f t="shared" ref="W20:W29" si="19">(U20-T20)*24*60</f>
        <v>37.999999999999986</v>
      </c>
      <c r="X20" s="126"/>
      <c r="Y20" s="126"/>
      <c r="Z20" s="84"/>
      <c r="AA20" s="84"/>
      <c r="AB20" s="895"/>
      <c r="AC20" s="895"/>
      <c r="AD20" s="443"/>
      <c r="AE20" s="443"/>
      <c r="AF20" s="121">
        <f t="shared" si="6"/>
        <v>-142.36842105263099</v>
      </c>
      <c r="AG20" s="122">
        <f t="shared" si="7"/>
        <v>0.90902976290566706</v>
      </c>
      <c r="AH20" s="937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893"/>
      <c r="B21" s="441" t="s">
        <v>164</v>
      </c>
      <c r="C21" s="127"/>
      <c r="D21" s="128" t="s">
        <v>104</v>
      </c>
      <c r="E21" s="72"/>
      <c r="F21" s="73">
        <v>44.3</v>
      </c>
      <c r="G21" s="74">
        <v>741</v>
      </c>
      <c r="H21" s="116">
        <f t="shared" si="14"/>
        <v>32826.299999999996</v>
      </c>
      <c r="I21" s="430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1389.3750000000016</v>
      </c>
      <c r="O21" s="125">
        <f t="shared" si="16"/>
        <v>77.187500000000085</v>
      </c>
      <c r="P21" s="84">
        <f t="shared" si="12"/>
        <v>0</v>
      </c>
      <c r="Q21" s="119">
        <f t="shared" si="13"/>
        <v>-9.7569444444443576</v>
      </c>
      <c r="R21" s="437">
        <f t="shared" si="17"/>
        <v>0.8877795527156559</v>
      </c>
      <c r="S21" s="894"/>
      <c r="T21" s="80">
        <v>0.25694444444444442</v>
      </c>
      <c r="U21" s="80">
        <v>0.27916666666666662</v>
      </c>
      <c r="V21" s="443">
        <v>23</v>
      </c>
      <c r="W21" s="120">
        <f t="shared" si="19"/>
        <v>31.999999999999964</v>
      </c>
      <c r="X21" s="126">
        <v>0.24583333333333335</v>
      </c>
      <c r="Y21" s="126">
        <v>0.25555555555555559</v>
      </c>
      <c r="Z21" s="84"/>
      <c r="AA21" s="84"/>
      <c r="AB21" s="895"/>
      <c r="AC21" s="895"/>
      <c r="AD21" s="443"/>
      <c r="AE21" s="443"/>
      <c r="AF21" s="78">
        <f t="shared" si="6"/>
        <v>-175.62499999999841</v>
      </c>
      <c r="AG21" s="434">
        <f t="shared" si="7"/>
        <v>0.88777955271565601</v>
      </c>
      <c r="AH21" s="938"/>
      <c r="AJ21" s="405">
        <f t="shared" si="18"/>
        <v>7.0000000000000151</v>
      </c>
      <c r="AK21" s="406">
        <f t="shared" si="20"/>
        <v>7.0000000000000151</v>
      </c>
    </row>
    <row r="22" spans="1:37" ht="19.2" customHeight="1">
      <c r="A22" s="893"/>
      <c r="B22" s="441" t="s">
        <v>164</v>
      </c>
      <c r="C22" s="127"/>
      <c r="D22" s="71" t="s">
        <v>105</v>
      </c>
      <c r="E22" s="72"/>
      <c r="F22" s="73">
        <v>49.91</v>
      </c>
      <c r="G22" s="74">
        <v>2561</v>
      </c>
      <c r="H22" s="116">
        <f t="shared" si="14"/>
        <v>127819.51</v>
      </c>
      <c r="I22" s="430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1449.6226415094336</v>
      </c>
      <c r="O22" s="125">
        <f t="shared" si="16"/>
        <v>85.27192008879021</v>
      </c>
      <c r="P22" s="84">
        <f t="shared" si="12"/>
        <v>0</v>
      </c>
      <c r="Q22" s="119">
        <f t="shared" si="13"/>
        <v>-6.7869034406215576</v>
      </c>
      <c r="R22" s="437">
        <f t="shared" si="17"/>
        <v>0.92627644824883937</v>
      </c>
      <c r="S22" s="894"/>
      <c r="T22" s="80">
        <v>0.28402777777777771</v>
      </c>
      <c r="U22" s="80">
        <v>0.35763888888888884</v>
      </c>
      <c r="V22" s="443">
        <v>7</v>
      </c>
      <c r="W22" s="120">
        <f t="shared" si="19"/>
        <v>106.00000000000003</v>
      </c>
      <c r="X22" s="126"/>
      <c r="Y22" s="126"/>
      <c r="Z22" s="84"/>
      <c r="AA22" s="84"/>
      <c r="AB22" s="895"/>
      <c r="AC22" s="895"/>
      <c r="AD22" s="443"/>
      <c r="AE22" s="443"/>
      <c r="AF22" s="121">
        <f t="shared" si="6"/>
        <v>-115.37735849056639</v>
      </c>
      <c r="AG22" s="122">
        <f t="shared" si="7"/>
        <v>0.92627644824883937</v>
      </c>
      <c r="AH22" s="938"/>
      <c r="AJ22" s="405">
        <f t="shared" si="18"/>
        <v>7</v>
      </c>
      <c r="AK22" s="406">
        <f t="shared" si="20"/>
        <v>7</v>
      </c>
    </row>
    <row r="23" spans="1:37" ht="19.2" customHeight="1">
      <c r="A23" s="893"/>
      <c r="B23" s="441" t="s">
        <v>162</v>
      </c>
      <c r="C23" s="127"/>
      <c r="D23" s="71" t="s">
        <v>106</v>
      </c>
      <c r="E23" s="72"/>
      <c r="F23" s="73">
        <v>36.729999999999997</v>
      </c>
      <c r="G23" s="74">
        <v>4319</v>
      </c>
      <c r="H23" s="116">
        <f t="shared" si="14"/>
        <v>158636.87</v>
      </c>
      <c r="I23" s="430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2214.8717948717954</v>
      </c>
      <c r="O23" s="125">
        <f t="shared" si="16"/>
        <v>123.04843304843308</v>
      </c>
      <c r="P23" s="84">
        <f t="shared" si="12"/>
        <v>0</v>
      </c>
      <c r="Q23" s="119">
        <f t="shared" si="13"/>
        <v>-10.28490028490026</v>
      </c>
      <c r="R23" s="437">
        <f t="shared" si="17"/>
        <v>0.92286324786324803</v>
      </c>
      <c r="S23" s="894"/>
      <c r="T23" s="80">
        <v>0.37291666666666662</v>
      </c>
      <c r="U23" s="80">
        <v>0.45416666666666661</v>
      </c>
      <c r="V23" s="443">
        <v>22</v>
      </c>
      <c r="W23" s="120">
        <f t="shared" si="19"/>
        <v>116.99999999999999</v>
      </c>
      <c r="X23" s="126">
        <v>0.36249999999999999</v>
      </c>
      <c r="Y23" s="126">
        <v>0.37222222222222223</v>
      </c>
      <c r="Z23" s="84"/>
      <c r="AA23" s="84"/>
      <c r="AB23" s="895"/>
      <c r="AC23" s="895"/>
      <c r="AD23" s="443"/>
      <c r="AE23" s="443"/>
      <c r="AF23" s="78">
        <f t="shared" si="6"/>
        <v>-185.12820512820463</v>
      </c>
      <c r="AG23" s="434">
        <f t="shared" si="7"/>
        <v>0.92286324786324803</v>
      </c>
      <c r="AH23" s="938"/>
      <c r="AJ23" s="405">
        <f t="shared" si="18"/>
        <v>7.0000000000000551</v>
      </c>
      <c r="AK23" s="406">
        <f t="shared" si="20"/>
        <v>7.0000000000000551</v>
      </c>
    </row>
    <row r="24" spans="1:37" ht="19.2" customHeight="1">
      <c r="A24" s="893"/>
      <c r="B24" s="441" t="s">
        <v>163</v>
      </c>
      <c r="C24" s="112"/>
      <c r="D24" s="113" t="s">
        <v>191</v>
      </c>
      <c r="E24" s="114"/>
      <c r="F24" s="73">
        <v>28.26</v>
      </c>
      <c r="G24" s="85">
        <v>509.6</v>
      </c>
      <c r="H24" s="116">
        <f t="shared" si="14"/>
        <v>14401.296000000002</v>
      </c>
      <c r="I24" s="430">
        <v>1</v>
      </c>
      <c r="J24" s="123">
        <v>12</v>
      </c>
      <c r="K24" s="74">
        <v>2000</v>
      </c>
      <c r="L24" s="77">
        <v>166.66666666666666</v>
      </c>
      <c r="M24" s="123">
        <v>12</v>
      </c>
      <c r="N24" s="124">
        <f t="shared" si="15"/>
        <v>1528.8000000000056</v>
      </c>
      <c r="O24" s="125">
        <f t="shared" si="16"/>
        <v>127.40000000000047</v>
      </c>
      <c r="P24" s="84">
        <f t="shared" si="12"/>
        <v>0</v>
      </c>
      <c r="Q24" s="119">
        <f t="shared" si="13"/>
        <v>-39.266666666666183</v>
      </c>
      <c r="R24" s="437">
        <f t="shared" si="17"/>
        <v>0.76440000000000285</v>
      </c>
      <c r="S24" s="894"/>
      <c r="T24" s="80">
        <v>0.49236111111111103</v>
      </c>
      <c r="U24" s="80">
        <v>0.50624999999999987</v>
      </c>
      <c r="V24" s="443">
        <v>2</v>
      </c>
      <c r="W24" s="120">
        <f t="shared" si="19"/>
        <v>19.999999999999929</v>
      </c>
      <c r="X24" s="126"/>
      <c r="Y24" s="126"/>
      <c r="Z24" s="84"/>
      <c r="AA24" s="84"/>
      <c r="AB24" s="895"/>
      <c r="AC24" s="895"/>
      <c r="AD24" s="443"/>
      <c r="AE24" s="443"/>
      <c r="AF24" s="121">
        <f t="shared" si="6"/>
        <v>-471.19999999999436</v>
      </c>
      <c r="AG24" s="122">
        <f t="shared" si="7"/>
        <v>0.76440000000000285</v>
      </c>
      <c r="AH24" s="938"/>
      <c r="AJ24" s="405">
        <f t="shared" si="18"/>
        <v>2</v>
      </c>
      <c r="AK24" s="406" t="str">
        <f t="shared" si="20"/>
        <v/>
      </c>
    </row>
    <row r="25" spans="1:37" ht="19.2" customHeight="1">
      <c r="A25" s="893"/>
      <c r="B25" s="441" t="s">
        <v>163</v>
      </c>
      <c r="C25" s="112"/>
      <c r="D25" s="113" t="s">
        <v>93</v>
      </c>
      <c r="E25" s="114"/>
      <c r="F25" s="73">
        <v>36.92</v>
      </c>
      <c r="G25" s="85">
        <v>1508</v>
      </c>
      <c r="H25" s="116">
        <f t="shared" si="14"/>
        <v>55675.360000000001</v>
      </c>
      <c r="I25" s="120">
        <v>1</v>
      </c>
      <c r="J25" s="123">
        <v>12</v>
      </c>
      <c r="K25" s="74">
        <v>2000</v>
      </c>
      <c r="L25" s="77">
        <v>166.66666666666666</v>
      </c>
      <c r="M25" s="123">
        <v>12</v>
      </c>
      <c r="N25" s="124">
        <f t="shared" si="15"/>
        <v>1533.5593220338997</v>
      </c>
      <c r="O25" s="125">
        <f t="shared" si="16"/>
        <v>127.79661016949164</v>
      </c>
      <c r="P25" s="84">
        <f t="shared" si="12"/>
        <v>0</v>
      </c>
      <c r="Q25" s="119">
        <f t="shared" si="13"/>
        <v>-38.870056497175014</v>
      </c>
      <c r="R25" s="437">
        <f t="shared" si="17"/>
        <v>0.76677966101694994</v>
      </c>
      <c r="S25" s="894"/>
      <c r="T25" s="80">
        <v>0.50972222222222208</v>
      </c>
      <c r="U25" s="80">
        <v>0.55069444444444426</v>
      </c>
      <c r="V25" s="443">
        <v>5</v>
      </c>
      <c r="W25" s="120">
        <f t="shared" si="19"/>
        <v>58.99999999999995</v>
      </c>
      <c r="X25" s="443"/>
      <c r="Y25" s="443"/>
      <c r="Z25" s="84"/>
      <c r="AA25" s="84"/>
      <c r="AB25" s="895"/>
      <c r="AC25" s="895"/>
      <c r="AD25" s="443"/>
      <c r="AE25" s="443"/>
      <c r="AF25" s="78">
        <f t="shared" si="6"/>
        <v>-466.44067796610034</v>
      </c>
      <c r="AG25" s="434">
        <f t="shared" si="7"/>
        <v>0.76677966101694983</v>
      </c>
      <c r="AH25" s="938"/>
      <c r="AJ25" s="405">
        <f t="shared" si="18"/>
        <v>5</v>
      </c>
      <c r="AK25" s="406">
        <f t="shared" si="20"/>
        <v>5</v>
      </c>
    </row>
    <row r="26" spans="1:37" ht="19.2" customHeight="1">
      <c r="A26" s="893"/>
      <c r="B26" s="44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37"/>
      <c r="S26" s="894"/>
      <c r="T26" s="80"/>
      <c r="U26" s="80"/>
      <c r="V26" s="443"/>
      <c r="W26" s="120">
        <f t="shared" si="19"/>
        <v>0</v>
      </c>
      <c r="X26" s="443"/>
      <c r="Y26" s="443"/>
      <c r="Z26" s="84"/>
      <c r="AA26" s="84"/>
      <c r="AB26" s="895"/>
      <c r="AC26" s="895"/>
      <c r="AD26" s="443"/>
      <c r="AE26" s="443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37"/>
      <c r="S27" s="894"/>
      <c r="T27" s="80"/>
      <c r="U27" s="80"/>
      <c r="V27" s="443"/>
      <c r="W27" s="120">
        <f t="shared" si="19"/>
        <v>0</v>
      </c>
      <c r="X27" s="443"/>
      <c r="Y27" s="443"/>
      <c r="Z27" s="84"/>
      <c r="AA27" s="84"/>
      <c r="AB27" s="895"/>
      <c r="AC27" s="895"/>
      <c r="AD27" s="443"/>
      <c r="AE27" s="443"/>
      <c r="AF27" s="78">
        <f t="shared" si="6"/>
        <v>0</v>
      </c>
      <c r="AG27" s="434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37"/>
      <c r="S28" s="894"/>
      <c r="T28" s="80"/>
      <c r="U28" s="80"/>
      <c r="V28" s="443"/>
      <c r="W28" s="120">
        <f t="shared" si="19"/>
        <v>0</v>
      </c>
      <c r="X28" s="443"/>
      <c r="Y28" s="443"/>
      <c r="Z28" s="84"/>
      <c r="AA28" s="84"/>
      <c r="AB28" s="895"/>
      <c r="AC28" s="895"/>
      <c r="AD28" s="443"/>
      <c r="AE28" s="443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37"/>
      <c r="S29" s="894"/>
      <c r="T29" s="80"/>
      <c r="U29" s="80"/>
      <c r="V29" s="443"/>
      <c r="W29" s="120">
        <f t="shared" si="19"/>
        <v>0</v>
      </c>
      <c r="X29" s="443"/>
      <c r="Y29" s="443"/>
      <c r="Z29" s="84"/>
      <c r="AA29" s="84"/>
      <c r="AB29" s="895"/>
      <c r="AC29" s="895"/>
      <c r="AD29" s="443"/>
      <c r="AE29" s="443"/>
      <c r="AF29" s="78">
        <f t="shared" si="6"/>
        <v>0</v>
      </c>
      <c r="AG29" s="434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281</v>
      </c>
      <c r="D30" s="943" t="s">
        <v>219</v>
      </c>
      <c r="E30" s="943"/>
      <c r="F30" s="133"/>
      <c r="G30" s="103"/>
      <c r="H30" s="134"/>
      <c r="I30" s="135"/>
      <c r="J30" s="103">
        <v>15.375</v>
      </c>
      <c r="K30" s="103">
        <v>1832.5</v>
      </c>
      <c r="L30" s="136">
        <v>124.55678104575163</v>
      </c>
      <c r="M30" s="103">
        <f t="shared" ref="M30:O30" si="21">AVERAGE(M18:M29)</f>
        <v>15.375</v>
      </c>
      <c r="N30" s="103">
        <f t="shared" si="21"/>
        <v>1536.3421575549287</v>
      </c>
      <c r="O30" s="136">
        <f t="shared" si="21"/>
        <v>102.96679689881216</v>
      </c>
      <c r="P30" s="84">
        <f t="shared" ref="P30:P36" si="22">M30-J30</f>
        <v>0</v>
      </c>
      <c r="Q30" s="119">
        <f t="shared" ref="Q30:Q36" si="23">O30-L30</f>
        <v>-21.589984146939472</v>
      </c>
      <c r="R30" s="137">
        <f t="shared" ref="R30:R36" si="24">O30/L30</f>
        <v>0.82666552582946784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0</v>
      </c>
      <c r="AE30" s="139">
        <f>SUM(AE18:AE29)</f>
        <v>0</v>
      </c>
      <c r="AF30" s="140">
        <f t="shared" si="6"/>
        <v>-296.15784244507131</v>
      </c>
      <c r="AG30" s="141">
        <f t="shared" ref="AG30" si="25">N30/K30</f>
        <v>0.83838589771073868</v>
      </c>
      <c r="AH30" s="939"/>
    </row>
    <row r="31" spans="1:37" ht="19.2" customHeight="1">
      <c r="A31" s="930" t="s">
        <v>282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1631</v>
      </c>
      <c r="H31" s="146">
        <f t="shared" ref="H31:H41" si="26">F31*G31</f>
        <v>43221.5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1631.0000000000005</v>
      </c>
      <c r="O31" s="149">
        <f t="shared" ref="O31:O36" si="28">N31/M31</f>
        <v>135.91666666666671</v>
      </c>
      <c r="P31" s="150">
        <f t="shared" si="22"/>
        <v>0</v>
      </c>
      <c r="Q31" s="151">
        <f t="shared" si="23"/>
        <v>-30.749999999999943</v>
      </c>
      <c r="R31" s="438">
        <f t="shared" si="24"/>
        <v>0.81550000000000034</v>
      </c>
      <c r="S31" s="931">
        <f>R43</f>
        <v>0.90248347403962226</v>
      </c>
      <c r="T31" s="152">
        <v>0.16666666666666666</v>
      </c>
      <c r="U31" s="152">
        <v>0.20833333333333331</v>
      </c>
      <c r="V31" s="153">
        <v>5</v>
      </c>
      <c r="W31" s="154">
        <f t="shared" ref="W31:W42" si="29">(U31-T31)*24*60</f>
        <v>59.999999999999986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-368.99999999999955</v>
      </c>
      <c r="AG31" s="155">
        <f t="shared" si="7"/>
        <v>0.81550000000000022</v>
      </c>
      <c r="AH31" s="909">
        <f>AG43</f>
        <v>0.90328804129451135</v>
      </c>
      <c r="AJ31" s="62" t="str">
        <f>A31</f>
        <v>四度二組
(ET-55)</v>
      </c>
      <c r="AK31" s="404">
        <f>AVERAGE(AK32:AK42)</f>
        <v>6.1999999999999904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2449</v>
      </c>
      <c r="H32" s="116">
        <f t="shared" si="26"/>
        <v>83829.26999999999</v>
      </c>
      <c r="I32" s="42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2129.5652173913036</v>
      </c>
      <c r="O32" s="77">
        <f t="shared" si="28"/>
        <v>163.81270903010028</v>
      </c>
      <c r="P32" s="150">
        <f t="shared" si="22"/>
        <v>0</v>
      </c>
      <c r="Q32" s="79">
        <f t="shared" si="23"/>
        <v>-9.2642140468227865</v>
      </c>
      <c r="R32" s="434">
        <f t="shared" si="24"/>
        <v>0.94647342995169059</v>
      </c>
      <c r="S32" s="894"/>
      <c r="T32" s="80">
        <v>0.21249999999999999</v>
      </c>
      <c r="U32" s="80">
        <v>0.26041666666666669</v>
      </c>
      <c r="V32" s="153">
        <v>6</v>
      </c>
      <c r="W32" s="120">
        <f t="shared" si="29"/>
        <v>69.000000000000028</v>
      </c>
      <c r="X32" s="158"/>
      <c r="Y32" s="158"/>
      <c r="Z32" s="159"/>
      <c r="AA32" s="159"/>
      <c r="AB32" s="895"/>
      <c r="AC32" s="895"/>
      <c r="AD32" s="443"/>
      <c r="AE32" s="443"/>
      <c r="AF32" s="78">
        <f t="shared" si="6"/>
        <v>-120.43478260869642</v>
      </c>
      <c r="AG32" s="434">
        <f t="shared" si="7"/>
        <v>0.94647342995169048</v>
      </c>
      <c r="AH32" s="910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923"/>
      <c r="B33" s="156" t="s">
        <v>165</v>
      </c>
      <c r="C33" s="443"/>
      <c r="D33" s="71" t="s">
        <v>110</v>
      </c>
      <c r="E33" s="114"/>
      <c r="F33" s="73">
        <v>35.83</v>
      </c>
      <c r="G33" s="145">
        <v>2353.65</v>
      </c>
      <c r="H33" s="116">
        <f t="shared" si="26"/>
        <v>84331.279500000004</v>
      </c>
      <c r="I33" s="443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2107.7462686567164</v>
      </c>
      <c r="O33" s="77">
        <f t="shared" si="28"/>
        <v>191.61329715061058</v>
      </c>
      <c r="P33" s="150">
        <f t="shared" si="22"/>
        <v>0</v>
      </c>
      <c r="Q33" s="79">
        <f t="shared" si="23"/>
        <v>-12.932157394843955</v>
      </c>
      <c r="R33" s="434">
        <f t="shared" si="24"/>
        <v>0.93677611940298511</v>
      </c>
      <c r="S33" s="894"/>
      <c r="T33" s="80">
        <v>0.27638888888888891</v>
      </c>
      <c r="U33" s="80">
        <v>0.32291666666666669</v>
      </c>
      <c r="V33" s="153">
        <v>23</v>
      </c>
      <c r="W33" s="120">
        <f t="shared" si="29"/>
        <v>67</v>
      </c>
      <c r="X33" s="158">
        <v>0.26527777777777778</v>
      </c>
      <c r="Y33" s="158">
        <v>0.27499999999999997</v>
      </c>
      <c r="Z33" s="159"/>
      <c r="AA33" s="159"/>
      <c r="AB33" s="895"/>
      <c r="AC33" s="895"/>
      <c r="AD33" s="443"/>
      <c r="AE33" s="443"/>
      <c r="AF33" s="78">
        <f t="shared" si="6"/>
        <v>-142.25373134328356</v>
      </c>
      <c r="AG33" s="160">
        <f t="shared" si="7"/>
        <v>0.93677611940298511</v>
      </c>
      <c r="AH33" s="910"/>
      <c r="AJ33" s="405">
        <f t="shared" si="30"/>
        <v>6.9999999999999751</v>
      </c>
      <c r="AK33" s="406">
        <f t="shared" ref="AK33:AK42" si="31">IF(AJ33&gt;4,AJ33,"")</f>
        <v>6.9999999999999751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1498</v>
      </c>
      <c r="H34" s="116">
        <f t="shared" si="26"/>
        <v>57508.22</v>
      </c>
      <c r="I34" s="443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1449.6774193548383</v>
      </c>
      <c r="O34" s="77">
        <f t="shared" si="28"/>
        <v>85.275142314990489</v>
      </c>
      <c r="P34" s="150">
        <f t="shared" si="22"/>
        <v>0</v>
      </c>
      <c r="Q34" s="79">
        <f t="shared" si="23"/>
        <v>-6.7836812144212786</v>
      </c>
      <c r="R34" s="434">
        <f t="shared" si="24"/>
        <v>0.92631145006698934</v>
      </c>
      <c r="S34" s="894"/>
      <c r="T34" s="80">
        <v>0.32777777777777778</v>
      </c>
      <c r="U34" s="80">
        <v>0.37083333333333335</v>
      </c>
      <c r="V34" s="163">
        <v>7</v>
      </c>
      <c r="W34" s="120">
        <f t="shared" si="29"/>
        <v>62.000000000000021</v>
      </c>
      <c r="X34" s="158"/>
      <c r="Y34" s="158"/>
      <c r="Z34" s="159"/>
      <c r="AA34" s="159"/>
      <c r="AB34" s="895"/>
      <c r="AC34" s="895"/>
      <c r="AD34" s="443"/>
      <c r="AE34" s="443"/>
      <c r="AF34" s="78">
        <f t="shared" si="6"/>
        <v>-115.32258064516168</v>
      </c>
      <c r="AG34" s="160">
        <f t="shared" si="7"/>
        <v>0.92631145006698934</v>
      </c>
      <c r="AH34" s="910"/>
      <c r="AJ34" s="405">
        <f t="shared" si="30"/>
        <v>7</v>
      </c>
      <c r="AK34" s="406">
        <f t="shared" si="31"/>
        <v>7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2616</v>
      </c>
      <c r="H35" s="116">
        <f t="shared" si="26"/>
        <v>129544.32000000001</v>
      </c>
      <c r="I35" s="430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1439.9999999999998</v>
      </c>
      <c r="O35" s="77">
        <f t="shared" si="28"/>
        <v>79.999999999999986</v>
      </c>
      <c r="P35" s="150">
        <f t="shared" si="22"/>
        <v>0</v>
      </c>
      <c r="Q35" s="79">
        <f t="shared" si="23"/>
        <v>-6.9444444444444571</v>
      </c>
      <c r="R35" s="434">
        <f t="shared" si="24"/>
        <v>0.9201277955271564</v>
      </c>
      <c r="S35" s="894"/>
      <c r="T35" s="80">
        <v>0.38611111111111113</v>
      </c>
      <c r="U35" s="80">
        <v>0.46180555555555558</v>
      </c>
      <c r="V35" s="145">
        <v>22</v>
      </c>
      <c r="W35" s="120">
        <f t="shared" si="29"/>
        <v>109.00000000000001</v>
      </c>
      <c r="X35" s="158">
        <v>0.375</v>
      </c>
      <c r="Y35" s="158">
        <v>0.38541666666666669</v>
      </c>
      <c r="Z35" s="159"/>
      <c r="AA35" s="159"/>
      <c r="AB35" s="895"/>
      <c r="AC35" s="895"/>
      <c r="AD35" s="443"/>
      <c r="AE35" s="443"/>
      <c r="AF35" s="150">
        <f t="shared" si="6"/>
        <v>-125.00000000000023</v>
      </c>
      <c r="AG35" s="155">
        <f t="shared" si="7"/>
        <v>0.9201277955271564</v>
      </c>
      <c r="AH35" s="911"/>
      <c r="AJ35" s="405">
        <f t="shared" si="30"/>
        <v>5.9999999999999787</v>
      </c>
      <c r="AK35" s="406">
        <f t="shared" si="31"/>
        <v>5.9999999999999787</v>
      </c>
    </row>
    <row r="36" spans="1:37" ht="19.2" customHeight="1">
      <c r="A36" s="923"/>
      <c r="B36" s="156" t="s">
        <v>189</v>
      </c>
      <c r="C36" s="166"/>
      <c r="D36" s="165" t="s">
        <v>170</v>
      </c>
      <c r="E36" s="114"/>
      <c r="F36" s="73">
        <v>29.85</v>
      </c>
      <c r="G36" s="145">
        <v>2376</v>
      </c>
      <c r="H36" s="116">
        <f t="shared" si="26"/>
        <v>70923.600000000006</v>
      </c>
      <c r="I36" s="443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1566.5934065934066</v>
      </c>
      <c r="O36" s="77">
        <f t="shared" si="28"/>
        <v>104.43956043956044</v>
      </c>
      <c r="P36" s="150">
        <f t="shared" si="22"/>
        <v>0</v>
      </c>
      <c r="Q36" s="79">
        <f t="shared" si="23"/>
        <v>-15.560439560439562</v>
      </c>
      <c r="R36" s="434">
        <f t="shared" si="24"/>
        <v>0.87032967032967035</v>
      </c>
      <c r="S36" s="894"/>
      <c r="T36" s="80">
        <v>0.50208333333333333</v>
      </c>
      <c r="U36" s="80">
        <v>0.56527777777777777</v>
      </c>
      <c r="V36" s="145">
        <v>5</v>
      </c>
      <c r="W36" s="120">
        <f t="shared" si="29"/>
        <v>91</v>
      </c>
      <c r="X36" s="158"/>
      <c r="Y36" s="158"/>
      <c r="Z36" s="159"/>
      <c r="AA36" s="159"/>
      <c r="AB36" s="895"/>
      <c r="AC36" s="895"/>
      <c r="AD36" s="443"/>
      <c r="AE36" s="443"/>
      <c r="AF36" s="78">
        <f t="shared" si="6"/>
        <v>-233.4065934065934</v>
      </c>
      <c r="AG36" s="434">
        <f t="shared" si="7"/>
        <v>0.87032967032967035</v>
      </c>
      <c r="AH36" s="911"/>
      <c r="AJ36" s="405">
        <f t="shared" si="30"/>
        <v>5</v>
      </c>
      <c r="AK36" s="406">
        <f t="shared" si="31"/>
        <v>5</v>
      </c>
    </row>
    <row r="37" spans="1:37" ht="19.2" customHeight="1">
      <c r="A37" s="923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43"/>
      <c r="J37" s="147"/>
      <c r="K37" s="124"/>
      <c r="L37" s="125"/>
      <c r="M37" s="164"/>
      <c r="N37" s="74"/>
      <c r="O37" s="77"/>
      <c r="P37" s="150"/>
      <c r="Q37" s="79"/>
      <c r="R37" s="434"/>
      <c r="S37" s="894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895"/>
      <c r="AC37" s="895"/>
      <c r="AD37" s="443"/>
      <c r="AE37" s="443"/>
      <c r="AF37" s="78">
        <f t="shared" si="6"/>
        <v>0</v>
      </c>
      <c r="AG37" s="160" t="e">
        <f t="shared" si="7"/>
        <v>#DIV/0!</v>
      </c>
      <c r="AH37" s="911"/>
      <c r="AJ37" s="405" t="str">
        <f t="shared" si="30"/>
        <v/>
      </c>
      <c r="AK37" s="406" t="str">
        <f t="shared" si="31"/>
        <v/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43"/>
      <c r="J38" s="76"/>
      <c r="K38" s="74"/>
      <c r="L38" s="77"/>
      <c r="M38" s="433"/>
      <c r="N38" s="74"/>
      <c r="O38" s="77"/>
      <c r="P38" s="150"/>
      <c r="Q38" s="79"/>
      <c r="R38" s="434"/>
      <c r="S38" s="894"/>
      <c r="T38" s="167"/>
      <c r="U38" s="167"/>
      <c r="V38" s="443"/>
      <c r="W38" s="120">
        <f t="shared" si="29"/>
        <v>0</v>
      </c>
      <c r="X38" s="158"/>
      <c r="Y38" s="158"/>
      <c r="Z38" s="159"/>
      <c r="AA38" s="159"/>
      <c r="AB38" s="895"/>
      <c r="AC38" s="895"/>
      <c r="AD38" s="443"/>
      <c r="AE38" s="443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43"/>
      <c r="J39" s="76"/>
      <c r="K39" s="74"/>
      <c r="L39" s="77"/>
      <c r="M39" s="433"/>
      <c r="N39" s="74"/>
      <c r="O39" s="77"/>
      <c r="P39" s="150"/>
      <c r="Q39" s="79"/>
      <c r="R39" s="434"/>
      <c r="S39" s="894"/>
      <c r="T39" s="80"/>
      <c r="U39" s="80"/>
      <c r="V39" s="443"/>
      <c r="W39" s="120">
        <f t="shared" si="29"/>
        <v>0</v>
      </c>
      <c r="X39" s="158"/>
      <c r="Y39" s="158"/>
      <c r="Z39" s="159"/>
      <c r="AA39" s="159"/>
      <c r="AB39" s="895"/>
      <c r="AC39" s="895"/>
      <c r="AD39" s="443"/>
      <c r="AE39" s="443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30"/>
      <c r="J40" s="76"/>
      <c r="K40" s="74"/>
      <c r="L40" s="77"/>
      <c r="M40" s="428"/>
      <c r="N40" s="74"/>
      <c r="O40" s="77"/>
      <c r="P40" s="150"/>
      <c r="Q40" s="79"/>
      <c r="R40" s="434"/>
      <c r="S40" s="894"/>
      <c r="T40" s="80"/>
      <c r="U40" s="80"/>
      <c r="V40" s="443"/>
      <c r="W40" s="120">
        <f>(U40-T40)*24*60</f>
        <v>0</v>
      </c>
      <c r="X40" s="158"/>
      <c r="Y40" s="158"/>
      <c r="Z40" s="159"/>
      <c r="AA40" s="159"/>
      <c r="AB40" s="895"/>
      <c r="AC40" s="895"/>
      <c r="AD40" s="443"/>
      <c r="AE40" s="443"/>
      <c r="AF40" s="78">
        <f t="shared" si="6"/>
        <v>0</v>
      </c>
      <c r="AG40" s="434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44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43"/>
      <c r="J41" s="129"/>
      <c r="K41" s="85"/>
      <c r="L41" s="118"/>
      <c r="M41" s="433"/>
      <c r="N41" s="85"/>
      <c r="O41" s="118"/>
      <c r="P41" s="84"/>
      <c r="Q41" s="119"/>
      <c r="R41" s="437"/>
      <c r="S41" s="894"/>
      <c r="T41" s="80"/>
      <c r="U41" s="80"/>
      <c r="V41" s="443"/>
      <c r="W41" s="120">
        <f>(U41-T41)*24*60</f>
        <v>0</v>
      </c>
      <c r="X41" s="158"/>
      <c r="Y41" s="158"/>
      <c r="Z41" s="159"/>
      <c r="AA41" s="159"/>
      <c r="AB41" s="895"/>
      <c r="AC41" s="895"/>
      <c r="AD41" s="443"/>
      <c r="AE41" s="443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44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43"/>
      <c r="J42" s="129"/>
      <c r="K42" s="85"/>
      <c r="L42" s="118"/>
      <c r="M42" s="433" t="s">
        <v>15</v>
      </c>
      <c r="N42" s="85"/>
      <c r="O42" s="118"/>
      <c r="P42" s="84"/>
      <c r="Q42" s="119"/>
      <c r="R42" s="437"/>
      <c r="S42" s="894"/>
      <c r="T42" s="80"/>
      <c r="U42" s="80"/>
      <c r="V42" s="443"/>
      <c r="W42" s="120">
        <f t="shared" si="29"/>
        <v>0</v>
      </c>
      <c r="X42" s="158"/>
      <c r="Y42" s="158"/>
      <c r="Z42" s="159"/>
      <c r="AA42" s="159"/>
      <c r="AB42" s="895"/>
      <c r="AC42" s="895"/>
      <c r="AD42" s="443"/>
      <c r="AE42" s="443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283</v>
      </c>
      <c r="D43" s="891" t="s">
        <v>219</v>
      </c>
      <c r="E43" s="891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1720.763718666044</v>
      </c>
      <c r="O43" s="136">
        <f t="shared" si="32"/>
        <v>126.84289593365475</v>
      </c>
      <c r="P43" s="84">
        <f>M43-J43</f>
        <v>0</v>
      </c>
      <c r="Q43" s="119">
        <f>N43-K43</f>
        <v>-184.23628133395596</v>
      </c>
      <c r="R43" s="137">
        <f t="shared" ref="R43:R50" si="33">O43/L43</f>
        <v>0.90248347403962226</v>
      </c>
      <c r="S43" s="894"/>
      <c r="T43" s="80"/>
      <c r="U43" s="80"/>
      <c r="V43" s="443"/>
      <c r="W43" s="443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0</v>
      </c>
      <c r="AE43" s="139">
        <f>SUM(AE31:AE42)</f>
        <v>0</v>
      </c>
      <c r="AF43" s="78">
        <f t="shared" ref="AF43:AF54" si="34">N43-K43</f>
        <v>-184.23628133395596</v>
      </c>
      <c r="AG43" s="435">
        <f t="shared" si="7"/>
        <v>0.90328804129451135</v>
      </c>
      <c r="AH43" s="911"/>
      <c r="AJ43" s="182"/>
    </row>
    <row r="44" spans="1:37" s="182" customFormat="1" ht="19.2" customHeight="1">
      <c r="A44" s="933" t="s">
        <v>284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1228</v>
      </c>
      <c r="H44" s="75">
        <f>F44*G44</f>
        <v>30368.440000000002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2046.6666666666672</v>
      </c>
      <c r="O44" s="177">
        <f t="shared" ref="O44:O50" si="36">N44/M44</f>
        <v>409.33333333333343</v>
      </c>
      <c r="P44" s="81">
        <f t="shared" ref="P44:P50" si="37">M44-J44</f>
        <v>1</v>
      </c>
      <c r="Q44" s="178">
        <f t="shared" ref="Q44:Q50" si="38">O44-L44</f>
        <v>-90.666666666666572</v>
      </c>
      <c r="R44" s="179">
        <f t="shared" si="33"/>
        <v>0.81866666666666688</v>
      </c>
      <c r="S44" s="910">
        <f>R56</f>
        <v>0.89726098402467036</v>
      </c>
      <c r="T44" s="152">
        <v>0.16666666666666666</v>
      </c>
      <c r="U44" s="152">
        <v>0.19166666666666665</v>
      </c>
      <c r="V44" s="153">
        <v>5</v>
      </c>
      <c r="W44" s="180">
        <f t="shared" ref="W44:W56" si="39">(U44-T44)*24*60</f>
        <v>35.999999999999993</v>
      </c>
      <c r="X44" s="158"/>
      <c r="Y44" s="158"/>
      <c r="Z44" s="159"/>
      <c r="AA44" s="159"/>
      <c r="AB44" s="895"/>
      <c r="AC44" s="895"/>
      <c r="AD44" s="443"/>
      <c r="AE44" s="443"/>
      <c r="AF44" s="181">
        <f t="shared" si="34"/>
        <v>46.666666666667197</v>
      </c>
      <c r="AG44" s="439">
        <f t="shared" si="7"/>
        <v>1.0233333333333337</v>
      </c>
      <c r="AH44" s="927">
        <f>AG56</f>
        <v>0.98277413056026608</v>
      </c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1160</v>
      </c>
      <c r="H45" s="75">
        <f>F45*G45</f>
        <v>28686.799999999999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2109.090909090909</v>
      </c>
      <c r="O45" s="177">
        <f t="shared" si="36"/>
        <v>421.81818181818181</v>
      </c>
      <c r="P45" s="81">
        <f t="shared" si="37"/>
        <v>1</v>
      </c>
      <c r="Q45" s="178">
        <f t="shared" si="38"/>
        <v>-78.181818181818187</v>
      </c>
      <c r="R45" s="179">
        <f t="shared" si="33"/>
        <v>0.84363636363636363</v>
      </c>
      <c r="S45" s="910"/>
      <c r="T45" s="80">
        <v>0.19513888888888886</v>
      </c>
      <c r="U45" s="80">
        <v>0.21805555555555553</v>
      </c>
      <c r="V45" s="153">
        <v>5</v>
      </c>
      <c r="W45" s="180">
        <f t="shared" si="39"/>
        <v>33</v>
      </c>
      <c r="X45" s="158"/>
      <c r="Y45" s="158"/>
      <c r="Z45" s="159"/>
      <c r="AA45" s="159"/>
      <c r="AB45" s="895"/>
      <c r="AC45" s="895"/>
      <c r="AD45" s="443"/>
      <c r="AE45" s="443"/>
      <c r="AF45" s="181">
        <f t="shared" si="34"/>
        <v>109.09090909090901</v>
      </c>
      <c r="AG45" s="439">
        <f t="shared" si="7"/>
        <v>1.0545454545454545</v>
      </c>
      <c r="AH45" s="927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855</v>
      </c>
      <c r="H46" s="75">
        <f t="shared" ref="H46:H55" si="40">F46*G46</f>
        <v>24162.300000000003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1465.714285714286</v>
      </c>
      <c r="O46" s="177">
        <f t="shared" si="36"/>
        <v>209.38775510204087</v>
      </c>
      <c r="P46" s="81">
        <f t="shared" si="37"/>
        <v>0</v>
      </c>
      <c r="Q46" s="178">
        <f t="shared" si="38"/>
        <v>-4.8979591836734073</v>
      </c>
      <c r="R46" s="179">
        <f t="shared" si="33"/>
        <v>0.97714285714285742</v>
      </c>
      <c r="S46" s="910"/>
      <c r="T46" s="80">
        <v>0.22152777777777774</v>
      </c>
      <c r="U46" s="80">
        <v>0.24583333333333329</v>
      </c>
      <c r="V46" s="153">
        <v>5</v>
      </c>
      <c r="W46" s="180">
        <f t="shared" si="39"/>
        <v>34.999999999999993</v>
      </c>
      <c r="X46" s="158"/>
      <c r="Y46" s="158"/>
      <c r="Z46" s="159"/>
      <c r="AA46" s="159"/>
      <c r="AB46" s="895"/>
      <c r="AC46" s="895"/>
      <c r="AD46" s="443"/>
      <c r="AE46" s="443"/>
      <c r="AF46" s="181">
        <f t="shared" si="34"/>
        <v>-34.285714285713993</v>
      </c>
      <c r="AG46" s="439">
        <f t="shared" si="7"/>
        <v>0.97714285714285731</v>
      </c>
      <c r="AH46" s="927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941</v>
      </c>
      <c r="H47" s="75">
        <f t="shared" si="40"/>
        <v>26790.27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1447.6923076923067</v>
      </c>
      <c r="O47" s="177">
        <f t="shared" si="36"/>
        <v>206.81318681318666</v>
      </c>
      <c r="P47" s="81">
        <f t="shared" si="37"/>
        <v>0</v>
      </c>
      <c r="Q47" s="178">
        <f t="shared" si="38"/>
        <v>-7.4725274725276165</v>
      </c>
      <c r="R47" s="179">
        <f t="shared" si="33"/>
        <v>0.96512820512820441</v>
      </c>
      <c r="S47" s="910"/>
      <c r="T47" s="80">
        <v>0.2493055555555555</v>
      </c>
      <c r="U47" s="80">
        <v>0.27638888888888885</v>
      </c>
      <c r="V47" s="163">
        <v>5</v>
      </c>
      <c r="W47" s="180">
        <f t="shared" si="39"/>
        <v>39.000000000000021</v>
      </c>
      <c r="X47" s="158"/>
      <c r="Y47" s="158"/>
      <c r="Z47" s="159"/>
      <c r="AA47" s="159"/>
      <c r="AB47" s="895"/>
      <c r="AC47" s="895"/>
      <c r="AD47" s="443"/>
      <c r="AE47" s="443"/>
      <c r="AF47" s="181">
        <f t="shared" si="34"/>
        <v>-52.307692307693287</v>
      </c>
      <c r="AG47" s="439">
        <f t="shared" si="7"/>
        <v>0.96512820512820452</v>
      </c>
      <c r="AH47" s="927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1176</v>
      </c>
      <c r="H48" s="75">
        <f t="shared" si="40"/>
        <v>13947.359999999999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1440.0000000000005</v>
      </c>
      <c r="O48" s="177">
        <f t="shared" si="36"/>
        <v>240.00000000000009</v>
      </c>
      <c r="P48" s="81">
        <f t="shared" si="37"/>
        <v>0</v>
      </c>
      <c r="Q48" s="178">
        <f t="shared" si="38"/>
        <v>-32.6666666666666</v>
      </c>
      <c r="R48" s="179">
        <f t="shared" si="33"/>
        <v>0.88019559902200517</v>
      </c>
      <c r="S48" s="910"/>
      <c r="T48" s="80">
        <v>0.29374999999999996</v>
      </c>
      <c r="U48" s="80">
        <v>0.32777777777777772</v>
      </c>
      <c r="V48" s="145">
        <v>25</v>
      </c>
      <c r="W48" s="180">
        <f t="shared" si="39"/>
        <v>48.999999999999986</v>
      </c>
      <c r="X48" s="158">
        <v>0.28055555555555556</v>
      </c>
      <c r="Y48" s="158">
        <v>0.29305555555555557</v>
      </c>
      <c r="Z48" s="159"/>
      <c r="AA48" s="159"/>
      <c r="AB48" s="895"/>
      <c r="AC48" s="895"/>
      <c r="AD48" s="443"/>
      <c r="AE48" s="443"/>
      <c r="AF48" s="181">
        <f t="shared" si="34"/>
        <v>-195.99999999999955</v>
      </c>
      <c r="AG48" s="439">
        <f t="shared" si="7"/>
        <v>0.88019559902200517</v>
      </c>
      <c r="AH48" s="927"/>
    </row>
    <row r="49" spans="1:34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3531.88</v>
      </c>
      <c r="H49" s="75">
        <f t="shared" si="40"/>
        <v>35636.669200000004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1471.616666666667</v>
      </c>
      <c r="O49" s="177">
        <f t="shared" si="36"/>
        <v>245.2694444444445</v>
      </c>
      <c r="P49" s="81">
        <f t="shared" si="37"/>
        <v>0</v>
      </c>
      <c r="Q49" s="178">
        <f t="shared" si="38"/>
        <v>-4.7305555555554974</v>
      </c>
      <c r="R49" s="179">
        <f t="shared" si="33"/>
        <v>0.98107777777777805</v>
      </c>
      <c r="S49" s="910"/>
      <c r="T49" s="80">
        <v>0.33333333333333326</v>
      </c>
      <c r="U49" s="80">
        <v>0.43333333333333324</v>
      </c>
      <c r="V49" s="145">
        <v>8</v>
      </c>
      <c r="W49" s="180">
        <f t="shared" si="39"/>
        <v>143.99999999999997</v>
      </c>
      <c r="X49" s="185"/>
      <c r="Y49" s="185"/>
      <c r="Z49" s="186"/>
      <c r="AA49" s="159"/>
      <c r="AB49" s="895"/>
      <c r="AC49" s="895"/>
      <c r="AD49" s="443">
        <v>1</v>
      </c>
      <c r="AE49" s="443"/>
      <c r="AF49" s="181">
        <f t="shared" si="34"/>
        <v>-28.383333333332985</v>
      </c>
      <c r="AG49" s="439">
        <f t="shared" si="7"/>
        <v>0.98107777777777805</v>
      </c>
      <c r="AH49" s="927"/>
    </row>
    <row r="50" spans="1:34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3224.7599999999998</v>
      </c>
      <c r="H50" s="75">
        <f t="shared" si="40"/>
        <v>32537.828399999999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1454.7789473684211</v>
      </c>
      <c r="O50" s="177">
        <f t="shared" si="36"/>
        <v>242.46315789473684</v>
      </c>
      <c r="P50" s="81">
        <f t="shared" si="37"/>
        <v>0</v>
      </c>
      <c r="Q50" s="178">
        <f t="shared" si="38"/>
        <v>-7.5368421052631618</v>
      </c>
      <c r="R50" s="179">
        <f t="shared" si="33"/>
        <v>0.9698526315789473</v>
      </c>
      <c r="S50" s="910"/>
      <c r="T50" s="80">
        <v>0.47291666666666654</v>
      </c>
      <c r="U50" s="80">
        <v>0.56527777777777766</v>
      </c>
      <c r="V50" s="145">
        <v>4</v>
      </c>
      <c r="W50" s="180">
        <f t="shared" si="39"/>
        <v>133</v>
      </c>
      <c r="X50" s="185"/>
      <c r="Y50" s="185"/>
      <c r="Z50" s="186"/>
      <c r="AA50" s="186"/>
      <c r="AB50" s="895"/>
      <c r="AC50" s="895"/>
      <c r="AD50" s="443"/>
      <c r="AE50" s="443"/>
      <c r="AF50" s="181">
        <f t="shared" si="34"/>
        <v>-45.221052631578914</v>
      </c>
      <c r="AG50" s="439">
        <f t="shared" si="7"/>
        <v>0.96985263157894741</v>
      </c>
      <c r="AH50" s="927"/>
    </row>
    <row r="51" spans="1:34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895"/>
      <c r="AC51" s="895"/>
      <c r="AD51" s="443"/>
      <c r="AE51" s="443"/>
      <c r="AF51" s="181">
        <f t="shared" si="34"/>
        <v>0</v>
      </c>
      <c r="AG51" s="439" t="e">
        <f t="shared" si="7"/>
        <v>#DIV/0!</v>
      </c>
      <c r="AH51" s="927"/>
    </row>
    <row r="52" spans="1:34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895"/>
      <c r="AC52" s="895"/>
      <c r="AD52" s="443"/>
      <c r="AE52" s="443"/>
      <c r="AF52" s="181">
        <f t="shared" si="34"/>
        <v>0</v>
      </c>
      <c r="AG52" s="439" t="e">
        <f t="shared" si="7"/>
        <v>#DIV/0!</v>
      </c>
      <c r="AH52" s="927"/>
    </row>
    <row r="53" spans="1:34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37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443"/>
      <c r="AE53" s="443"/>
      <c r="AF53" s="181">
        <f t="shared" si="34"/>
        <v>0</v>
      </c>
      <c r="AG53" s="439" t="e">
        <f t="shared" si="7"/>
        <v>#DIV/0!</v>
      </c>
      <c r="AH53" s="927"/>
    </row>
    <row r="54" spans="1:34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37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443"/>
      <c r="AE54" s="443"/>
      <c r="AF54" s="181">
        <f t="shared" si="34"/>
        <v>0</v>
      </c>
      <c r="AG54" s="439" t="e">
        <f t="shared" si="7"/>
        <v>#DIV/0!</v>
      </c>
      <c r="AH54" s="927"/>
    </row>
    <row r="55" spans="1:34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37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443"/>
      <c r="AE55" s="443"/>
      <c r="AF55" s="181"/>
      <c r="AG55" s="439"/>
      <c r="AH55" s="927"/>
    </row>
    <row r="56" spans="1:34" ht="19.2" customHeight="1">
      <c r="A56" s="935"/>
      <c r="B56" s="190">
        <v>0</v>
      </c>
      <c r="C56" s="191" t="s">
        <v>285</v>
      </c>
      <c r="D56" s="932" t="s">
        <v>219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1633.6513975998937</v>
      </c>
      <c r="O56" s="136">
        <f t="shared" si="41"/>
        <v>282.15500848656063</v>
      </c>
      <c r="P56" s="192">
        <f>M56-J56</f>
        <v>0.28571428571428559</v>
      </c>
      <c r="Q56" s="151">
        <f>N56-K56</f>
        <v>-28.634316685820522</v>
      </c>
      <c r="R56" s="193">
        <f t="shared" ref="R56:R60" si="42">O56/L56</f>
        <v>0.89726098402467036</v>
      </c>
      <c r="S56" s="910"/>
      <c r="T56" s="194"/>
      <c r="U56" s="194"/>
      <c r="V56" s="43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1</v>
      </c>
      <c r="AE56" s="139">
        <f>SUM(AE44:AE55)</f>
        <v>0</v>
      </c>
      <c r="AF56" s="196">
        <f>N56-K56</f>
        <v>-28.634316685820522</v>
      </c>
      <c r="AG56" s="437">
        <f>N56/K56</f>
        <v>0.98277413056026608</v>
      </c>
      <c r="AH56" s="927"/>
    </row>
    <row r="57" spans="1:34" ht="19.2" customHeight="1">
      <c r="A57" s="922" t="s">
        <v>286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2743</v>
      </c>
      <c r="H57" s="116">
        <f t="shared" ref="H57:H66" si="43">F57*G57</f>
        <v>76474.84</v>
      </c>
      <c r="I57" s="443"/>
      <c r="J57" s="129">
        <v>7</v>
      </c>
      <c r="K57" s="85">
        <v>1500</v>
      </c>
      <c r="L57" s="118">
        <v>214.28571428571428</v>
      </c>
      <c r="M57" s="433">
        <v>7</v>
      </c>
      <c r="N57" s="85">
        <f t="shared" ref="N57:N60" si="44">G57/W57*60</f>
        <v>1443.6842105263158</v>
      </c>
      <c r="O57" s="118">
        <f t="shared" ref="O57:O60" si="45">N57/M57</f>
        <v>206.24060150375939</v>
      </c>
      <c r="P57" s="197">
        <f t="shared" ref="P57:P60" si="46">M57-J57</f>
        <v>0</v>
      </c>
      <c r="Q57" s="79">
        <f t="shared" ref="Q57:Q60" si="47">O57-L57</f>
        <v>-8.0451127819548844</v>
      </c>
      <c r="R57" s="434">
        <f t="shared" si="42"/>
        <v>0.96245614035087723</v>
      </c>
      <c r="S57" s="910">
        <f>R69</f>
        <v>0.97025892160765304</v>
      </c>
      <c r="T57" s="198">
        <v>0.16666666666666666</v>
      </c>
      <c r="U57" s="198">
        <v>0.24583333333333332</v>
      </c>
      <c r="V57" s="430">
        <v>5</v>
      </c>
      <c r="W57" s="427">
        <f>(U57-T57)*24*60</f>
        <v>114</v>
      </c>
      <c r="X57" s="83"/>
      <c r="Y57" s="83"/>
      <c r="Z57" s="84"/>
      <c r="AA57" s="84"/>
      <c r="AB57" s="895"/>
      <c r="AC57" s="895"/>
      <c r="AD57" s="443"/>
      <c r="AE57" s="443"/>
      <c r="AF57" s="78">
        <f t="shared" si="6"/>
        <v>-56.315789473684163</v>
      </c>
      <c r="AG57" s="438">
        <f t="shared" si="7"/>
        <v>0.96245614035087723</v>
      </c>
      <c r="AH57" s="909">
        <f>AG69</f>
        <v>0.97019587137307672</v>
      </c>
    </row>
    <row r="58" spans="1:34" ht="19.2" customHeight="1">
      <c r="A58" s="923"/>
      <c r="B58" s="156" t="s">
        <v>163</v>
      </c>
      <c r="C58" s="443"/>
      <c r="D58" s="71" t="s">
        <v>119</v>
      </c>
      <c r="E58" s="72"/>
      <c r="F58" s="73">
        <v>28</v>
      </c>
      <c r="G58" s="74">
        <v>2636</v>
      </c>
      <c r="H58" s="75">
        <f t="shared" si="43"/>
        <v>73808</v>
      </c>
      <c r="I58" s="430"/>
      <c r="J58" s="76">
        <v>7</v>
      </c>
      <c r="K58" s="74">
        <v>1500</v>
      </c>
      <c r="L58" s="118">
        <v>214.28571428571428</v>
      </c>
      <c r="M58" s="428">
        <v>7</v>
      </c>
      <c r="N58" s="74">
        <f t="shared" si="44"/>
        <v>1464.4444444444443</v>
      </c>
      <c r="O58" s="77">
        <f t="shared" si="45"/>
        <v>209.20634920634919</v>
      </c>
      <c r="P58" s="197">
        <f t="shared" si="46"/>
        <v>0</v>
      </c>
      <c r="Q58" s="79">
        <f t="shared" si="47"/>
        <v>-5.0793650793650897</v>
      </c>
      <c r="R58" s="434">
        <f t="shared" si="42"/>
        <v>0.97629629629629622</v>
      </c>
      <c r="S58" s="910"/>
      <c r="T58" s="198">
        <v>0.25138888888888888</v>
      </c>
      <c r="U58" s="198">
        <v>0.3263888888888889</v>
      </c>
      <c r="V58" s="430">
        <v>8</v>
      </c>
      <c r="W58" s="427">
        <f>(U58-T58)*24*60</f>
        <v>108.00000000000001</v>
      </c>
      <c r="X58" s="83"/>
      <c r="Y58" s="83"/>
      <c r="Z58" s="84"/>
      <c r="AA58" s="84"/>
      <c r="AB58" s="928"/>
      <c r="AC58" s="929"/>
      <c r="AD58" s="443"/>
      <c r="AE58" s="443"/>
      <c r="AF58" s="78">
        <f t="shared" si="6"/>
        <v>-35.555555555555657</v>
      </c>
      <c r="AG58" s="434">
        <f t="shared" si="7"/>
        <v>0.97629629629629622</v>
      </c>
      <c r="AH58" s="910"/>
    </row>
    <row r="59" spans="1:34" ht="19.2" customHeight="1">
      <c r="A59" s="923"/>
      <c r="B59" s="156" t="s">
        <v>166</v>
      </c>
      <c r="C59" s="443"/>
      <c r="D59" s="71" t="s">
        <v>117</v>
      </c>
      <c r="E59" s="72"/>
      <c r="F59" s="73">
        <v>10.09</v>
      </c>
      <c r="G59" s="74">
        <v>3685.44</v>
      </c>
      <c r="H59" s="75">
        <f t="shared" si="43"/>
        <v>37186.089599999999</v>
      </c>
      <c r="I59" s="430"/>
      <c r="J59" s="76">
        <v>6</v>
      </c>
      <c r="K59" s="74">
        <v>1500</v>
      </c>
      <c r="L59" s="118">
        <v>250</v>
      </c>
      <c r="M59" s="428">
        <v>6</v>
      </c>
      <c r="N59" s="74">
        <f t="shared" si="44"/>
        <v>1454.7789473684209</v>
      </c>
      <c r="O59" s="77">
        <f t="shared" si="45"/>
        <v>242.46315789473681</v>
      </c>
      <c r="P59" s="197">
        <f t="shared" si="46"/>
        <v>0</v>
      </c>
      <c r="Q59" s="79">
        <f t="shared" si="47"/>
        <v>-7.5368421052631902</v>
      </c>
      <c r="R59" s="434">
        <f t="shared" si="42"/>
        <v>0.96985263157894719</v>
      </c>
      <c r="S59" s="910"/>
      <c r="T59" s="198">
        <v>0.34375</v>
      </c>
      <c r="U59" s="198">
        <v>0.44930555555555557</v>
      </c>
      <c r="V59" s="153">
        <v>25</v>
      </c>
      <c r="W59" s="427">
        <f t="shared" ref="W59:W69" si="48">(U59-T59)*24*60</f>
        <v>152.00000000000003</v>
      </c>
      <c r="X59" s="83">
        <v>0.33055555555555555</v>
      </c>
      <c r="Y59" s="83">
        <v>0.3430555555555555</v>
      </c>
      <c r="Z59" s="84"/>
      <c r="AA59" s="84"/>
      <c r="AB59" s="895"/>
      <c r="AC59" s="895"/>
      <c r="AD59" s="443"/>
      <c r="AE59" s="443"/>
      <c r="AF59" s="78">
        <f t="shared" si="6"/>
        <v>-45.221052631579141</v>
      </c>
      <c r="AG59" s="434">
        <f t="shared" si="7"/>
        <v>0.96985263157894719</v>
      </c>
      <c r="AH59" s="910"/>
    </row>
    <row r="60" spans="1:34" ht="19.2" customHeight="1">
      <c r="A60" s="923"/>
      <c r="B60" s="156" t="s">
        <v>166</v>
      </c>
      <c r="C60" s="443"/>
      <c r="D60" s="71" t="s">
        <v>117</v>
      </c>
      <c r="E60" s="72"/>
      <c r="F60" s="73">
        <v>10.09</v>
      </c>
      <c r="G60" s="74">
        <v>3378.32</v>
      </c>
      <c r="H60" s="75">
        <f t="shared" si="43"/>
        <v>34087.248800000001</v>
      </c>
      <c r="I60" s="430"/>
      <c r="J60" s="76">
        <v>6</v>
      </c>
      <c r="K60" s="74">
        <v>1500</v>
      </c>
      <c r="L60" s="118">
        <v>250</v>
      </c>
      <c r="M60" s="428">
        <v>6</v>
      </c>
      <c r="N60" s="74">
        <f t="shared" si="44"/>
        <v>1458.2676258992801</v>
      </c>
      <c r="O60" s="77">
        <f t="shared" si="45"/>
        <v>243.0446043165467</v>
      </c>
      <c r="P60" s="197">
        <f t="shared" si="46"/>
        <v>0</v>
      </c>
      <c r="Q60" s="79">
        <f t="shared" si="47"/>
        <v>-6.9553956834533039</v>
      </c>
      <c r="R60" s="434">
        <f t="shared" si="42"/>
        <v>0.97217841726618681</v>
      </c>
      <c r="S60" s="910"/>
      <c r="T60" s="198">
        <v>0.48958333333333331</v>
      </c>
      <c r="U60" s="198">
        <v>0.58611111111111114</v>
      </c>
      <c r="V60" s="153">
        <v>5</v>
      </c>
      <c r="W60" s="427">
        <f t="shared" si="48"/>
        <v>139.00000000000006</v>
      </c>
      <c r="X60" s="83"/>
      <c r="Y60" s="83"/>
      <c r="Z60" s="84"/>
      <c r="AA60" s="84"/>
      <c r="AB60" s="895"/>
      <c r="AC60" s="895"/>
      <c r="AD60" s="443"/>
      <c r="AE60" s="443">
        <v>1</v>
      </c>
      <c r="AF60" s="78">
        <f t="shared" si="6"/>
        <v>-41.732374100719881</v>
      </c>
      <c r="AG60" s="438">
        <f t="shared" si="7"/>
        <v>0.9721784172661867</v>
      </c>
      <c r="AH60" s="910"/>
    </row>
    <row r="61" spans="1:34" ht="19.2" customHeight="1">
      <c r="A61" s="923"/>
      <c r="B61" s="156">
        <v>0</v>
      </c>
      <c r="C61" s="443"/>
      <c r="D61" s="71"/>
      <c r="E61" s="72"/>
      <c r="F61" s="73" t="s">
        <v>161</v>
      </c>
      <c r="G61" s="74"/>
      <c r="H61" s="75">
        <f t="shared" si="43"/>
        <v>0</v>
      </c>
      <c r="I61" s="430"/>
      <c r="J61" s="76"/>
      <c r="K61" s="74"/>
      <c r="L61" s="118"/>
      <c r="M61" s="428"/>
      <c r="N61" s="74"/>
      <c r="O61" s="77"/>
      <c r="P61" s="197"/>
      <c r="Q61" s="79"/>
      <c r="R61" s="434"/>
      <c r="S61" s="910"/>
      <c r="T61" s="198"/>
      <c r="U61" s="198"/>
      <c r="V61" s="153"/>
      <c r="W61" s="427">
        <f t="shared" si="48"/>
        <v>0</v>
      </c>
      <c r="X61" s="83"/>
      <c r="Y61" s="83"/>
      <c r="Z61" s="84"/>
      <c r="AA61" s="84"/>
      <c r="AB61" s="895"/>
      <c r="AC61" s="895"/>
      <c r="AD61" s="443"/>
      <c r="AE61" s="443"/>
      <c r="AF61" s="78">
        <f t="shared" si="6"/>
        <v>0</v>
      </c>
      <c r="AG61" s="434" t="e">
        <f t="shared" si="7"/>
        <v>#DIV/0!</v>
      </c>
      <c r="AH61" s="910"/>
    </row>
    <row r="62" spans="1:34" ht="19.2" customHeight="1">
      <c r="A62" s="923"/>
      <c r="B62" s="156">
        <v>0</v>
      </c>
      <c r="C62" s="443"/>
      <c r="D62" s="71"/>
      <c r="E62" s="72"/>
      <c r="F62" s="73" t="s">
        <v>161</v>
      </c>
      <c r="G62" s="145"/>
      <c r="H62" s="75">
        <f t="shared" si="43"/>
        <v>0</v>
      </c>
      <c r="I62" s="430"/>
      <c r="J62" s="76"/>
      <c r="K62" s="74"/>
      <c r="L62" s="118"/>
      <c r="M62" s="92"/>
      <c r="N62" s="74"/>
      <c r="O62" s="77"/>
      <c r="P62" s="197"/>
      <c r="Q62" s="79"/>
      <c r="R62" s="434"/>
      <c r="S62" s="910"/>
      <c r="T62" s="199"/>
      <c r="U62" s="199"/>
      <c r="V62" s="153"/>
      <c r="W62" s="427">
        <f t="shared" si="48"/>
        <v>0</v>
      </c>
      <c r="X62" s="83"/>
      <c r="Y62" s="83"/>
      <c r="Z62" s="84"/>
      <c r="AA62" s="84"/>
      <c r="AB62" s="895"/>
      <c r="AC62" s="895"/>
      <c r="AD62" s="443"/>
      <c r="AE62" s="443"/>
      <c r="AF62" s="78">
        <f t="shared" si="6"/>
        <v>0</v>
      </c>
      <c r="AG62" s="434" t="e">
        <f t="shared" si="7"/>
        <v>#DIV/0!</v>
      </c>
      <c r="AH62" s="910"/>
    </row>
    <row r="63" spans="1:34" ht="19.2" customHeight="1">
      <c r="A63" s="923"/>
      <c r="B63" s="156">
        <v>0</v>
      </c>
      <c r="C63" s="443"/>
      <c r="D63" s="71"/>
      <c r="E63" s="72"/>
      <c r="F63" s="73" t="s">
        <v>161</v>
      </c>
      <c r="G63" s="145"/>
      <c r="H63" s="75">
        <f t="shared" si="43"/>
        <v>0</v>
      </c>
      <c r="I63" s="430"/>
      <c r="J63" s="76"/>
      <c r="K63" s="74"/>
      <c r="L63" s="118"/>
      <c r="M63" s="92" t="s">
        <v>15</v>
      </c>
      <c r="N63" s="74"/>
      <c r="O63" s="77"/>
      <c r="P63" s="197"/>
      <c r="Q63" s="79"/>
      <c r="R63" s="434"/>
      <c r="S63" s="910"/>
      <c r="T63" s="199"/>
      <c r="U63" s="199"/>
      <c r="V63" s="153"/>
      <c r="W63" s="427">
        <f t="shared" si="48"/>
        <v>0</v>
      </c>
      <c r="X63" s="83"/>
      <c r="Y63" s="83"/>
      <c r="Z63" s="84"/>
      <c r="AA63" s="84"/>
      <c r="AB63" s="895"/>
      <c r="AC63" s="895"/>
      <c r="AD63" s="443"/>
      <c r="AE63" s="443"/>
      <c r="AF63" s="78">
        <f t="shared" si="6"/>
        <v>0</v>
      </c>
      <c r="AG63" s="438" t="e">
        <f t="shared" si="7"/>
        <v>#DIV/0!</v>
      </c>
      <c r="AH63" s="910"/>
    </row>
    <row r="64" spans="1:34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30"/>
      <c r="J64" s="202"/>
      <c r="K64" s="91"/>
      <c r="L64" s="118"/>
      <c r="M64" s="92"/>
      <c r="N64" s="74"/>
      <c r="O64" s="77"/>
      <c r="P64" s="197"/>
      <c r="Q64" s="79"/>
      <c r="R64" s="434"/>
      <c r="S64" s="910"/>
      <c r="T64" s="199"/>
      <c r="U64" s="199"/>
      <c r="V64" s="153"/>
      <c r="W64" s="427">
        <f t="shared" si="48"/>
        <v>0</v>
      </c>
      <c r="X64" s="430"/>
      <c r="Y64" s="430"/>
      <c r="Z64" s="84"/>
      <c r="AA64" s="84"/>
      <c r="AB64" s="895"/>
      <c r="AC64" s="895"/>
      <c r="AD64" s="443"/>
      <c r="AE64" s="443"/>
      <c r="AF64" s="78">
        <f t="shared" si="6"/>
        <v>0</v>
      </c>
      <c r="AG64" s="434" t="e">
        <f t="shared" si="7"/>
        <v>#DIV/0!</v>
      </c>
      <c r="AH64" s="910"/>
    </row>
    <row r="65" spans="1:37" ht="19.2" customHeight="1">
      <c r="A65" s="924"/>
      <c r="B65" s="127">
        <v>0</v>
      </c>
      <c r="C65" s="440"/>
      <c r="D65" s="71"/>
      <c r="E65" s="72"/>
      <c r="F65" s="73" t="s">
        <v>161</v>
      </c>
      <c r="G65" s="145"/>
      <c r="H65" s="75">
        <f t="shared" si="43"/>
        <v>0</v>
      </c>
      <c r="I65" s="430"/>
      <c r="J65" s="202"/>
      <c r="K65" s="91"/>
      <c r="L65" s="118"/>
      <c r="M65" s="92"/>
      <c r="N65" s="91"/>
      <c r="O65" s="108"/>
      <c r="P65" s="78"/>
      <c r="Q65" s="79"/>
      <c r="R65" s="434"/>
      <c r="S65" s="910"/>
      <c r="T65" s="199"/>
      <c r="U65" s="199"/>
      <c r="V65" s="153"/>
      <c r="W65" s="427">
        <f t="shared" si="48"/>
        <v>0</v>
      </c>
      <c r="X65" s="430"/>
      <c r="Y65" s="430"/>
      <c r="Z65" s="84"/>
      <c r="AA65" s="84"/>
      <c r="AB65" s="895"/>
      <c r="AC65" s="895"/>
      <c r="AD65" s="443"/>
      <c r="AE65" s="443"/>
      <c r="AF65" s="78">
        <f t="shared" si="6"/>
        <v>0</v>
      </c>
      <c r="AG65" s="434" t="e">
        <f t="shared" si="7"/>
        <v>#DIV/0!</v>
      </c>
      <c r="AH65" s="910"/>
    </row>
    <row r="66" spans="1:37" ht="19.2" customHeight="1">
      <c r="A66" s="924"/>
      <c r="B66" s="127">
        <v>0</v>
      </c>
      <c r="C66" s="440"/>
      <c r="D66" s="71"/>
      <c r="E66" s="72"/>
      <c r="F66" s="73" t="s">
        <v>161</v>
      </c>
      <c r="G66" s="145"/>
      <c r="H66" s="75">
        <f t="shared" si="43"/>
        <v>0</v>
      </c>
      <c r="I66" s="430"/>
      <c r="J66" s="202"/>
      <c r="K66" s="91"/>
      <c r="L66" s="118"/>
      <c r="M66" s="92"/>
      <c r="N66" s="91"/>
      <c r="O66" s="108"/>
      <c r="P66" s="78"/>
      <c r="Q66" s="79"/>
      <c r="R66" s="434"/>
      <c r="S66" s="910"/>
      <c r="T66" s="199"/>
      <c r="U66" s="199"/>
      <c r="V66" s="153"/>
      <c r="W66" s="427">
        <f t="shared" si="48"/>
        <v>0</v>
      </c>
      <c r="X66" s="430"/>
      <c r="Y66" s="430"/>
      <c r="Z66" s="84"/>
      <c r="AA66" s="84"/>
      <c r="AB66" s="895"/>
      <c r="AC66" s="895"/>
      <c r="AD66" s="443"/>
      <c r="AE66" s="443"/>
      <c r="AF66" s="78">
        <f t="shared" si="6"/>
        <v>0</v>
      </c>
      <c r="AG66" s="438" t="e">
        <f t="shared" si="7"/>
        <v>#DIV/0!</v>
      </c>
      <c r="AH66" s="910"/>
    </row>
    <row r="67" spans="1:37" ht="19.2" customHeight="1">
      <c r="A67" s="924"/>
      <c r="B67" s="127">
        <v>0</v>
      </c>
      <c r="C67" s="440"/>
      <c r="D67" s="71"/>
      <c r="E67" s="72"/>
      <c r="F67" s="73" t="s">
        <v>161</v>
      </c>
      <c r="G67" s="145"/>
      <c r="H67" s="75">
        <f>F67*G67</f>
        <v>0</v>
      </c>
      <c r="I67" s="430"/>
      <c r="J67" s="202"/>
      <c r="K67" s="91"/>
      <c r="L67" s="118"/>
      <c r="M67" s="92"/>
      <c r="N67" s="91"/>
      <c r="O67" s="108"/>
      <c r="P67" s="78"/>
      <c r="Q67" s="79"/>
      <c r="R67" s="434"/>
      <c r="S67" s="910"/>
      <c r="T67" s="199"/>
      <c r="U67" s="199"/>
      <c r="V67" s="153"/>
      <c r="W67" s="427">
        <f t="shared" si="48"/>
        <v>0</v>
      </c>
      <c r="X67" s="430"/>
      <c r="Y67" s="430"/>
      <c r="Z67" s="84"/>
      <c r="AA67" s="84"/>
      <c r="AB67" s="895"/>
      <c r="AC67" s="895"/>
      <c r="AD67" s="443"/>
      <c r="AE67" s="443"/>
      <c r="AF67" s="78">
        <f t="shared" si="6"/>
        <v>0</v>
      </c>
      <c r="AG67" s="434" t="e">
        <f t="shared" si="7"/>
        <v>#DIV/0!</v>
      </c>
      <c r="AH67" s="910"/>
    </row>
    <row r="68" spans="1:37" ht="19.2" customHeight="1">
      <c r="A68" s="924"/>
      <c r="B68" s="430">
        <v>0</v>
      </c>
      <c r="C68" s="440"/>
      <c r="D68" s="71"/>
      <c r="E68" s="72"/>
      <c r="F68" s="174" t="s">
        <v>161</v>
      </c>
      <c r="G68" s="145"/>
      <c r="H68" s="75">
        <f>F68*G68</f>
        <v>0</v>
      </c>
      <c r="I68" s="430"/>
      <c r="J68" s="202"/>
      <c r="K68" s="91"/>
      <c r="L68" s="118"/>
      <c r="M68" s="92"/>
      <c r="N68" s="91"/>
      <c r="O68" s="108"/>
      <c r="P68" s="78"/>
      <c r="Q68" s="79"/>
      <c r="R68" s="434"/>
      <c r="S68" s="910"/>
      <c r="T68" s="199"/>
      <c r="U68" s="199"/>
      <c r="V68" s="153"/>
      <c r="W68" s="427">
        <f t="shared" si="48"/>
        <v>0</v>
      </c>
      <c r="X68" s="430"/>
      <c r="Y68" s="430"/>
      <c r="Z68" s="84"/>
      <c r="AA68" s="84"/>
      <c r="AB68" s="895"/>
      <c r="AC68" s="895"/>
      <c r="AD68" s="443"/>
      <c r="AE68" s="443"/>
      <c r="AF68" s="78"/>
      <c r="AG68" s="434"/>
      <c r="AH68" s="910"/>
    </row>
    <row r="69" spans="1:37" ht="19.2" customHeight="1">
      <c r="A69" s="924"/>
      <c r="B69" s="203">
        <v>0</v>
      </c>
      <c r="C69" s="204" t="s">
        <v>287</v>
      </c>
      <c r="D69" s="891" t="s">
        <v>219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1455.2938070596151</v>
      </c>
      <c r="O69" s="102">
        <f t="shared" si="49"/>
        <v>225.23867823034803</v>
      </c>
      <c r="P69" s="78">
        <f>M69-J69</f>
        <v>0</v>
      </c>
      <c r="Q69" s="79">
        <f>N69-K69</f>
        <v>-44.706192940384881</v>
      </c>
      <c r="R69" s="209">
        <f t="shared" ref="R69:R75" si="50">O69/L69</f>
        <v>0.97025892160765304</v>
      </c>
      <c r="S69" s="910"/>
      <c r="T69" s="210"/>
      <c r="U69" s="210"/>
      <c r="V69" s="74"/>
      <c r="W69" s="42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1</v>
      </c>
      <c r="AF69" s="78">
        <f t="shared" si="6"/>
        <v>-44.706192940384881</v>
      </c>
      <c r="AG69" s="434">
        <f t="shared" si="7"/>
        <v>0.97019587137307672</v>
      </c>
      <c r="AH69" s="910"/>
    </row>
    <row r="70" spans="1:37" ht="19.2" customHeight="1">
      <c r="A70" s="925" t="s">
        <v>288</v>
      </c>
      <c r="B70" s="430" t="s">
        <v>166</v>
      </c>
      <c r="C70" s="127"/>
      <c r="D70" s="71" t="s">
        <v>120</v>
      </c>
      <c r="E70" s="72"/>
      <c r="F70" s="73">
        <v>54.09</v>
      </c>
      <c r="G70" s="85">
        <v>338.20000000000005</v>
      </c>
      <c r="H70" s="75">
        <f>F70*G70</f>
        <v>18293.238000000005</v>
      </c>
      <c r="I70" s="430"/>
      <c r="J70" s="76">
        <v>16</v>
      </c>
      <c r="K70" s="74">
        <v>1500</v>
      </c>
      <c r="L70" s="77">
        <v>93.75</v>
      </c>
      <c r="M70" s="428">
        <v>16</v>
      </c>
      <c r="N70" s="74">
        <f t="shared" ref="N70:N75" si="51">G70/W70*60</f>
        <v>1268.2499999999984</v>
      </c>
      <c r="O70" s="77">
        <f t="shared" ref="O70:O75" si="52">N70/M70</f>
        <v>79.265624999999901</v>
      </c>
      <c r="P70" s="78">
        <f t="shared" ref="P70:P75" si="53">M70-J70</f>
        <v>0</v>
      </c>
      <c r="Q70" s="79">
        <f t="shared" ref="Q70:Q75" si="54">O70-L70</f>
        <v>-14.484375000000099</v>
      </c>
      <c r="R70" s="434">
        <f t="shared" si="50"/>
        <v>0.84549999999999892</v>
      </c>
      <c r="S70" s="910">
        <f>R82</f>
        <v>0.89622931068672063</v>
      </c>
      <c r="T70" s="198">
        <v>0.25</v>
      </c>
      <c r="U70" s="198">
        <v>0.26111111111111113</v>
      </c>
      <c r="V70" s="430">
        <v>5</v>
      </c>
      <c r="W70" s="427">
        <f>(U70-T70)*24*60</f>
        <v>16.000000000000021</v>
      </c>
      <c r="X70" s="430"/>
      <c r="Y70" s="430"/>
      <c r="Z70" s="84"/>
      <c r="AA70" s="84"/>
      <c r="AB70" s="895"/>
      <c r="AC70" s="895"/>
      <c r="AD70" s="443"/>
      <c r="AE70" s="443"/>
      <c r="AF70" s="78">
        <f t="shared" si="6"/>
        <v>-231.75000000000159</v>
      </c>
      <c r="AG70" s="434">
        <f t="shared" si="7"/>
        <v>0.84549999999999892</v>
      </c>
      <c r="AH70" s="910">
        <f>AG82</f>
        <v>0.89640928285320931</v>
      </c>
      <c r="AJ70" s="62" t="str">
        <f>A70</f>
        <v>四度三組
(ET-55)</v>
      </c>
      <c r="AK70" s="404">
        <f>AVERAGE(AK71:AK81)</f>
        <v>6.4000000000000226</v>
      </c>
    </row>
    <row r="71" spans="1:37" ht="19.2" customHeight="1">
      <c r="A71" s="925"/>
      <c r="B71" s="430" t="s">
        <v>167</v>
      </c>
      <c r="C71" s="70"/>
      <c r="D71" s="211" t="s">
        <v>121</v>
      </c>
      <c r="E71" s="72"/>
      <c r="F71" s="73">
        <v>77.34</v>
      </c>
      <c r="G71" s="74">
        <v>1300</v>
      </c>
      <c r="H71" s="75">
        <f>F71*G71</f>
        <v>100542</v>
      </c>
      <c r="I71" s="430"/>
      <c r="J71" s="76">
        <v>18</v>
      </c>
      <c r="K71" s="212">
        <v>1440</v>
      </c>
      <c r="L71" s="77">
        <v>80</v>
      </c>
      <c r="M71" s="433">
        <v>18</v>
      </c>
      <c r="N71" s="74">
        <f t="shared" si="51"/>
        <v>1322.0338983050842</v>
      </c>
      <c r="O71" s="77">
        <f t="shared" si="52"/>
        <v>73.446327683615792</v>
      </c>
      <c r="P71" s="78">
        <f t="shared" si="53"/>
        <v>0</v>
      </c>
      <c r="Q71" s="79">
        <f t="shared" si="54"/>
        <v>-6.5536723163842083</v>
      </c>
      <c r="R71" s="434">
        <f t="shared" si="50"/>
        <v>0.91807909604519744</v>
      </c>
      <c r="S71" s="910"/>
      <c r="T71" s="198">
        <v>0.26597222222222222</v>
      </c>
      <c r="U71" s="198">
        <v>0.30694444444444446</v>
      </c>
      <c r="V71" s="430">
        <v>7</v>
      </c>
      <c r="W71" s="427">
        <f t="shared" ref="W71:W81" si="55">(U71-T71)*24*60</f>
        <v>59.000000000000028</v>
      </c>
      <c r="X71" s="83"/>
      <c r="Y71" s="83"/>
      <c r="Z71" s="84"/>
      <c r="AA71" s="84"/>
      <c r="AB71" s="895"/>
      <c r="AC71" s="895"/>
      <c r="AD71" s="443"/>
      <c r="AE71" s="443"/>
      <c r="AF71" s="78">
        <f>N71-K71</f>
        <v>-117.96610169491578</v>
      </c>
      <c r="AG71" s="434">
        <f>N71/K71</f>
        <v>0.91807909604519733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430" t="s">
        <v>167</v>
      </c>
      <c r="C72" s="94"/>
      <c r="D72" s="211" t="s">
        <v>128</v>
      </c>
      <c r="E72" s="72"/>
      <c r="F72" s="73">
        <v>69.260000000000005</v>
      </c>
      <c r="G72" s="74">
        <v>1255</v>
      </c>
      <c r="H72" s="75">
        <f t="shared" ref="H72:H76" si="57">F72*G72</f>
        <v>86921.3</v>
      </c>
      <c r="I72" s="430"/>
      <c r="J72" s="129">
        <v>20</v>
      </c>
      <c r="K72" s="85">
        <v>1385</v>
      </c>
      <c r="L72" s="118">
        <v>69.25</v>
      </c>
      <c r="M72" s="428">
        <v>20</v>
      </c>
      <c r="N72" s="74">
        <f t="shared" si="51"/>
        <v>1276.2711864406772</v>
      </c>
      <c r="O72" s="77">
        <f t="shared" si="52"/>
        <v>63.813559322033861</v>
      </c>
      <c r="P72" s="78">
        <f t="shared" si="53"/>
        <v>0</v>
      </c>
      <c r="Q72" s="79">
        <f t="shared" si="54"/>
        <v>-5.4364406779661394</v>
      </c>
      <c r="R72" s="434">
        <f t="shared" si="50"/>
        <v>0.92149544147341311</v>
      </c>
      <c r="S72" s="910"/>
      <c r="T72" s="198">
        <v>0.31180555555555556</v>
      </c>
      <c r="U72" s="198">
        <v>0.3527777777777778</v>
      </c>
      <c r="V72" s="430">
        <v>7</v>
      </c>
      <c r="W72" s="427">
        <f t="shared" si="55"/>
        <v>59.000000000000028</v>
      </c>
      <c r="X72" s="83"/>
      <c r="Y72" s="83"/>
      <c r="Z72" s="84"/>
      <c r="AA72" s="84"/>
      <c r="AB72" s="895"/>
      <c r="AC72" s="895"/>
      <c r="AD72" s="443"/>
      <c r="AE72" s="443"/>
      <c r="AF72" s="78">
        <f>N72-K72</f>
        <v>-108.72881355932282</v>
      </c>
      <c r="AG72" s="434">
        <f>N72/K72</f>
        <v>0.92149544147341311</v>
      </c>
      <c r="AH72" s="910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925"/>
      <c r="B73" s="430" t="s">
        <v>167</v>
      </c>
      <c r="C73" s="213"/>
      <c r="D73" s="214" t="s">
        <v>122</v>
      </c>
      <c r="E73" s="215"/>
      <c r="F73" s="73">
        <v>53.36</v>
      </c>
      <c r="G73" s="74">
        <v>3423.5</v>
      </c>
      <c r="H73" s="75">
        <f t="shared" si="57"/>
        <v>182677.96</v>
      </c>
      <c r="I73" s="443"/>
      <c r="J73" s="216">
        <v>19</v>
      </c>
      <c r="K73" s="217">
        <v>1636</v>
      </c>
      <c r="L73" s="118">
        <v>86.10526315789474</v>
      </c>
      <c r="M73" s="428">
        <v>19</v>
      </c>
      <c r="N73" s="74">
        <f t="shared" si="51"/>
        <v>1397.3469387755108</v>
      </c>
      <c r="O73" s="77">
        <f t="shared" si="52"/>
        <v>73.544575725026888</v>
      </c>
      <c r="P73" s="78">
        <f t="shared" si="53"/>
        <v>0</v>
      </c>
      <c r="Q73" s="79">
        <f t="shared" si="54"/>
        <v>-12.560687432867851</v>
      </c>
      <c r="R73" s="434">
        <f t="shared" si="50"/>
        <v>0.85412404570630251</v>
      </c>
      <c r="S73" s="910"/>
      <c r="T73" s="198">
        <v>0.36805555555555558</v>
      </c>
      <c r="U73" s="198">
        <v>0.47013888888888888</v>
      </c>
      <c r="V73" s="430">
        <v>22</v>
      </c>
      <c r="W73" s="427">
        <f t="shared" si="55"/>
        <v>146.99999999999994</v>
      </c>
      <c r="X73" s="218">
        <v>0.35694444444444445</v>
      </c>
      <c r="Y73" s="218">
        <v>0.3666666666666667</v>
      </c>
      <c r="Z73" s="159"/>
      <c r="AA73" s="159"/>
      <c r="AB73" s="895"/>
      <c r="AC73" s="895"/>
      <c r="AD73" s="443"/>
      <c r="AE73" s="443"/>
      <c r="AF73" s="78">
        <f>N73-K73</f>
        <v>-238.65306122448919</v>
      </c>
      <c r="AG73" s="434">
        <f>N73/K73</f>
        <v>0.8541240457063024</v>
      </c>
      <c r="AH73" s="910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925"/>
      <c r="B74" s="430" t="s">
        <v>167</v>
      </c>
      <c r="C74" s="213"/>
      <c r="D74" s="214" t="s">
        <v>125</v>
      </c>
      <c r="E74" s="215"/>
      <c r="F74" s="73">
        <v>53.76</v>
      </c>
      <c r="G74" s="212">
        <v>2184</v>
      </c>
      <c r="H74" s="75">
        <f t="shared" si="57"/>
        <v>117411.84</v>
      </c>
      <c r="I74" s="430"/>
      <c r="J74" s="76">
        <v>16</v>
      </c>
      <c r="K74" s="74">
        <v>1440</v>
      </c>
      <c r="L74" s="77">
        <v>90</v>
      </c>
      <c r="M74" s="428">
        <v>16</v>
      </c>
      <c r="N74" s="74">
        <f t="shared" si="51"/>
        <v>1337.1428571428576</v>
      </c>
      <c r="O74" s="77">
        <f t="shared" si="52"/>
        <v>83.571428571428598</v>
      </c>
      <c r="P74" s="78">
        <f t="shared" si="53"/>
        <v>0</v>
      </c>
      <c r="Q74" s="79">
        <f t="shared" si="54"/>
        <v>-6.4285714285714022</v>
      </c>
      <c r="R74" s="434">
        <f t="shared" si="50"/>
        <v>0.92857142857142883</v>
      </c>
      <c r="S74" s="910"/>
      <c r="T74" s="198">
        <v>0.51041666666666663</v>
      </c>
      <c r="U74" s="198">
        <v>0.57847222222222217</v>
      </c>
      <c r="V74" s="430">
        <v>5</v>
      </c>
      <c r="W74" s="427">
        <f t="shared" si="55"/>
        <v>97.999999999999972</v>
      </c>
      <c r="X74" s="218"/>
      <c r="Y74" s="218"/>
      <c r="Z74" s="159"/>
      <c r="AA74" s="159"/>
      <c r="AB74" s="895"/>
      <c r="AC74" s="895"/>
      <c r="AD74" s="443"/>
      <c r="AE74" s="443"/>
      <c r="AF74" s="78">
        <f t="shared" ref="AF74:AF80" si="59">N74-K74</f>
        <v>-102.85714285714243</v>
      </c>
      <c r="AG74" s="434">
        <f t="shared" ref="AG74:AG80" si="60">N74/K74</f>
        <v>0.92857142857142883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430" t="s">
        <v>167</v>
      </c>
      <c r="C75" s="94"/>
      <c r="D75" s="214" t="s">
        <v>124</v>
      </c>
      <c r="E75" s="215"/>
      <c r="F75" s="73">
        <v>47.51</v>
      </c>
      <c r="G75" s="212">
        <v>1611</v>
      </c>
      <c r="H75" s="75">
        <f t="shared" si="57"/>
        <v>76538.61</v>
      </c>
      <c r="I75" s="430"/>
      <c r="J75" s="129">
        <v>17</v>
      </c>
      <c r="K75" s="85">
        <v>1440</v>
      </c>
      <c r="L75" s="118">
        <v>84.705882352941174</v>
      </c>
      <c r="M75" s="428">
        <v>17</v>
      </c>
      <c r="N75" s="74">
        <f t="shared" si="51"/>
        <v>1324.109589041095</v>
      </c>
      <c r="O75" s="77">
        <f t="shared" si="52"/>
        <v>77.888799355358529</v>
      </c>
      <c r="P75" s="78">
        <f t="shared" si="53"/>
        <v>0</v>
      </c>
      <c r="Q75" s="79">
        <f t="shared" si="54"/>
        <v>-6.817082997582645</v>
      </c>
      <c r="R75" s="434">
        <f t="shared" si="50"/>
        <v>0.91952054794520488</v>
      </c>
      <c r="S75" s="910"/>
      <c r="T75" s="198">
        <v>0.59374999999999989</v>
      </c>
      <c r="U75" s="198">
        <v>0.64444444444444438</v>
      </c>
      <c r="V75" s="430">
        <v>22</v>
      </c>
      <c r="W75" s="427">
        <f t="shared" si="55"/>
        <v>73.000000000000057</v>
      </c>
      <c r="X75" s="218">
        <v>0.58333333333333337</v>
      </c>
      <c r="Y75" s="218">
        <v>0.59305555555555556</v>
      </c>
      <c r="Z75" s="159"/>
      <c r="AA75" s="159"/>
      <c r="AB75" s="895"/>
      <c r="AC75" s="895"/>
      <c r="AD75" s="443"/>
      <c r="AE75" s="443"/>
      <c r="AF75" s="78">
        <f t="shared" si="59"/>
        <v>-115.89041095890502</v>
      </c>
      <c r="AG75" s="434">
        <f t="shared" si="60"/>
        <v>0.91952054794520488</v>
      </c>
      <c r="AH75" s="910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925"/>
      <c r="B76" s="430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30"/>
      <c r="J76" s="76"/>
      <c r="K76" s="74"/>
      <c r="L76" s="77"/>
      <c r="M76" s="433"/>
      <c r="N76" s="74"/>
      <c r="O76" s="77"/>
      <c r="P76" s="78"/>
      <c r="Q76" s="79"/>
      <c r="R76" s="434"/>
      <c r="S76" s="910"/>
      <c r="T76" s="198"/>
      <c r="U76" s="198"/>
      <c r="V76" s="430"/>
      <c r="W76" s="427">
        <f t="shared" si="55"/>
        <v>0</v>
      </c>
      <c r="X76" s="218"/>
      <c r="Y76" s="218"/>
      <c r="Z76" s="159"/>
      <c r="AA76" s="159"/>
      <c r="AB76" s="895"/>
      <c r="AC76" s="895"/>
      <c r="AD76" s="443"/>
      <c r="AE76" s="443"/>
      <c r="AF76" s="78">
        <f t="shared" si="59"/>
        <v>0</v>
      </c>
      <c r="AG76" s="434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430">
        <v>0</v>
      </c>
      <c r="C77" s="440"/>
      <c r="D77" s="71"/>
      <c r="E77" s="72"/>
      <c r="F77" s="73" t="s">
        <v>161</v>
      </c>
      <c r="G77" s="212"/>
      <c r="H77" s="75"/>
      <c r="I77" s="443"/>
      <c r="J77" s="76"/>
      <c r="K77" s="212"/>
      <c r="L77" s="77"/>
      <c r="M77" s="433"/>
      <c r="N77" s="74"/>
      <c r="O77" s="77"/>
      <c r="P77" s="78"/>
      <c r="Q77" s="79"/>
      <c r="R77" s="434"/>
      <c r="S77" s="910"/>
      <c r="T77" s="198"/>
      <c r="U77" s="198"/>
      <c r="V77" s="430"/>
      <c r="W77" s="427">
        <f t="shared" si="55"/>
        <v>0</v>
      </c>
      <c r="X77" s="218"/>
      <c r="Y77" s="218"/>
      <c r="Z77" s="159"/>
      <c r="AA77" s="159"/>
      <c r="AB77" s="895"/>
      <c r="AC77" s="895"/>
      <c r="AD77" s="443"/>
      <c r="AE77" s="443"/>
      <c r="AF77" s="78">
        <f t="shared" si="59"/>
        <v>0</v>
      </c>
      <c r="AG77" s="434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430">
        <v>0</v>
      </c>
      <c r="C78" s="440"/>
      <c r="D78" s="71"/>
      <c r="E78" s="72"/>
      <c r="F78" s="73" t="s">
        <v>161</v>
      </c>
      <c r="G78" s="85"/>
      <c r="H78" s="75"/>
      <c r="I78" s="443"/>
      <c r="J78" s="129"/>
      <c r="K78" s="85"/>
      <c r="L78" s="118"/>
      <c r="M78" s="433"/>
      <c r="N78" s="74"/>
      <c r="O78" s="77"/>
      <c r="P78" s="78"/>
      <c r="Q78" s="79"/>
      <c r="R78" s="434"/>
      <c r="S78" s="910"/>
      <c r="T78" s="198"/>
      <c r="U78" s="198"/>
      <c r="V78" s="430"/>
      <c r="W78" s="427">
        <f t="shared" si="55"/>
        <v>0</v>
      </c>
      <c r="X78" s="218"/>
      <c r="Y78" s="218"/>
      <c r="Z78" s="159"/>
      <c r="AA78" s="159"/>
      <c r="AB78" s="895"/>
      <c r="AC78" s="895"/>
      <c r="AD78" s="443"/>
      <c r="AE78" s="443"/>
      <c r="AF78" s="78">
        <f t="shared" si="59"/>
        <v>0</v>
      </c>
      <c r="AG78" s="434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430">
        <v>0</v>
      </c>
      <c r="C79" s="213"/>
      <c r="D79" s="214"/>
      <c r="E79" s="215"/>
      <c r="F79" s="73" t="s">
        <v>161</v>
      </c>
      <c r="G79" s="85"/>
      <c r="H79" s="75"/>
      <c r="I79" s="443"/>
      <c r="J79" s="129"/>
      <c r="K79" s="85"/>
      <c r="L79" s="118"/>
      <c r="M79" s="433"/>
      <c r="N79" s="85"/>
      <c r="O79" s="219"/>
      <c r="P79" s="140"/>
      <c r="Q79" s="220"/>
      <c r="R79" s="141"/>
      <c r="S79" s="910"/>
      <c r="T79" s="198"/>
      <c r="U79" s="198"/>
      <c r="V79" s="430"/>
      <c r="W79" s="427">
        <f t="shared" si="55"/>
        <v>0</v>
      </c>
      <c r="X79" s="218"/>
      <c r="Y79" s="218"/>
      <c r="Z79" s="159"/>
      <c r="AA79" s="159"/>
      <c r="AB79" s="895"/>
      <c r="AC79" s="895"/>
      <c r="AD79" s="443"/>
      <c r="AE79" s="443"/>
      <c r="AF79" s="78">
        <f t="shared" si="59"/>
        <v>0</v>
      </c>
      <c r="AG79" s="434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430">
        <v>0</v>
      </c>
      <c r="C80" s="440"/>
      <c r="D80" s="71"/>
      <c r="E80" s="72"/>
      <c r="F80" s="73" t="s">
        <v>161</v>
      </c>
      <c r="G80" s="85"/>
      <c r="H80" s="75"/>
      <c r="I80" s="443"/>
      <c r="J80" s="129"/>
      <c r="K80" s="85"/>
      <c r="L80" s="118"/>
      <c r="M80" s="433"/>
      <c r="N80" s="85"/>
      <c r="O80" s="221"/>
      <c r="P80" s="84"/>
      <c r="Q80" s="119"/>
      <c r="R80" s="442"/>
      <c r="S80" s="910"/>
      <c r="T80" s="198"/>
      <c r="U80" s="198"/>
      <c r="V80" s="430"/>
      <c r="W80" s="427">
        <f t="shared" si="55"/>
        <v>0</v>
      </c>
      <c r="X80" s="218"/>
      <c r="Y80" s="218"/>
      <c r="Z80" s="159"/>
      <c r="AA80" s="159"/>
      <c r="AB80" s="895"/>
      <c r="AC80" s="895"/>
      <c r="AD80" s="443"/>
      <c r="AE80" s="443"/>
      <c r="AF80" s="78">
        <f t="shared" si="59"/>
        <v>0</v>
      </c>
      <c r="AG80" s="434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430">
        <v>0</v>
      </c>
      <c r="C81" s="440"/>
      <c r="D81" s="71"/>
      <c r="E81" s="72"/>
      <c r="F81" s="73" t="s">
        <v>161</v>
      </c>
      <c r="G81" s="85"/>
      <c r="H81" s="116"/>
      <c r="I81" s="443"/>
      <c r="J81" s="129"/>
      <c r="K81" s="85"/>
      <c r="L81" s="118"/>
      <c r="M81" s="433"/>
      <c r="N81" s="85"/>
      <c r="O81" s="221"/>
      <c r="P81" s="84"/>
      <c r="Q81" s="119"/>
      <c r="R81" s="442"/>
      <c r="S81" s="910"/>
      <c r="T81" s="198"/>
      <c r="U81" s="198"/>
      <c r="V81" s="430"/>
      <c r="W81" s="427">
        <f t="shared" si="55"/>
        <v>0</v>
      </c>
      <c r="X81" s="218"/>
      <c r="Y81" s="218"/>
      <c r="Z81" s="159"/>
      <c r="AA81" s="159"/>
      <c r="AB81" s="895"/>
      <c r="AC81" s="895"/>
      <c r="AD81" s="443"/>
      <c r="AE81" s="443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289</v>
      </c>
      <c r="D82" s="891" t="s">
        <v>219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1320.8590782842039</v>
      </c>
      <c r="O82" s="223">
        <f t="shared" si="61"/>
        <v>75.255052609577263</v>
      </c>
      <c r="P82" s="150">
        <f>M82-J82</f>
        <v>0</v>
      </c>
      <c r="Q82" s="151">
        <f>N82-K82</f>
        <v>-152.64092171579614</v>
      </c>
      <c r="R82" s="209">
        <f>O82/L82</f>
        <v>0.89622931068672063</v>
      </c>
      <c r="S82" s="910"/>
      <c r="T82" s="198"/>
      <c r="U82" s="198"/>
      <c r="V82" s="430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0</v>
      </c>
      <c r="AE82" s="139">
        <f>SUM(AE70:AE81)</f>
        <v>0</v>
      </c>
      <c r="AF82" s="78">
        <f>N82-K82</f>
        <v>-152.64092171579614</v>
      </c>
      <c r="AG82" s="434">
        <f>N82/K82</f>
        <v>0.89640928285320931</v>
      </c>
      <c r="AH82" s="910"/>
    </row>
    <row r="83" spans="1:37" ht="19.2" customHeight="1">
      <c r="A83" s="918" t="s">
        <v>290</v>
      </c>
      <c r="B83" s="142" t="s">
        <v>163</v>
      </c>
      <c r="C83" s="440"/>
      <c r="D83" s="225" t="s">
        <v>100</v>
      </c>
      <c r="E83" s="72"/>
      <c r="F83" s="174">
        <v>27.5</v>
      </c>
      <c r="G83" s="74">
        <v>246</v>
      </c>
      <c r="H83" s="116">
        <f t="shared" ref="H83:H94" si="62">F83*G83</f>
        <v>6765</v>
      </c>
      <c r="I83" s="430"/>
      <c r="J83" s="129">
        <v>12</v>
      </c>
      <c r="K83" s="85">
        <v>2000</v>
      </c>
      <c r="L83" s="118">
        <v>166.66666666666666</v>
      </c>
      <c r="M83" s="433">
        <v>12</v>
      </c>
      <c r="N83" s="85">
        <f t="shared" ref="N83:N88" si="63">G83/W83*60</f>
        <v>1229.9999999999961</v>
      </c>
      <c r="O83" s="221">
        <f t="shared" ref="O83:O88" si="64">N83/M83</f>
        <v>102.49999999999967</v>
      </c>
      <c r="P83" s="84">
        <f t="shared" ref="P83:P84" si="65">M83-J83</f>
        <v>0</v>
      </c>
      <c r="Q83" s="119">
        <f t="shared" ref="Q83:Q84" si="66">O83-L83</f>
        <v>-64.166666666666984</v>
      </c>
      <c r="R83" s="224">
        <f t="shared" ref="R83:R84" si="67">O83/L83</f>
        <v>0.6149999999999981</v>
      </c>
      <c r="S83" s="910">
        <f>R95</f>
        <v>0.80165990460658221</v>
      </c>
      <c r="T83" s="198">
        <v>0.33333333333333331</v>
      </c>
      <c r="U83" s="198">
        <v>0.34166666666666667</v>
      </c>
      <c r="V83" s="430">
        <v>5</v>
      </c>
      <c r="W83" s="427">
        <f t="shared" ref="W83:W93" si="68">(U83-T83)*24*60</f>
        <v>12.000000000000037</v>
      </c>
      <c r="X83" s="83"/>
      <c r="Y83" s="83"/>
      <c r="Z83" s="84"/>
      <c r="AA83" s="84"/>
      <c r="AB83" s="895"/>
      <c r="AC83" s="895"/>
      <c r="AD83" s="443"/>
      <c r="AE83" s="443"/>
      <c r="AF83" s="78">
        <f t="shared" ref="AF83:AF173" si="69">N83-K83</f>
        <v>-770.00000000000387</v>
      </c>
      <c r="AG83" s="434">
        <f t="shared" ref="AG83:AG173" si="70">N83/K83</f>
        <v>0.6149999999999981</v>
      </c>
      <c r="AH83" s="910">
        <f>AG95</f>
        <v>0.81950235759112011</v>
      </c>
      <c r="AJ83" s="62" t="str">
        <f>A83</f>
        <v>四度四組
(ET-55)</v>
      </c>
      <c r="AK83" s="404">
        <f>AVERAGE(AK84:AK94)</f>
        <v>6.2000000000000117</v>
      </c>
    </row>
    <row r="84" spans="1:37" ht="19.2" customHeight="1">
      <c r="A84" s="919"/>
      <c r="B84" s="142" t="s">
        <v>164</v>
      </c>
      <c r="C84" s="157"/>
      <c r="D84" s="225" t="s">
        <v>129</v>
      </c>
      <c r="E84" s="72"/>
      <c r="F84" s="174">
        <v>68.88</v>
      </c>
      <c r="G84" s="74">
        <v>1199</v>
      </c>
      <c r="H84" s="116">
        <f t="shared" si="62"/>
        <v>82587.12</v>
      </c>
      <c r="I84" s="430"/>
      <c r="J84" s="129">
        <v>17</v>
      </c>
      <c r="K84" s="85">
        <v>1440</v>
      </c>
      <c r="L84" s="118">
        <v>84.705882352941174</v>
      </c>
      <c r="M84" s="433">
        <v>17</v>
      </c>
      <c r="N84" s="85">
        <f t="shared" si="63"/>
        <v>1284.6428571428582</v>
      </c>
      <c r="O84" s="221">
        <f t="shared" si="64"/>
        <v>75.567226890756373</v>
      </c>
      <c r="P84" s="84">
        <f t="shared" si="65"/>
        <v>0</v>
      </c>
      <c r="Q84" s="119">
        <f t="shared" si="66"/>
        <v>-9.1386554621848006</v>
      </c>
      <c r="R84" s="224">
        <f t="shared" si="67"/>
        <v>0.89211309523809612</v>
      </c>
      <c r="S84" s="910"/>
      <c r="T84" s="198">
        <v>0.34652777777777777</v>
      </c>
      <c r="U84" s="198">
        <v>0.38541666666666663</v>
      </c>
      <c r="V84" s="430">
        <v>7</v>
      </c>
      <c r="W84" s="427">
        <f t="shared" si="68"/>
        <v>55.999999999999957</v>
      </c>
      <c r="X84" s="83"/>
      <c r="Y84" s="83"/>
      <c r="Z84" s="84"/>
      <c r="AA84" s="84"/>
      <c r="AB84" s="895"/>
      <c r="AC84" s="895"/>
      <c r="AD84" s="443"/>
      <c r="AE84" s="443"/>
      <c r="AF84" s="78">
        <f t="shared" si="69"/>
        <v>-155.35714285714175</v>
      </c>
      <c r="AG84" s="434">
        <f t="shared" si="70"/>
        <v>0.89211309523809601</v>
      </c>
      <c r="AH84" s="910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1701</v>
      </c>
      <c r="H85" s="116">
        <f t="shared" si="62"/>
        <v>103948.11</v>
      </c>
      <c r="I85" s="430"/>
      <c r="J85" s="129">
        <v>16</v>
      </c>
      <c r="K85" s="85">
        <v>1440</v>
      </c>
      <c r="L85" s="118">
        <v>90</v>
      </c>
      <c r="M85" s="433">
        <v>16</v>
      </c>
      <c r="N85" s="85">
        <f t="shared" si="63"/>
        <v>1275.7499999999995</v>
      </c>
      <c r="O85" s="221">
        <f t="shared" si="64"/>
        <v>79.734374999999972</v>
      </c>
      <c r="P85" s="84">
        <f>M85-J85</f>
        <v>0</v>
      </c>
      <c r="Q85" s="119">
        <f>O85-L85</f>
        <v>-10.265625000000028</v>
      </c>
      <c r="R85" s="224">
        <f>O85/L85</f>
        <v>0.88593749999999971</v>
      </c>
      <c r="S85" s="910"/>
      <c r="T85" s="198">
        <v>0.39027777777777772</v>
      </c>
      <c r="U85" s="198">
        <v>0.4458333333333333</v>
      </c>
      <c r="V85" s="430">
        <v>7</v>
      </c>
      <c r="W85" s="427">
        <f t="shared" si="68"/>
        <v>80.000000000000028</v>
      </c>
      <c r="X85" s="83"/>
      <c r="Y85" s="83"/>
      <c r="Z85" s="84"/>
      <c r="AA85" s="84"/>
      <c r="AB85" s="895"/>
      <c r="AC85" s="895"/>
      <c r="AD85" s="443"/>
      <c r="AE85" s="443"/>
      <c r="AF85" s="78">
        <f t="shared" si="69"/>
        <v>-164.25000000000045</v>
      </c>
      <c r="AG85" s="434">
        <f t="shared" si="70"/>
        <v>0.88593749999999971</v>
      </c>
      <c r="AH85" s="910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919"/>
      <c r="B86" s="142" t="s">
        <v>167</v>
      </c>
      <c r="C86" s="127"/>
      <c r="D86" s="225" t="s">
        <v>127</v>
      </c>
      <c r="E86" s="72"/>
      <c r="F86" s="174">
        <v>61.09</v>
      </c>
      <c r="G86" s="74">
        <v>1638</v>
      </c>
      <c r="H86" s="116">
        <f t="shared" si="62"/>
        <v>100065.42000000001</v>
      </c>
      <c r="I86" s="430"/>
      <c r="J86" s="129">
        <v>17</v>
      </c>
      <c r="K86" s="85">
        <v>1440</v>
      </c>
      <c r="L86" s="118">
        <v>84.705882352941174</v>
      </c>
      <c r="M86" s="433">
        <v>17</v>
      </c>
      <c r="N86" s="85">
        <f t="shared" si="63"/>
        <v>1293.1578947368425</v>
      </c>
      <c r="O86" s="221">
        <f t="shared" si="64"/>
        <v>76.068111455108379</v>
      </c>
      <c r="P86" s="84">
        <f>M86-J86</f>
        <v>0</v>
      </c>
      <c r="Q86" s="119">
        <f>O86-L86</f>
        <v>-8.6377708978327945</v>
      </c>
      <c r="R86" s="224">
        <f>O86/L86</f>
        <v>0.89802631578947401</v>
      </c>
      <c r="S86" s="910"/>
      <c r="T86" s="198">
        <v>0.46111111111111108</v>
      </c>
      <c r="U86" s="198">
        <v>0.51388888888888884</v>
      </c>
      <c r="V86" s="430">
        <v>22</v>
      </c>
      <c r="W86" s="427">
        <f t="shared" si="68"/>
        <v>75.999999999999972</v>
      </c>
      <c r="X86" s="83">
        <v>0.45</v>
      </c>
      <c r="Y86" s="83">
        <v>0.4597222222222222</v>
      </c>
      <c r="Z86" s="84"/>
      <c r="AA86" s="84"/>
      <c r="AB86" s="895"/>
      <c r="AC86" s="895"/>
      <c r="AD86" s="443"/>
      <c r="AE86" s="443"/>
      <c r="AF86" s="78">
        <f>N86-K86</f>
        <v>-146.84210526315746</v>
      </c>
      <c r="AG86" s="434">
        <f>N86/K86</f>
        <v>0.89802631578947401</v>
      </c>
      <c r="AH86" s="910"/>
      <c r="AJ86" s="405">
        <f t="shared" si="71"/>
        <v>6.0000000000000586</v>
      </c>
      <c r="AK86" s="406">
        <f t="shared" si="72"/>
        <v>6.0000000000000586</v>
      </c>
    </row>
    <row r="87" spans="1:37" ht="19.2" customHeight="1">
      <c r="A87" s="919"/>
      <c r="B87" s="142" t="s">
        <v>163</v>
      </c>
      <c r="C87" s="440"/>
      <c r="D87" s="71" t="s">
        <v>131</v>
      </c>
      <c r="E87" s="72"/>
      <c r="F87" s="174">
        <v>28.26</v>
      </c>
      <c r="G87" s="85">
        <v>401</v>
      </c>
      <c r="H87" s="116">
        <f t="shared" si="62"/>
        <v>11332.26</v>
      </c>
      <c r="I87" s="430"/>
      <c r="J87" s="129">
        <v>19</v>
      </c>
      <c r="K87" s="85">
        <v>1200</v>
      </c>
      <c r="L87" s="118">
        <v>63.157894736842103</v>
      </c>
      <c r="M87" s="433">
        <v>19</v>
      </c>
      <c r="N87" s="85">
        <f t="shared" si="63"/>
        <v>1093.6363636363596</v>
      </c>
      <c r="O87" s="221">
        <f t="shared" si="64"/>
        <v>57.55980861243998</v>
      </c>
      <c r="P87" s="84">
        <f>M87-J87</f>
        <v>0</v>
      </c>
      <c r="Q87" s="119">
        <f>O87-L87</f>
        <v>-5.5980861244021227</v>
      </c>
      <c r="R87" s="224">
        <f>O87/L87</f>
        <v>0.91136363636363305</v>
      </c>
      <c r="S87" s="910"/>
      <c r="T87" s="198">
        <v>0.55416666666666659</v>
      </c>
      <c r="U87" s="198">
        <v>0.56944444444444442</v>
      </c>
      <c r="V87" s="430">
        <v>5</v>
      </c>
      <c r="W87" s="427">
        <f t="shared" si="68"/>
        <v>22.000000000000082</v>
      </c>
      <c r="X87" s="83"/>
      <c r="Y87" s="83"/>
      <c r="Z87" s="84"/>
      <c r="AA87" s="84"/>
      <c r="AB87" s="895"/>
      <c r="AC87" s="895"/>
      <c r="AD87" s="443"/>
      <c r="AE87" s="443"/>
      <c r="AF87" s="78">
        <f>N87-K87</f>
        <v>-106.36363636364035</v>
      </c>
      <c r="AG87" s="434">
        <f>N87/K87</f>
        <v>0.91136363636363305</v>
      </c>
      <c r="AH87" s="910"/>
      <c r="AJ87" s="405">
        <f t="shared" si="71"/>
        <v>5</v>
      </c>
      <c r="AK87" s="406">
        <f t="shared" si="72"/>
        <v>5</v>
      </c>
    </row>
    <row r="88" spans="1:37" ht="19.2" customHeight="1">
      <c r="A88" s="919"/>
      <c r="B88" s="142" t="s">
        <v>167</v>
      </c>
      <c r="C88" s="440"/>
      <c r="D88" s="71" t="s">
        <v>122</v>
      </c>
      <c r="E88" s="72"/>
      <c r="F88" s="174">
        <v>53.36</v>
      </c>
      <c r="G88" s="148">
        <v>751.5</v>
      </c>
      <c r="H88" s="116">
        <f t="shared" si="62"/>
        <v>40100.04</v>
      </c>
      <c r="I88" s="430">
        <v>1</v>
      </c>
      <c r="J88" s="129">
        <v>19</v>
      </c>
      <c r="K88" s="85">
        <v>1636</v>
      </c>
      <c r="L88" s="118">
        <v>86.10526315789474</v>
      </c>
      <c r="M88" s="433">
        <v>19</v>
      </c>
      <c r="N88" s="85">
        <f t="shared" si="63"/>
        <v>1326.1764705882399</v>
      </c>
      <c r="O88" s="221">
        <f t="shared" si="64"/>
        <v>69.798761609907359</v>
      </c>
      <c r="P88" s="84">
        <f>M88-J88</f>
        <v>0</v>
      </c>
      <c r="Q88" s="119">
        <f>O88-L88</f>
        <v>-16.306501547987381</v>
      </c>
      <c r="R88" s="224">
        <f>O88/L88</f>
        <v>0.81062131454048891</v>
      </c>
      <c r="S88" s="910"/>
      <c r="T88" s="198">
        <v>0.57361111111111118</v>
      </c>
      <c r="U88" s="198">
        <v>0.59722222222222221</v>
      </c>
      <c r="V88" s="430">
        <v>6</v>
      </c>
      <c r="W88" s="427">
        <f t="shared" si="68"/>
        <v>33.999999999999879</v>
      </c>
      <c r="X88" s="83"/>
      <c r="Y88" s="83"/>
      <c r="Z88" s="84"/>
      <c r="AA88" s="84"/>
      <c r="AB88" s="895"/>
      <c r="AC88" s="895"/>
      <c r="AD88" s="443"/>
      <c r="AE88" s="443"/>
      <c r="AF88" s="78">
        <f>N88-K88</f>
        <v>-309.82352941176009</v>
      </c>
      <c r="AG88" s="434">
        <f>N88/K88</f>
        <v>0.81062131454048891</v>
      </c>
      <c r="AH88" s="910"/>
      <c r="AJ88" s="405">
        <f t="shared" si="71"/>
        <v>6</v>
      </c>
      <c r="AK88" s="406">
        <f t="shared" si="72"/>
        <v>6</v>
      </c>
    </row>
    <row r="89" spans="1:37" ht="19.2" customHeight="1">
      <c r="A89" s="919"/>
      <c r="B89" s="142">
        <v>0</v>
      </c>
      <c r="C89" s="440"/>
      <c r="D89" s="71"/>
      <c r="E89" s="72"/>
      <c r="F89" s="174" t="s">
        <v>161</v>
      </c>
      <c r="G89" s="148"/>
      <c r="H89" s="116">
        <f t="shared" si="62"/>
        <v>0</v>
      </c>
      <c r="I89" s="430"/>
      <c r="J89" s="129"/>
      <c r="K89" s="85"/>
      <c r="L89" s="118"/>
      <c r="M89" s="433"/>
      <c r="N89" s="85"/>
      <c r="O89" s="221"/>
      <c r="P89" s="84"/>
      <c r="Q89" s="119"/>
      <c r="R89" s="224"/>
      <c r="S89" s="910"/>
      <c r="T89" s="198"/>
      <c r="U89" s="198"/>
      <c r="V89" s="430"/>
      <c r="W89" s="427">
        <f t="shared" si="68"/>
        <v>0</v>
      </c>
      <c r="X89" s="83"/>
      <c r="Y89" s="83"/>
      <c r="Z89" s="84"/>
      <c r="AA89" s="84"/>
      <c r="AB89" s="895"/>
      <c r="AC89" s="895"/>
      <c r="AD89" s="443"/>
      <c r="AE89" s="443"/>
      <c r="AF89" s="78">
        <f>N89-K89</f>
        <v>0</v>
      </c>
      <c r="AG89" s="434" t="e">
        <f>N89/K89</f>
        <v>#DIV/0!</v>
      </c>
      <c r="AH89" s="910"/>
      <c r="AJ89" s="405" t="str">
        <f t="shared" si="71"/>
        <v/>
      </c>
      <c r="AK89" s="406" t="str">
        <f t="shared" si="72"/>
        <v/>
      </c>
    </row>
    <row r="90" spans="1:37" ht="19.2" customHeight="1">
      <c r="A90" s="919"/>
      <c r="B90" s="142">
        <v>0</v>
      </c>
      <c r="C90" s="44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33"/>
      <c r="N90" s="85"/>
      <c r="O90" s="221"/>
      <c r="P90" s="84"/>
      <c r="Q90" s="119"/>
      <c r="R90" s="224"/>
      <c r="S90" s="910"/>
      <c r="T90" s="198"/>
      <c r="U90" s="198"/>
      <c r="V90" s="430"/>
      <c r="W90" s="427">
        <f t="shared" si="68"/>
        <v>0</v>
      </c>
      <c r="X90" s="227"/>
      <c r="Y90" s="227"/>
      <c r="Z90" s="84"/>
      <c r="AA90" s="84"/>
      <c r="AB90" s="895"/>
      <c r="AC90" s="895"/>
      <c r="AD90" s="443"/>
      <c r="AE90" s="443"/>
      <c r="AF90" s="78">
        <f t="shared" si="69"/>
        <v>0</v>
      </c>
      <c r="AG90" s="434" t="e">
        <f t="shared" si="70"/>
        <v>#DIV/0!</v>
      </c>
      <c r="AH90" s="910"/>
      <c r="AJ90" s="405" t="str">
        <f t="shared" si="71"/>
        <v/>
      </c>
      <c r="AK90" s="406" t="str">
        <f t="shared" si="72"/>
        <v/>
      </c>
    </row>
    <row r="91" spans="1:37" ht="19.2" customHeight="1">
      <c r="A91" s="919"/>
      <c r="B91" s="142">
        <v>0</v>
      </c>
      <c r="C91" s="44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33"/>
      <c r="N91" s="85"/>
      <c r="O91" s="221"/>
      <c r="P91" s="84"/>
      <c r="Q91" s="119"/>
      <c r="R91" s="224"/>
      <c r="S91" s="911"/>
      <c r="T91" s="198"/>
      <c r="U91" s="198"/>
      <c r="V91" s="430"/>
      <c r="W91" s="427">
        <f t="shared" si="68"/>
        <v>0</v>
      </c>
      <c r="X91" s="149"/>
      <c r="Y91" s="149"/>
      <c r="Z91" s="84"/>
      <c r="AA91" s="84"/>
      <c r="AB91" s="895"/>
      <c r="AC91" s="895"/>
      <c r="AD91" s="443"/>
      <c r="AE91" s="443"/>
      <c r="AF91" s="78">
        <f t="shared" si="69"/>
        <v>0</v>
      </c>
      <c r="AG91" s="434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44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430"/>
      <c r="W92" s="427">
        <f t="shared" si="68"/>
        <v>0</v>
      </c>
      <c r="X92" s="218"/>
      <c r="Y92" s="218"/>
      <c r="Z92" s="159"/>
      <c r="AA92" s="159"/>
      <c r="AB92" s="895"/>
      <c r="AC92" s="895"/>
      <c r="AD92" s="443"/>
      <c r="AE92" s="443"/>
      <c r="AF92" s="78">
        <f t="shared" si="69"/>
        <v>0</v>
      </c>
      <c r="AG92" s="434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43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33"/>
      <c r="N93" s="85"/>
      <c r="O93" s="118"/>
      <c r="P93" s="84"/>
      <c r="Q93" s="119"/>
      <c r="R93" s="437"/>
      <c r="S93" s="920"/>
      <c r="T93" s="232"/>
      <c r="U93" s="232"/>
      <c r="V93" s="431"/>
      <c r="W93" s="427">
        <f t="shared" si="68"/>
        <v>0</v>
      </c>
      <c r="X93" s="233"/>
      <c r="Y93" s="233"/>
      <c r="Z93" s="159"/>
      <c r="AA93" s="159"/>
      <c r="AB93" s="895"/>
      <c r="AC93" s="895"/>
      <c r="AD93" s="443"/>
      <c r="AE93" s="443"/>
      <c r="AF93" s="78">
        <f t="shared" si="69"/>
        <v>0</v>
      </c>
      <c r="AG93" s="434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43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37"/>
      <c r="S94" s="920"/>
      <c r="T94" s="232"/>
      <c r="U94" s="232"/>
      <c r="V94" s="431"/>
      <c r="W94" s="427">
        <f>(U94-T94)*24*60</f>
        <v>0</v>
      </c>
      <c r="X94" s="233"/>
      <c r="Y94" s="233"/>
      <c r="Z94" s="159"/>
      <c r="AA94" s="159"/>
      <c r="AB94" s="895"/>
      <c r="AC94" s="895"/>
      <c r="AD94" s="443"/>
      <c r="AE94" s="443"/>
      <c r="AF94" s="78">
        <f t="shared" si="69"/>
        <v>0</v>
      </c>
      <c r="AG94" s="434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291</v>
      </c>
      <c r="D95" s="891" t="s">
        <v>219</v>
      </c>
      <c r="E95" s="891"/>
      <c r="F95" s="98"/>
      <c r="G95" s="99"/>
      <c r="H95" s="237"/>
      <c r="I95" s="135"/>
      <c r="J95" s="238">
        <v>16.666666666666668</v>
      </c>
      <c r="K95" s="238">
        <v>1526</v>
      </c>
      <c r="L95" s="239">
        <v>95.890264877880966</v>
      </c>
      <c r="M95" s="238">
        <f t="shared" ref="M95:O95" si="73">AVERAGE(M83:M94)</f>
        <v>16.666666666666668</v>
      </c>
      <c r="N95" s="238">
        <f t="shared" si="73"/>
        <v>1250.5605976840493</v>
      </c>
      <c r="O95" s="239">
        <f t="shared" si="73"/>
        <v>76.871380594701961</v>
      </c>
      <c r="P95" s="240">
        <f>M95-J95</f>
        <v>0</v>
      </c>
      <c r="Q95" s="241">
        <f t="shared" ref="Q95:Q100" si="74">O95-L95</f>
        <v>-19.018884283179005</v>
      </c>
      <c r="R95" s="242">
        <f>O95/L95</f>
        <v>0.80165990460658221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0</v>
      </c>
      <c r="AE95" s="139">
        <f>SUM(AE83:AE94)</f>
        <v>0</v>
      </c>
      <c r="AF95" s="104">
        <f t="shared" si="69"/>
        <v>-275.4394023159507</v>
      </c>
      <c r="AG95" s="435">
        <f t="shared" si="70"/>
        <v>0.81950235759112011</v>
      </c>
      <c r="AH95" s="911"/>
    </row>
    <row r="96" spans="1:37" ht="19.2" customHeight="1">
      <c r="A96" s="921" t="s">
        <v>292</v>
      </c>
      <c r="B96" s="430" t="s">
        <v>163</v>
      </c>
      <c r="C96" s="127"/>
      <c r="D96" s="128" t="s">
        <v>111</v>
      </c>
      <c r="E96" s="72"/>
      <c r="F96" s="73">
        <v>43.14</v>
      </c>
      <c r="G96" s="74">
        <v>1307.2</v>
      </c>
      <c r="H96" s="75">
        <f t="shared" ref="H96:H105" si="75">F96*G96</f>
        <v>56392.608</v>
      </c>
      <c r="I96" s="430"/>
      <c r="J96" s="76">
        <v>17</v>
      </c>
      <c r="K96" s="74">
        <v>1500</v>
      </c>
      <c r="L96" s="77">
        <v>88.235294117647058</v>
      </c>
      <c r="M96" s="428">
        <v>17</v>
      </c>
      <c r="N96" s="74">
        <f t="shared" ref="N96:N100" si="76">G96/W96*60</f>
        <v>1329.3559322033893</v>
      </c>
      <c r="O96" s="77">
        <f t="shared" ref="O96:O100" si="77">N96/M96</f>
        <v>78.197407776669962</v>
      </c>
      <c r="P96" s="78">
        <f t="shared" ref="P96:P100" si="78">M96-J96</f>
        <v>0</v>
      </c>
      <c r="Q96" s="79">
        <f t="shared" si="74"/>
        <v>-10.037886340977096</v>
      </c>
      <c r="R96" s="434">
        <f t="shared" ref="R96:R100" si="79">O96/L96</f>
        <v>0.88623728813559288</v>
      </c>
      <c r="S96" s="910">
        <f>R108</f>
        <v>0.86656440858194184</v>
      </c>
      <c r="T96" s="80">
        <v>0.33333333333333331</v>
      </c>
      <c r="U96" s="80">
        <v>0.37430555555555556</v>
      </c>
      <c r="V96" s="443">
        <v>5</v>
      </c>
      <c r="W96" s="120">
        <f t="shared" ref="W96:W133" si="80">(U96-T96)*24*60</f>
        <v>59.000000000000028</v>
      </c>
      <c r="X96" s="126"/>
      <c r="Y96" s="126"/>
      <c r="Z96" s="84"/>
      <c r="AA96" s="84"/>
      <c r="AB96" s="895"/>
      <c r="AC96" s="895"/>
      <c r="AD96" s="443"/>
      <c r="AE96" s="443"/>
      <c r="AF96" s="84">
        <f t="shared" si="69"/>
        <v>-170.64406779661067</v>
      </c>
      <c r="AG96" s="437">
        <f t="shared" si="70"/>
        <v>0.88623728813559288</v>
      </c>
      <c r="AH96" s="894">
        <f>AG108</f>
        <v>0.86500963905124129</v>
      </c>
    </row>
    <row r="97" spans="1:37" s="252" customFormat="1" ht="19.2" customHeight="1">
      <c r="A97" s="921"/>
      <c r="B97" s="430" t="s">
        <v>163</v>
      </c>
      <c r="C97" s="243"/>
      <c r="D97" s="244" t="s">
        <v>130</v>
      </c>
      <c r="E97" s="87"/>
      <c r="F97" s="245">
        <v>29.113149847094796</v>
      </c>
      <c r="G97" s="246">
        <v>2113</v>
      </c>
      <c r="H97" s="247">
        <f t="shared" si="75"/>
        <v>61516.085626911306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1131.9642857142856</v>
      </c>
      <c r="O97" s="77">
        <f t="shared" si="77"/>
        <v>56.598214285714278</v>
      </c>
      <c r="P97" s="78">
        <f t="shared" si="78"/>
        <v>0</v>
      </c>
      <c r="Q97" s="79">
        <f t="shared" si="74"/>
        <v>-12.651785714285722</v>
      </c>
      <c r="R97" s="434">
        <f t="shared" si="79"/>
        <v>0.8173027333677152</v>
      </c>
      <c r="S97" s="910"/>
      <c r="T97" s="248">
        <v>0.37916666666666665</v>
      </c>
      <c r="U97" s="248">
        <v>0.45694444444444443</v>
      </c>
      <c r="V97" s="249">
        <v>7</v>
      </c>
      <c r="W97" s="120">
        <f t="shared" si="80"/>
        <v>112</v>
      </c>
      <c r="X97" s="83"/>
      <c r="Y97" s="83"/>
      <c r="Z97" s="84"/>
      <c r="AA97" s="84"/>
      <c r="AB97" s="895"/>
      <c r="AC97" s="895"/>
      <c r="AD97" s="249"/>
      <c r="AE97" s="249"/>
      <c r="AF97" s="250">
        <f t="shared" si="69"/>
        <v>-253.03571428571445</v>
      </c>
      <c r="AG97" s="251">
        <f t="shared" si="70"/>
        <v>0.8173027333677152</v>
      </c>
      <c r="AH97" s="894"/>
      <c r="AJ97" s="62"/>
      <c r="AK97" s="62"/>
    </row>
    <row r="98" spans="1:37" s="255" customFormat="1" ht="19.2" customHeight="1">
      <c r="A98" s="921"/>
      <c r="B98" s="430" t="s">
        <v>166</v>
      </c>
      <c r="C98" s="86"/>
      <c r="D98" s="71" t="s">
        <v>123</v>
      </c>
      <c r="E98" s="114"/>
      <c r="F98" s="245">
        <v>51.44</v>
      </c>
      <c r="G98" s="85">
        <v>853</v>
      </c>
      <c r="H98" s="247">
        <f t="shared" si="75"/>
        <v>43878.32</v>
      </c>
      <c r="I98" s="443"/>
      <c r="J98" s="76">
        <v>20</v>
      </c>
      <c r="K98" s="74">
        <v>1440</v>
      </c>
      <c r="L98" s="77">
        <v>72</v>
      </c>
      <c r="M98" s="129">
        <v>20</v>
      </c>
      <c r="N98" s="74">
        <f t="shared" si="76"/>
        <v>1163.1818181818182</v>
      </c>
      <c r="O98" s="77">
        <f t="shared" si="77"/>
        <v>58.159090909090914</v>
      </c>
      <c r="P98" s="78">
        <f t="shared" si="78"/>
        <v>0</v>
      </c>
      <c r="Q98" s="79">
        <f t="shared" si="74"/>
        <v>-13.840909090909086</v>
      </c>
      <c r="R98" s="434">
        <f t="shared" si="79"/>
        <v>0.8077651515151516</v>
      </c>
      <c r="S98" s="910"/>
      <c r="T98" s="80">
        <v>0.46249999999999997</v>
      </c>
      <c r="U98" s="80">
        <v>0.49305555555555552</v>
      </c>
      <c r="V98" s="443">
        <v>8</v>
      </c>
      <c r="W98" s="120">
        <f t="shared" si="80"/>
        <v>44</v>
      </c>
      <c r="X98" s="253"/>
      <c r="Y98" s="253"/>
      <c r="Z98" s="254"/>
      <c r="AA98" s="254"/>
      <c r="AB98" s="895"/>
      <c r="AC98" s="895"/>
      <c r="AD98" s="443"/>
      <c r="AE98" s="443"/>
      <c r="AF98" s="250">
        <f t="shared" si="69"/>
        <v>-276.81818181818176</v>
      </c>
      <c r="AG98" s="437">
        <f t="shared" si="70"/>
        <v>0.8077651515151516</v>
      </c>
      <c r="AH98" s="894"/>
      <c r="AJ98" s="62"/>
      <c r="AK98" s="62"/>
    </row>
    <row r="99" spans="1:37" ht="19.2" customHeight="1">
      <c r="A99" s="921"/>
      <c r="B99" s="430" t="s">
        <v>166</v>
      </c>
      <c r="C99" s="112"/>
      <c r="D99" s="113" t="s">
        <v>192</v>
      </c>
      <c r="E99" s="114"/>
      <c r="F99" s="245">
        <v>56.43</v>
      </c>
      <c r="G99" s="85">
        <v>1466</v>
      </c>
      <c r="H99" s="247">
        <f t="shared" si="75"/>
        <v>82726.38</v>
      </c>
      <c r="I99" s="443"/>
      <c r="J99" s="76">
        <v>19</v>
      </c>
      <c r="K99" s="74">
        <v>1385</v>
      </c>
      <c r="L99" s="77">
        <v>72.89473684210526</v>
      </c>
      <c r="M99" s="428">
        <v>19</v>
      </c>
      <c r="N99" s="74">
        <f t="shared" si="76"/>
        <v>1256.5714285714273</v>
      </c>
      <c r="O99" s="77">
        <f t="shared" si="77"/>
        <v>66.135338345864596</v>
      </c>
      <c r="P99" s="78">
        <f t="shared" si="78"/>
        <v>0</v>
      </c>
      <c r="Q99" s="79">
        <f t="shared" si="74"/>
        <v>-6.7593984962406637</v>
      </c>
      <c r="R99" s="434">
        <f t="shared" si="79"/>
        <v>0.90727178958225807</v>
      </c>
      <c r="S99" s="910"/>
      <c r="T99" s="80">
        <v>0.53263888888888877</v>
      </c>
      <c r="U99" s="80">
        <v>0.58124999999999993</v>
      </c>
      <c r="V99" s="443">
        <v>7</v>
      </c>
      <c r="W99" s="120">
        <f t="shared" si="80"/>
        <v>70.000000000000071</v>
      </c>
      <c r="X99" s="218"/>
      <c r="Y99" s="218"/>
      <c r="Z99" s="159"/>
      <c r="AA99" s="159"/>
      <c r="AB99" s="895"/>
      <c r="AC99" s="895"/>
      <c r="AD99" s="443"/>
      <c r="AE99" s="443"/>
      <c r="AF99" s="250">
        <f t="shared" si="69"/>
        <v>-128.4285714285727</v>
      </c>
      <c r="AG99" s="251">
        <f t="shared" si="70"/>
        <v>0.90727178958225796</v>
      </c>
      <c r="AH99" s="894"/>
    </row>
    <row r="100" spans="1:37" s="255" customFormat="1" ht="19.2" customHeight="1">
      <c r="A100" s="921"/>
      <c r="B100" s="430" t="s">
        <v>166</v>
      </c>
      <c r="C100" s="86"/>
      <c r="D100" s="71" t="s">
        <v>196</v>
      </c>
      <c r="E100" s="114"/>
      <c r="F100" s="245">
        <v>57.3</v>
      </c>
      <c r="G100" s="85">
        <v>1195.0999999999999</v>
      </c>
      <c r="H100" s="247">
        <f t="shared" si="75"/>
        <v>68479.23</v>
      </c>
      <c r="I100" s="443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6"/>
        <v>1303.7454545454552</v>
      </c>
      <c r="O100" s="77">
        <f t="shared" si="77"/>
        <v>68.618181818181853</v>
      </c>
      <c r="P100" s="78">
        <f t="shared" si="78"/>
        <v>0</v>
      </c>
      <c r="Q100" s="79">
        <f t="shared" si="74"/>
        <v>-7.1712918660286675</v>
      </c>
      <c r="R100" s="434">
        <f t="shared" si="79"/>
        <v>0.90537878787878845</v>
      </c>
      <c r="S100" s="910"/>
      <c r="T100" s="248">
        <v>0.59652777777777766</v>
      </c>
      <c r="U100" s="248">
        <v>0.63472222222222208</v>
      </c>
      <c r="V100" s="249">
        <v>22</v>
      </c>
      <c r="W100" s="120">
        <f t="shared" si="80"/>
        <v>54.999999999999964</v>
      </c>
      <c r="X100" s="256">
        <v>0.58611111111111114</v>
      </c>
      <c r="Y100" s="256">
        <v>0.59583333333333333</v>
      </c>
      <c r="Z100" s="254"/>
      <c r="AA100" s="254"/>
      <c r="AB100" s="895"/>
      <c r="AC100" s="895"/>
      <c r="AD100" s="443"/>
      <c r="AE100" s="443"/>
      <c r="AF100" s="250">
        <f t="shared" si="69"/>
        <v>-136.25454545454477</v>
      </c>
      <c r="AG100" s="437">
        <f t="shared" si="70"/>
        <v>0.90537878787878834</v>
      </c>
      <c r="AH100" s="894"/>
      <c r="AJ100" s="62"/>
      <c r="AK100" s="62"/>
    </row>
    <row r="101" spans="1:37" s="255" customFormat="1" ht="19.2" customHeight="1">
      <c r="A101" s="921"/>
      <c r="B101" s="430">
        <v>0</v>
      </c>
      <c r="C101" s="86"/>
      <c r="D101" s="113"/>
      <c r="E101" s="114"/>
      <c r="F101" s="245" t="s">
        <v>161</v>
      </c>
      <c r="G101" s="85"/>
      <c r="H101" s="247">
        <f t="shared" si="75"/>
        <v>0</v>
      </c>
      <c r="I101" s="443"/>
      <c r="J101" s="76"/>
      <c r="K101" s="74"/>
      <c r="L101" s="77"/>
      <c r="M101" s="129"/>
      <c r="N101" s="74"/>
      <c r="O101" s="77"/>
      <c r="P101" s="78"/>
      <c r="Q101" s="79"/>
      <c r="R101" s="434"/>
      <c r="S101" s="910"/>
      <c r="T101" s="248"/>
      <c r="U101" s="80"/>
      <c r="V101" s="249"/>
      <c r="W101" s="120">
        <f t="shared" si="80"/>
        <v>0</v>
      </c>
      <c r="X101" s="257"/>
      <c r="Y101" s="257"/>
      <c r="Z101" s="254"/>
      <c r="AA101" s="254"/>
      <c r="AB101" s="895"/>
      <c r="AC101" s="895"/>
      <c r="AD101" s="443"/>
      <c r="AE101" s="443"/>
      <c r="AF101" s="250">
        <f t="shared" si="69"/>
        <v>0</v>
      </c>
      <c r="AG101" s="251" t="e">
        <f t="shared" si="70"/>
        <v>#DIV/0!</v>
      </c>
      <c r="AH101" s="894"/>
      <c r="AJ101" s="62"/>
      <c r="AK101" s="62"/>
    </row>
    <row r="102" spans="1:37" s="255" customFormat="1" ht="19.2" customHeight="1">
      <c r="A102" s="921"/>
      <c r="B102" s="430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430"/>
      <c r="J102" s="76"/>
      <c r="K102" s="74"/>
      <c r="L102" s="77"/>
      <c r="M102" s="129"/>
      <c r="N102" s="74"/>
      <c r="O102" s="77"/>
      <c r="P102" s="78"/>
      <c r="Q102" s="79"/>
      <c r="R102" s="434"/>
      <c r="S102" s="910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895"/>
      <c r="AC102" s="895"/>
      <c r="AD102" s="443"/>
      <c r="AE102" s="443"/>
      <c r="AF102" s="250">
        <f t="shared" si="69"/>
        <v>0</v>
      </c>
      <c r="AG102" s="437" t="e">
        <f t="shared" si="70"/>
        <v>#DIV/0!</v>
      </c>
      <c r="AH102" s="894"/>
      <c r="AJ102" s="62"/>
      <c r="AK102" s="62"/>
    </row>
    <row r="103" spans="1:37" s="255" customFormat="1" ht="19.2" customHeight="1">
      <c r="A103" s="921"/>
      <c r="B103" s="430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34"/>
      <c r="S103" s="910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895"/>
      <c r="AC103" s="895"/>
      <c r="AD103" s="443"/>
      <c r="AE103" s="443"/>
      <c r="AF103" s="84">
        <f t="shared" si="69"/>
        <v>0</v>
      </c>
      <c r="AG103" s="437" t="e">
        <f t="shared" si="70"/>
        <v>#DIV/0!</v>
      </c>
      <c r="AH103" s="894"/>
      <c r="AJ103" s="62"/>
      <c r="AK103" s="62"/>
    </row>
    <row r="104" spans="1:37" s="255" customFormat="1" ht="19.2" customHeight="1">
      <c r="A104" s="921"/>
      <c r="B104" s="430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34"/>
      <c r="S104" s="911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895"/>
      <c r="AC104" s="895"/>
      <c r="AD104" s="443"/>
      <c r="AE104" s="443"/>
      <c r="AF104" s="250">
        <f t="shared" si="69"/>
        <v>0</v>
      </c>
      <c r="AG104" s="251" t="e">
        <f t="shared" si="70"/>
        <v>#DIV/0!</v>
      </c>
      <c r="AH104" s="894"/>
      <c r="AJ104" s="62"/>
      <c r="AK104" s="62"/>
    </row>
    <row r="105" spans="1:37" s="255" customFormat="1" ht="19.2" customHeight="1">
      <c r="A105" s="921"/>
      <c r="B105" s="430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34"/>
      <c r="S105" s="911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895"/>
      <c r="AC105" s="895"/>
      <c r="AD105" s="443"/>
      <c r="AE105" s="443"/>
      <c r="AF105" s="84">
        <f t="shared" si="69"/>
        <v>0</v>
      </c>
      <c r="AG105" s="437" t="e">
        <f t="shared" si="70"/>
        <v>#DIV/0!</v>
      </c>
      <c r="AH105" s="894"/>
      <c r="AJ105" s="62"/>
      <c r="AK105" s="62"/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34"/>
      <c r="S106" s="920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895"/>
      <c r="AC106" s="895"/>
      <c r="AD106" s="443"/>
      <c r="AE106" s="443"/>
      <c r="AF106" s="84">
        <f t="shared" si="69"/>
        <v>0</v>
      </c>
      <c r="AG106" s="437" t="e">
        <f t="shared" si="70"/>
        <v>#DIV/0!</v>
      </c>
      <c r="AH106" s="894"/>
      <c r="AJ106" s="62"/>
      <c r="AK106" s="62"/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37"/>
      <c r="S107" s="920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895"/>
      <c r="AC107" s="895"/>
      <c r="AD107" s="443"/>
      <c r="AE107" s="443"/>
      <c r="AF107" s="254"/>
      <c r="AG107" s="437"/>
      <c r="AH107" s="894"/>
      <c r="AJ107" s="62"/>
      <c r="AK107" s="62"/>
    </row>
    <row r="108" spans="1:37" ht="19.2" customHeight="1">
      <c r="A108" s="921"/>
      <c r="B108" s="142">
        <v>0</v>
      </c>
      <c r="C108" s="132" t="s">
        <v>293</v>
      </c>
      <c r="D108" s="891" t="s">
        <v>219</v>
      </c>
      <c r="E108" s="891"/>
      <c r="F108" s="263"/>
      <c r="G108" s="103"/>
      <c r="H108" s="134"/>
      <c r="I108" s="135"/>
      <c r="J108" s="103">
        <v>19</v>
      </c>
      <c r="K108" s="103">
        <v>1430</v>
      </c>
      <c r="L108" s="136">
        <v>75.633900928792571</v>
      </c>
      <c r="M108" s="103">
        <f t="shared" ref="M108:O108" si="81">AVERAGE(M96:M107)</f>
        <v>19</v>
      </c>
      <c r="N108" s="103">
        <f t="shared" si="81"/>
        <v>1236.963783843275</v>
      </c>
      <c r="O108" s="136">
        <f t="shared" si="81"/>
        <v>65.541646627104313</v>
      </c>
      <c r="P108" s="84">
        <f t="shared" ref="P108:P118" si="82">M108-J108</f>
        <v>0</v>
      </c>
      <c r="Q108" s="119">
        <f t="shared" ref="Q108:Q118" si="83">O108-L108</f>
        <v>-10.092254301688257</v>
      </c>
      <c r="R108" s="137">
        <f t="shared" ref="R108:R118" si="84">O108/L108</f>
        <v>0.86656440858194184</v>
      </c>
      <c r="S108" s="911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0</v>
      </c>
      <c r="AE108" s="139">
        <f>SUM(AE96:AE107)</f>
        <v>0</v>
      </c>
      <c r="AF108" s="84">
        <f t="shared" si="69"/>
        <v>-193.036216156725</v>
      </c>
      <c r="AG108" s="437">
        <f t="shared" si="70"/>
        <v>0.86500963905124129</v>
      </c>
      <c r="AH108" s="894"/>
    </row>
    <row r="109" spans="1:37" ht="19.2" customHeight="1">
      <c r="A109" s="912" t="s">
        <v>294</v>
      </c>
      <c r="B109" s="430" t="s">
        <v>165</v>
      </c>
      <c r="C109" s="440"/>
      <c r="D109" s="264" t="s">
        <v>133</v>
      </c>
      <c r="E109" s="72"/>
      <c r="F109" s="73">
        <v>29.965493443754308</v>
      </c>
      <c r="G109" s="74">
        <v>1301</v>
      </c>
      <c r="H109" s="75">
        <f t="shared" ref="H109:H119" si="85">F109*G109</f>
        <v>38985.106970324356</v>
      </c>
      <c r="I109" s="430"/>
      <c r="J109" s="76">
        <v>18</v>
      </c>
      <c r="K109" s="74">
        <v>1200</v>
      </c>
      <c r="L109" s="77">
        <v>66.666666666666671</v>
      </c>
      <c r="M109" s="428">
        <v>18</v>
      </c>
      <c r="N109" s="74">
        <f t="shared" ref="N109:N118" si="86">G109/W109*60</f>
        <v>1084.1666666666656</v>
      </c>
      <c r="O109" s="77">
        <f t="shared" ref="O109:O118" si="87">N109/M109</f>
        <v>60.231481481481424</v>
      </c>
      <c r="P109" s="78">
        <f t="shared" si="82"/>
        <v>0</v>
      </c>
      <c r="Q109" s="79">
        <f t="shared" si="83"/>
        <v>-6.4351851851852473</v>
      </c>
      <c r="R109" s="434">
        <f t="shared" si="84"/>
        <v>0.90347222222222134</v>
      </c>
      <c r="S109" s="915">
        <f>R121</f>
        <v>0.92593375827196134</v>
      </c>
      <c r="T109" s="265">
        <v>0.5</v>
      </c>
      <c r="U109" s="265">
        <v>0.55000000000000004</v>
      </c>
      <c r="V109" s="266">
        <v>5</v>
      </c>
      <c r="W109" s="427">
        <f t="shared" si="80"/>
        <v>72.000000000000057</v>
      </c>
      <c r="X109" s="83"/>
      <c r="Y109" s="83"/>
      <c r="Z109" s="84"/>
      <c r="AA109" s="84"/>
      <c r="AB109" s="895"/>
      <c r="AC109" s="895"/>
      <c r="AD109" s="443"/>
      <c r="AE109" s="443"/>
      <c r="AF109" s="78">
        <f t="shared" si="69"/>
        <v>-115.83333333333439</v>
      </c>
      <c r="AG109" s="160">
        <f t="shared" si="70"/>
        <v>0.90347222222222134</v>
      </c>
      <c r="AH109" s="894">
        <f>AG121</f>
        <v>0.92417726969349079</v>
      </c>
      <c r="AJ109" s="62" t="str">
        <f>A109</f>
        <v>綜合一組
(ET-55)</v>
      </c>
      <c r="AK109" s="404">
        <f>AVERAGE(AK110:AK120)</f>
        <v>6.3333333333333304</v>
      </c>
    </row>
    <row r="110" spans="1:37" ht="19.2" customHeight="1">
      <c r="A110" s="913"/>
      <c r="B110" s="430" t="s">
        <v>165</v>
      </c>
      <c r="C110" s="213"/>
      <c r="D110" s="71" t="s">
        <v>110</v>
      </c>
      <c r="E110" s="215"/>
      <c r="F110" s="73">
        <v>35.83</v>
      </c>
      <c r="G110" s="212">
        <v>1267.3499999999999</v>
      </c>
      <c r="H110" s="75">
        <f t="shared" si="85"/>
        <v>45409.150499999996</v>
      </c>
      <c r="I110" s="430">
        <v>1</v>
      </c>
      <c r="J110" s="76">
        <v>11</v>
      </c>
      <c r="K110" s="74">
        <v>2250</v>
      </c>
      <c r="L110" s="77">
        <v>204.54545454545453</v>
      </c>
      <c r="M110" s="428">
        <v>11</v>
      </c>
      <c r="N110" s="74">
        <f t="shared" si="86"/>
        <v>2055.1621621621603</v>
      </c>
      <c r="O110" s="77">
        <f t="shared" si="87"/>
        <v>186.83292383292365</v>
      </c>
      <c r="P110" s="78">
        <f t="shared" si="82"/>
        <v>0</v>
      </c>
      <c r="Q110" s="79">
        <f t="shared" si="83"/>
        <v>-17.712530712530878</v>
      </c>
      <c r="R110" s="434">
        <f t="shared" si="84"/>
        <v>0.9134054054054046</v>
      </c>
      <c r="S110" s="901"/>
      <c r="T110" s="265">
        <v>0.5541666666666667</v>
      </c>
      <c r="U110" s="265">
        <v>0.57986111111111116</v>
      </c>
      <c r="V110" s="266">
        <v>6</v>
      </c>
      <c r="W110" s="427">
        <f t="shared" si="80"/>
        <v>37.000000000000028</v>
      </c>
      <c r="X110" s="227"/>
      <c r="Y110" s="227"/>
      <c r="Z110" s="84"/>
      <c r="AA110" s="84"/>
      <c r="AB110" s="895"/>
      <c r="AC110" s="895"/>
      <c r="AD110" s="443"/>
      <c r="AE110" s="443"/>
      <c r="AF110" s="78">
        <f t="shared" si="69"/>
        <v>-194.83783783783974</v>
      </c>
      <c r="AG110" s="160">
        <f t="shared" si="70"/>
        <v>0.9134054054054046</v>
      </c>
      <c r="AH110" s="894"/>
      <c r="AJ110" s="405">
        <f t="shared" ref="AJ110:AJ120" si="88"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913"/>
      <c r="B111" s="430" t="s">
        <v>163</v>
      </c>
      <c r="C111" s="213"/>
      <c r="D111" s="214" t="s">
        <v>111</v>
      </c>
      <c r="E111" s="215"/>
      <c r="F111" s="73">
        <v>43.14</v>
      </c>
      <c r="G111" s="85">
        <v>212.8</v>
      </c>
      <c r="H111" s="75">
        <f t="shared" si="85"/>
        <v>9180.1920000000009</v>
      </c>
      <c r="I111" s="443">
        <v>1</v>
      </c>
      <c r="J111" s="76">
        <v>17</v>
      </c>
      <c r="K111" s="74">
        <v>1500</v>
      </c>
      <c r="L111" s="77">
        <v>88.235294117647058</v>
      </c>
      <c r="M111" s="267">
        <v>17</v>
      </c>
      <c r="N111" s="74">
        <f t="shared" si="86"/>
        <v>1276.8000000000045</v>
      </c>
      <c r="O111" s="77">
        <f t="shared" si="87"/>
        <v>75.105882352941435</v>
      </c>
      <c r="P111" s="78">
        <f t="shared" si="82"/>
        <v>0</v>
      </c>
      <c r="Q111" s="79">
        <f t="shared" si="83"/>
        <v>-13.129411764705623</v>
      </c>
      <c r="R111" s="434">
        <f t="shared" si="84"/>
        <v>0.85120000000000295</v>
      </c>
      <c r="S111" s="901"/>
      <c r="T111" s="265">
        <v>0.58472222222222225</v>
      </c>
      <c r="U111" s="265">
        <v>0.59166666666666667</v>
      </c>
      <c r="V111" s="266">
        <v>7</v>
      </c>
      <c r="W111" s="427">
        <f t="shared" si="80"/>
        <v>9.9999999999999645</v>
      </c>
      <c r="X111" s="83"/>
      <c r="Y111" s="83"/>
      <c r="Z111" s="84"/>
      <c r="AA111" s="84"/>
      <c r="AB111" s="895"/>
      <c r="AC111" s="895"/>
      <c r="AD111" s="443"/>
      <c r="AE111" s="443">
        <v>1</v>
      </c>
      <c r="AF111" s="78">
        <f t="shared" si="69"/>
        <v>-223.1999999999955</v>
      </c>
      <c r="AG111" s="160">
        <f t="shared" si="70"/>
        <v>0.85120000000000295</v>
      </c>
      <c r="AH111" s="894"/>
      <c r="AJ111" s="405">
        <f t="shared" si="88"/>
        <v>7</v>
      </c>
      <c r="AK111" s="406">
        <f t="shared" ref="AK111:AK120" si="89">IF(AJ111&gt;4,AJ111,"")</f>
        <v>7</v>
      </c>
    </row>
    <row r="112" spans="1:37" ht="19.2" customHeight="1">
      <c r="A112" s="913"/>
      <c r="B112" s="430" t="s">
        <v>166</v>
      </c>
      <c r="C112" s="213"/>
      <c r="D112" s="214" t="s">
        <v>134</v>
      </c>
      <c r="E112" s="114"/>
      <c r="F112" s="73">
        <v>55.56</v>
      </c>
      <c r="G112" s="85">
        <v>944</v>
      </c>
      <c r="H112" s="75">
        <f t="shared" si="85"/>
        <v>52448.639999999999</v>
      </c>
      <c r="I112" s="443"/>
      <c r="J112" s="76">
        <v>16</v>
      </c>
      <c r="K112" s="74">
        <v>1440</v>
      </c>
      <c r="L112" s="77">
        <v>90</v>
      </c>
      <c r="M112" s="428">
        <v>16</v>
      </c>
      <c r="N112" s="74">
        <f t="shared" si="86"/>
        <v>1381.4634146341459</v>
      </c>
      <c r="O112" s="77">
        <f t="shared" si="87"/>
        <v>86.34146341463412</v>
      </c>
      <c r="P112" s="78">
        <f t="shared" si="82"/>
        <v>0</v>
      </c>
      <c r="Q112" s="79">
        <f t="shared" si="83"/>
        <v>-3.65853658536588</v>
      </c>
      <c r="R112" s="434">
        <f t="shared" si="84"/>
        <v>0.95934959349593463</v>
      </c>
      <c r="S112" s="901"/>
      <c r="T112" s="265">
        <v>0.70833333333333337</v>
      </c>
      <c r="U112" s="265">
        <v>0.7368055555555556</v>
      </c>
      <c r="V112" s="266">
        <v>5</v>
      </c>
      <c r="W112" s="427">
        <f t="shared" si="80"/>
        <v>41.000000000000014</v>
      </c>
      <c r="X112" s="253"/>
      <c r="Y112" s="253"/>
      <c r="Z112" s="84"/>
      <c r="AA112" s="84"/>
      <c r="AB112" s="895"/>
      <c r="AC112" s="895"/>
      <c r="AD112" s="443"/>
      <c r="AE112" s="443"/>
      <c r="AF112" s="78">
        <f t="shared" si="69"/>
        <v>-58.53658536585408</v>
      </c>
      <c r="AG112" s="160">
        <f t="shared" si="70"/>
        <v>0.95934959349593463</v>
      </c>
      <c r="AH112" s="894"/>
      <c r="AJ112" s="405">
        <f t="shared" si="88"/>
        <v>5</v>
      </c>
      <c r="AK112" s="406">
        <f t="shared" si="89"/>
        <v>5</v>
      </c>
    </row>
    <row r="113" spans="1:37" s="255" customFormat="1" ht="19.2" customHeight="1">
      <c r="A113" s="913"/>
      <c r="B113" s="430" t="s">
        <v>166</v>
      </c>
      <c r="C113" s="213"/>
      <c r="D113" s="214" t="s">
        <v>135</v>
      </c>
      <c r="E113" s="114"/>
      <c r="F113" s="73">
        <v>58.17</v>
      </c>
      <c r="G113" s="85">
        <v>887</v>
      </c>
      <c r="H113" s="75">
        <f t="shared" si="85"/>
        <v>51596.79</v>
      </c>
      <c r="I113" s="443"/>
      <c r="J113" s="76">
        <v>14</v>
      </c>
      <c r="K113" s="74">
        <v>1440</v>
      </c>
      <c r="L113" s="77">
        <v>102.85714285714286</v>
      </c>
      <c r="M113" s="433">
        <v>14</v>
      </c>
      <c r="N113" s="74">
        <f t="shared" si="86"/>
        <v>1400.5263157894726</v>
      </c>
      <c r="O113" s="77">
        <f t="shared" si="87"/>
        <v>100.03759398496233</v>
      </c>
      <c r="P113" s="78">
        <f t="shared" si="82"/>
        <v>0</v>
      </c>
      <c r="Q113" s="79">
        <f t="shared" si="83"/>
        <v>-2.8195488721805333</v>
      </c>
      <c r="R113" s="434">
        <f t="shared" si="84"/>
        <v>0.97258771929824483</v>
      </c>
      <c r="S113" s="901"/>
      <c r="T113" s="265">
        <v>0.74097222222222225</v>
      </c>
      <c r="U113" s="265">
        <v>0.76736111111111116</v>
      </c>
      <c r="V113" s="266">
        <v>6</v>
      </c>
      <c r="W113" s="427">
        <f t="shared" si="80"/>
        <v>38.000000000000028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-39.473684210527381</v>
      </c>
      <c r="AG113" s="160">
        <f t="shared" si="70"/>
        <v>0.97258771929824483</v>
      </c>
      <c r="AH113" s="894"/>
      <c r="AJ113" s="405">
        <f t="shared" si="88"/>
        <v>6</v>
      </c>
      <c r="AK113" s="406">
        <f t="shared" si="89"/>
        <v>6</v>
      </c>
    </row>
    <row r="114" spans="1:37" s="255" customFormat="1" ht="19.2" customHeight="1">
      <c r="A114" s="913"/>
      <c r="B114" s="430" t="s">
        <v>166</v>
      </c>
      <c r="C114" s="213"/>
      <c r="D114" s="113" t="s">
        <v>136</v>
      </c>
      <c r="E114" s="72"/>
      <c r="F114" s="73">
        <v>54.09</v>
      </c>
      <c r="G114" s="74">
        <v>606</v>
      </c>
      <c r="H114" s="75">
        <f t="shared" si="85"/>
        <v>32778.54</v>
      </c>
      <c r="I114" s="443"/>
      <c r="J114" s="76">
        <v>14</v>
      </c>
      <c r="K114" s="74">
        <v>1440</v>
      </c>
      <c r="L114" s="77">
        <v>102.85714285714286</v>
      </c>
      <c r="M114" s="433">
        <v>14</v>
      </c>
      <c r="N114" s="74">
        <f t="shared" si="86"/>
        <v>1398.4615384615347</v>
      </c>
      <c r="O114" s="77">
        <f t="shared" si="87"/>
        <v>99.890109890109628</v>
      </c>
      <c r="P114" s="78">
        <f t="shared" si="82"/>
        <v>0</v>
      </c>
      <c r="Q114" s="79">
        <f t="shared" si="83"/>
        <v>-2.9670329670332336</v>
      </c>
      <c r="R114" s="434">
        <f t="shared" si="84"/>
        <v>0.97115384615384359</v>
      </c>
      <c r="S114" s="901"/>
      <c r="T114" s="265">
        <v>0.77152777777777781</v>
      </c>
      <c r="U114" s="265">
        <v>0.78958333333333341</v>
      </c>
      <c r="V114" s="266">
        <v>6</v>
      </c>
      <c r="W114" s="427">
        <f t="shared" si="80"/>
        <v>26.000000000000068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-41.538461538465299</v>
      </c>
      <c r="AG114" s="160">
        <f t="shared" si="70"/>
        <v>0.97115384615384359</v>
      </c>
      <c r="AH114" s="894"/>
      <c r="AJ114" s="405">
        <f t="shared" si="88"/>
        <v>6</v>
      </c>
      <c r="AK114" s="406">
        <f t="shared" si="89"/>
        <v>6</v>
      </c>
    </row>
    <row r="115" spans="1:37" s="255" customFormat="1" ht="19.2" customHeight="1">
      <c r="A115" s="913"/>
      <c r="B115" s="430" t="s">
        <v>166</v>
      </c>
      <c r="C115" s="213"/>
      <c r="D115" s="113" t="s">
        <v>156</v>
      </c>
      <c r="E115" s="114"/>
      <c r="F115" s="73">
        <v>51.06</v>
      </c>
      <c r="G115" s="268">
        <v>1182</v>
      </c>
      <c r="H115" s="75">
        <f t="shared" si="85"/>
        <v>60352.920000000006</v>
      </c>
      <c r="I115" s="443"/>
      <c r="J115" s="76">
        <v>16</v>
      </c>
      <c r="K115" s="74">
        <v>1500</v>
      </c>
      <c r="L115" s="77">
        <v>93.75</v>
      </c>
      <c r="M115" s="433">
        <v>16</v>
      </c>
      <c r="N115" s="74">
        <f t="shared" si="86"/>
        <v>1390.5882352941182</v>
      </c>
      <c r="O115" s="77">
        <f t="shared" si="87"/>
        <v>86.911764705882391</v>
      </c>
      <c r="P115" s="78">
        <f t="shared" si="82"/>
        <v>0</v>
      </c>
      <c r="Q115" s="79">
        <f t="shared" si="83"/>
        <v>-6.8382352941176094</v>
      </c>
      <c r="R115" s="434">
        <f t="shared" si="84"/>
        <v>0.92705882352941216</v>
      </c>
      <c r="S115" s="901"/>
      <c r="T115" s="265">
        <v>0.79444444444444451</v>
      </c>
      <c r="U115" s="265">
        <v>0.82986111111111116</v>
      </c>
      <c r="V115" s="266">
        <v>7</v>
      </c>
      <c r="W115" s="427">
        <f t="shared" si="80"/>
        <v>50.999999999999979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-109.41176470588175</v>
      </c>
      <c r="AG115" s="160">
        <f t="shared" si="70"/>
        <v>0.92705882352941216</v>
      </c>
      <c r="AH115" s="894"/>
      <c r="AJ115" s="405">
        <f t="shared" si="88"/>
        <v>7</v>
      </c>
      <c r="AK115" s="406">
        <f t="shared" si="89"/>
        <v>7</v>
      </c>
    </row>
    <row r="116" spans="1:37" s="255" customFormat="1" ht="19.2" customHeight="1">
      <c r="A116" s="913"/>
      <c r="B116" s="430" t="s">
        <v>166</v>
      </c>
      <c r="C116" s="86"/>
      <c r="D116" s="113" t="s">
        <v>196</v>
      </c>
      <c r="E116" s="114"/>
      <c r="F116" s="73">
        <v>57.3</v>
      </c>
      <c r="G116" s="268">
        <v>210.9</v>
      </c>
      <c r="H116" s="75">
        <f t="shared" si="85"/>
        <v>12084.57</v>
      </c>
      <c r="I116" s="443"/>
      <c r="J116" s="76">
        <v>19</v>
      </c>
      <c r="K116" s="74">
        <v>1440</v>
      </c>
      <c r="L116" s="77">
        <v>75.78947368421052</v>
      </c>
      <c r="M116" s="433">
        <v>19</v>
      </c>
      <c r="N116" s="74">
        <f t="shared" si="86"/>
        <v>1265.4000000000044</v>
      </c>
      <c r="O116" s="77">
        <f t="shared" si="87"/>
        <v>66.600000000000236</v>
      </c>
      <c r="P116" s="78">
        <f t="shared" si="82"/>
        <v>0</v>
      </c>
      <c r="Q116" s="79">
        <f t="shared" si="83"/>
        <v>-9.1894736842102844</v>
      </c>
      <c r="R116" s="434">
        <f t="shared" si="84"/>
        <v>0.87875000000000314</v>
      </c>
      <c r="S116" s="901"/>
      <c r="T116" s="265">
        <v>0.84513888888888888</v>
      </c>
      <c r="U116" s="265">
        <v>0.8520833333333333</v>
      </c>
      <c r="V116" s="266">
        <v>22</v>
      </c>
      <c r="W116" s="427">
        <f t="shared" si="80"/>
        <v>9.9999999999999645</v>
      </c>
      <c r="X116" s="253">
        <v>0.83472222222222225</v>
      </c>
      <c r="Y116" s="253">
        <v>0.84444444444444444</v>
      </c>
      <c r="Z116" s="254"/>
      <c r="AA116" s="254"/>
      <c r="AB116" s="895"/>
      <c r="AC116" s="895"/>
      <c r="AD116" s="258"/>
      <c r="AE116" s="258"/>
      <c r="AF116" s="78">
        <f t="shared" si="69"/>
        <v>-174.59999999999559</v>
      </c>
      <c r="AG116" s="160">
        <f t="shared" si="70"/>
        <v>0.87875000000000303</v>
      </c>
      <c r="AH116" s="894"/>
      <c r="AJ116" s="405">
        <f t="shared" si="88"/>
        <v>6.9999999999999751</v>
      </c>
      <c r="AK116" s="406">
        <f t="shared" si="89"/>
        <v>6.9999999999999751</v>
      </c>
    </row>
    <row r="117" spans="1:37" s="255" customFormat="1" ht="19.2" customHeight="1">
      <c r="A117" s="913"/>
      <c r="B117" s="430" t="s">
        <v>166</v>
      </c>
      <c r="C117" s="86"/>
      <c r="D117" s="113" t="s">
        <v>150</v>
      </c>
      <c r="E117" s="114"/>
      <c r="F117" s="73">
        <v>50.67</v>
      </c>
      <c r="G117" s="268">
        <v>811</v>
      </c>
      <c r="H117" s="75">
        <f t="shared" si="85"/>
        <v>41093.370000000003</v>
      </c>
      <c r="I117" s="443"/>
      <c r="J117" s="76">
        <v>17</v>
      </c>
      <c r="K117" s="74">
        <v>1440</v>
      </c>
      <c r="L117" s="77">
        <v>84.705882352941174</v>
      </c>
      <c r="M117" s="433">
        <v>17</v>
      </c>
      <c r="N117" s="74">
        <f t="shared" si="86"/>
        <v>1351.6666666666656</v>
      </c>
      <c r="O117" s="77">
        <f t="shared" si="87"/>
        <v>79.509803921568562</v>
      </c>
      <c r="P117" s="78">
        <f t="shared" si="82"/>
        <v>0</v>
      </c>
      <c r="Q117" s="79">
        <f t="shared" si="83"/>
        <v>-5.1960784313726123</v>
      </c>
      <c r="R117" s="434">
        <f t="shared" si="84"/>
        <v>0.93865740740740666</v>
      </c>
      <c r="S117" s="901"/>
      <c r="T117" s="265">
        <v>0.8569444444444444</v>
      </c>
      <c r="U117" s="265">
        <v>0.88194444444444442</v>
      </c>
      <c r="V117" s="266">
        <v>7</v>
      </c>
      <c r="W117" s="427">
        <f t="shared" si="80"/>
        <v>36.000000000000028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-88.333333333334394</v>
      </c>
      <c r="AG117" s="160">
        <f t="shared" si="70"/>
        <v>0.93865740740740666</v>
      </c>
      <c r="AH117" s="894"/>
      <c r="AJ117" s="405">
        <f t="shared" si="88"/>
        <v>7</v>
      </c>
      <c r="AK117" s="406">
        <f t="shared" si="89"/>
        <v>7</v>
      </c>
    </row>
    <row r="118" spans="1:37" s="255" customFormat="1" ht="19.2" customHeight="1">
      <c r="A118" s="913"/>
      <c r="B118" s="430" t="s">
        <v>166</v>
      </c>
      <c r="C118" s="200"/>
      <c r="D118" s="113" t="s">
        <v>151</v>
      </c>
      <c r="E118" s="72"/>
      <c r="F118" s="73">
        <v>50.49</v>
      </c>
      <c r="G118" s="74">
        <v>1118</v>
      </c>
      <c r="H118" s="75">
        <f t="shared" si="85"/>
        <v>56447.82</v>
      </c>
      <c r="I118" s="443"/>
      <c r="J118" s="76">
        <v>14</v>
      </c>
      <c r="K118" s="74">
        <v>1440</v>
      </c>
      <c r="L118" s="77">
        <v>102.85714285714286</v>
      </c>
      <c r="M118" s="433">
        <v>14</v>
      </c>
      <c r="N118" s="74">
        <f t="shared" si="86"/>
        <v>1341.6000000000004</v>
      </c>
      <c r="O118" s="77">
        <f t="shared" si="87"/>
        <v>95.82857142857145</v>
      </c>
      <c r="P118" s="78">
        <f t="shared" si="82"/>
        <v>0</v>
      </c>
      <c r="Q118" s="79">
        <f t="shared" si="83"/>
        <v>-7.0285714285714107</v>
      </c>
      <c r="R118" s="434">
        <f t="shared" si="84"/>
        <v>0.93166666666666687</v>
      </c>
      <c r="S118" s="901"/>
      <c r="T118" s="265">
        <v>0.88611111111111107</v>
      </c>
      <c r="U118" s="265">
        <v>0.92083333333333328</v>
      </c>
      <c r="V118" s="266">
        <v>6</v>
      </c>
      <c r="W118" s="427">
        <f t="shared" si="80"/>
        <v>49.999999999999986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-98.399999999999636</v>
      </c>
      <c r="AG118" s="160">
        <f t="shared" si="70"/>
        <v>0.93166666666666687</v>
      </c>
      <c r="AH118" s="894"/>
      <c r="AJ118" s="405">
        <f t="shared" si="88"/>
        <v>6</v>
      </c>
      <c r="AK118" s="406">
        <f t="shared" si="89"/>
        <v>6</v>
      </c>
    </row>
    <row r="119" spans="1:37" s="255" customFormat="1" ht="19.2" customHeight="1">
      <c r="A119" s="913"/>
      <c r="B119" s="430">
        <v>0</v>
      </c>
      <c r="C119" s="260"/>
      <c r="D119" s="113"/>
      <c r="E119" s="114"/>
      <c r="F119" s="73" t="s">
        <v>161</v>
      </c>
      <c r="G119" s="268"/>
      <c r="H119" s="75">
        <f t="shared" si="85"/>
        <v>0</v>
      </c>
      <c r="I119" s="443"/>
      <c r="J119" s="76"/>
      <c r="K119" s="74"/>
      <c r="L119" s="77"/>
      <c r="M119" s="433"/>
      <c r="N119" s="74"/>
      <c r="O119" s="77"/>
      <c r="P119" s="78"/>
      <c r="Q119" s="79"/>
      <c r="R119" s="434"/>
      <c r="S119" s="901"/>
      <c r="T119" s="265"/>
      <c r="U119" s="265"/>
      <c r="V119" s="266"/>
      <c r="W119" s="427">
        <f t="shared" si="80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88"/>
        <v/>
      </c>
      <c r="AK119" s="406" t="str">
        <f t="shared" si="89"/>
        <v/>
      </c>
    </row>
    <row r="120" spans="1:37" s="255" customFormat="1" ht="19.2" customHeight="1">
      <c r="A120" s="913"/>
      <c r="B120" s="43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43"/>
      <c r="J120" s="216"/>
      <c r="K120" s="270"/>
      <c r="L120" s="77"/>
      <c r="M120" s="433"/>
      <c r="N120" s="217"/>
      <c r="O120" s="262"/>
      <c r="P120" s="197"/>
      <c r="Q120" s="79"/>
      <c r="R120" s="434"/>
      <c r="S120" s="901"/>
      <c r="T120" s="265"/>
      <c r="U120" s="265"/>
      <c r="V120" s="266"/>
      <c r="W120" s="427">
        <f t="shared" si="80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88"/>
        <v/>
      </c>
      <c r="AK120" s="406" t="str">
        <f t="shared" si="89"/>
        <v/>
      </c>
    </row>
    <row r="121" spans="1:37" ht="19.2" customHeight="1">
      <c r="A121" s="914"/>
      <c r="B121" s="156">
        <v>0</v>
      </c>
      <c r="C121" s="132" t="s">
        <v>295</v>
      </c>
      <c r="D121" s="271" t="s">
        <v>219</v>
      </c>
      <c r="E121" s="272"/>
      <c r="F121" s="205"/>
      <c r="G121" s="273"/>
      <c r="H121" s="274"/>
      <c r="I121" s="275"/>
      <c r="J121" s="238">
        <v>15.6</v>
      </c>
      <c r="K121" s="238">
        <v>1509</v>
      </c>
      <c r="L121" s="239">
        <v>101.22641999383487</v>
      </c>
      <c r="M121" s="238">
        <f>AVERAGE(M109:M120)</f>
        <v>15.6</v>
      </c>
      <c r="N121" s="238">
        <f t="shared" ref="N121:O121" si="90">AVERAGE(N109:N120)</f>
        <v>1394.5834999674776</v>
      </c>
      <c r="O121" s="239">
        <f t="shared" si="90"/>
        <v>93.728959501307529</v>
      </c>
      <c r="P121" s="78">
        <f t="shared" ref="P121:P130" si="91">M121-J121</f>
        <v>0</v>
      </c>
      <c r="Q121" s="79">
        <f t="shared" ref="Q121:Q130" si="92">O121-L121</f>
        <v>-7.4974604925273383</v>
      </c>
      <c r="R121" s="209">
        <f t="shared" ref="R121:R130" si="93">O121/L121</f>
        <v>0.92593375827196134</v>
      </c>
      <c r="S121" s="909"/>
      <c r="T121" s="198"/>
      <c r="U121" s="198"/>
      <c r="V121" s="74"/>
      <c r="W121" s="427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0</v>
      </c>
      <c r="AE121" s="139">
        <f>SUM(AE109:AE120)</f>
        <v>1</v>
      </c>
      <c r="AF121" s="78">
        <f>N121-K121</f>
        <v>-114.41650003252244</v>
      </c>
      <c r="AG121" s="160">
        <f>N121/K121</f>
        <v>0.92417726969349079</v>
      </c>
      <c r="AH121" s="894"/>
    </row>
    <row r="122" spans="1:37" ht="19.2" customHeight="1">
      <c r="A122" s="916" t="s">
        <v>296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991</v>
      </c>
      <c r="H122" s="75">
        <f t="shared" ref="H122:H132" si="94">F122*G122</f>
        <v>59004.14</v>
      </c>
      <c r="I122" s="430"/>
      <c r="J122" s="76">
        <v>18</v>
      </c>
      <c r="K122" s="74">
        <v>1385</v>
      </c>
      <c r="L122" s="77">
        <v>76.944444444444443</v>
      </c>
      <c r="M122" s="428">
        <v>18</v>
      </c>
      <c r="N122" s="212">
        <f t="shared" ref="N122:N130" si="95">G122/W122*60</f>
        <v>1292.608695652174</v>
      </c>
      <c r="O122" s="276">
        <f t="shared" ref="O122:O130" si="96">N122/M122</f>
        <v>71.811594202898561</v>
      </c>
      <c r="P122" s="140">
        <f t="shared" si="91"/>
        <v>0</v>
      </c>
      <c r="Q122" s="220">
        <f t="shared" si="92"/>
        <v>-5.1328502415458814</v>
      </c>
      <c r="R122" s="141">
        <f t="shared" si="93"/>
        <v>0.93329147700517989</v>
      </c>
      <c r="S122" s="910">
        <f>R134</f>
        <v>0.96566900376800635</v>
      </c>
      <c r="T122" s="198">
        <v>0.5</v>
      </c>
      <c r="U122" s="198">
        <v>0.53194444444444444</v>
      </c>
      <c r="V122" s="266">
        <v>5</v>
      </c>
      <c r="W122" s="427">
        <f t="shared" si="80"/>
        <v>46</v>
      </c>
      <c r="X122" s="83"/>
      <c r="Y122" s="83"/>
      <c r="Z122" s="84"/>
      <c r="AA122" s="84"/>
      <c r="AB122" s="895"/>
      <c r="AC122" s="895"/>
      <c r="AD122" s="443"/>
      <c r="AE122" s="443"/>
      <c r="AF122" s="78">
        <f t="shared" si="69"/>
        <v>-92.391304347826008</v>
      </c>
      <c r="AG122" s="434">
        <f t="shared" si="70"/>
        <v>0.93329147700517978</v>
      </c>
      <c r="AH122" s="909">
        <f>AG134</f>
        <v>0.9651087715604475</v>
      </c>
      <c r="AJ122" s="62" t="str">
        <f>A122</f>
        <v>綜合二組
(ET-55)</v>
      </c>
      <c r="AK122" s="404">
        <f>AVERAGE(AK123:AK133)</f>
        <v>6.2500000000000142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1264</v>
      </c>
      <c r="H123" s="75">
        <f t="shared" si="94"/>
        <v>74158.880000000005</v>
      </c>
      <c r="I123" s="443"/>
      <c r="J123" s="76">
        <v>19</v>
      </c>
      <c r="K123" s="74">
        <v>1440</v>
      </c>
      <c r="L123" s="77">
        <v>75.78947368421052</v>
      </c>
      <c r="M123" s="433">
        <v>19</v>
      </c>
      <c r="N123" s="85">
        <f t="shared" si="95"/>
        <v>1330.5263157894747</v>
      </c>
      <c r="O123" s="118">
        <f t="shared" si="96"/>
        <v>70.027700831024987</v>
      </c>
      <c r="P123" s="84">
        <f t="shared" si="91"/>
        <v>0</v>
      </c>
      <c r="Q123" s="119">
        <f t="shared" si="92"/>
        <v>-5.7617728531855334</v>
      </c>
      <c r="R123" s="437">
        <f t="shared" si="93"/>
        <v>0.92397660818713534</v>
      </c>
      <c r="S123" s="910"/>
      <c r="T123" s="198">
        <v>0.53680555555555554</v>
      </c>
      <c r="U123" s="198">
        <v>0.57638888888888884</v>
      </c>
      <c r="V123" s="266">
        <v>7</v>
      </c>
      <c r="W123" s="427">
        <f t="shared" si="80"/>
        <v>56.999999999999957</v>
      </c>
      <c r="X123" s="83"/>
      <c r="Y123" s="83"/>
      <c r="Z123" s="84"/>
      <c r="AA123" s="84"/>
      <c r="AB123" s="895"/>
      <c r="AC123" s="895"/>
      <c r="AD123" s="443"/>
      <c r="AE123" s="443"/>
      <c r="AF123" s="78">
        <f t="shared" si="69"/>
        <v>-109.47368421052533</v>
      </c>
      <c r="AG123" s="434">
        <f t="shared" si="70"/>
        <v>0.92397660818713523</v>
      </c>
      <c r="AH123" s="910"/>
      <c r="AJ123" s="405">
        <f t="shared" ref="AJ123:AJ133" si="97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1504</v>
      </c>
      <c r="H124" s="75">
        <f t="shared" si="94"/>
        <v>89518.080000000002</v>
      </c>
      <c r="I124" s="277"/>
      <c r="J124" s="76">
        <v>21</v>
      </c>
      <c r="K124" s="74">
        <v>1385</v>
      </c>
      <c r="L124" s="77">
        <v>65.952380952380949</v>
      </c>
      <c r="M124" s="428">
        <v>21</v>
      </c>
      <c r="N124" s="212">
        <f t="shared" si="95"/>
        <v>1289.1428571428557</v>
      </c>
      <c r="O124" s="276">
        <f t="shared" si="96"/>
        <v>61.387755102040749</v>
      </c>
      <c r="P124" s="140">
        <f t="shared" si="91"/>
        <v>0</v>
      </c>
      <c r="Q124" s="220">
        <f t="shared" si="92"/>
        <v>-4.5646258503401995</v>
      </c>
      <c r="R124" s="141">
        <f t="shared" si="93"/>
        <v>0.93078906652913773</v>
      </c>
      <c r="S124" s="917"/>
      <c r="T124" s="198">
        <v>0.59166666666666656</v>
      </c>
      <c r="U124" s="198">
        <v>0.64027777777777772</v>
      </c>
      <c r="V124" s="266">
        <v>22</v>
      </c>
      <c r="W124" s="427">
        <f t="shared" si="80"/>
        <v>70.000000000000071</v>
      </c>
      <c r="X124" s="227">
        <v>0.5805555555555556</v>
      </c>
      <c r="Y124" s="227">
        <v>0.59027777777777779</v>
      </c>
      <c r="Z124" s="84"/>
      <c r="AA124" s="84"/>
      <c r="AB124" s="895"/>
      <c r="AC124" s="895"/>
      <c r="AD124" s="443"/>
      <c r="AE124" s="443"/>
      <c r="AF124" s="140">
        <f t="shared" si="69"/>
        <v>-95.857142857144254</v>
      </c>
      <c r="AG124" s="141">
        <f t="shared" si="70"/>
        <v>0.93078906652913773</v>
      </c>
      <c r="AH124" s="910"/>
      <c r="AJ124" s="405">
        <f t="shared" si="97"/>
        <v>6.0000000000001386</v>
      </c>
      <c r="AK124" s="406">
        <f t="shared" ref="AK124:AK133" si="98">IF(AJ124&gt;4,AJ124,"")</f>
        <v>6.0000000000001386</v>
      </c>
    </row>
    <row r="125" spans="1:37" ht="19.2" customHeight="1">
      <c r="A125" s="916"/>
      <c r="B125" s="168" t="s">
        <v>166</v>
      </c>
      <c r="C125" s="127"/>
      <c r="D125" s="71" t="s">
        <v>190</v>
      </c>
      <c r="E125" s="72"/>
      <c r="F125" s="73">
        <v>47.6</v>
      </c>
      <c r="G125" s="74">
        <v>2027</v>
      </c>
      <c r="H125" s="75">
        <f t="shared" si="94"/>
        <v>96485.2</v>
      </c>
      <c r="I125" s="430"/>
      <c r="J125" s="76">
        <v>21</v>
      </c>
      <c r="K125" s="74">
        <v>1440</v>
      </c>
      <c r="L125" s="77">
        <v>68.571428571428569</v>
      </c>
      <c r="M125" s="428">
        <v>21</v>
      </c>
      <c r="N125" s="212">
        <f t="shared" si="95"/>
        <v>1430.8235294117644</v>
      </c>
      <c r="O125" s="276">
        <f t="shared" si="96"/>
        <v>68.13445378151259</v>
      </c>
      <c r="P125" s="140">
        <f t="shared" si="91"/>
        <v>0</v>
      </c>
      <c r="Q125" s="220">
        <f t="shared" si="92"/>
        <v>-0.43697478991597904</v>
      </c>
      <c r="R125" s="141">
        <f t="shared" si="93"/>
        <v>0.99362745098039196</v>
      </c>
      <c r="S125" s="917"/>
      <c r="T125" s="198">
        <v>0.70833333333333337</v>
      </c>
      <c r="U125" s="198">
        <v>0.76736111111111116</v>
      </c>
      <c r="V125" s="266">
        <v>5</v>
      </c>
      <c r="W125" s="427">
        <f t="shared" si="80"/>
        <v>85.000000000000014</v>
      </c>
      <c r="X125" s="93"/>
      <c r="Y125" s="93"/>
      <c r="Z125" s="84"/>
      <c r="AA125" s="84"/>
      <c r="AB125" s="895"/>
      <c r="AC125" s="895"/>
      <c r="AD125" s="443"/>
      <c r="AE125" s="443"/>
      <c r="AF125" s="78">
        <f t="shared" si="69"/>
        <v>-9.1764705882355884</v>
      </c>
      <c r="AG125" s="434">
        <f t="shared" si="70"/>
        <v>0.99362745098039196</v>
      </c>
      <c r="AH125" s="911"/>
      <c r="AJ125" s="405">
        <f t="shared" si="97"/>
        <v>5</v>
      </c>
      <c r="AK125" s="406">
        <f t="shared" si="98"/>
        <v>5</v>
      </c>
    </row>
    <row r="126" spans="1:37" ht="19.2" customHeight="1">
      <c r="A126" s="916"/>
      <c r="B126" s="168" t="s">
        <v>166</v>
      </c>
      <c r="C126" s="443"/>
      <c r="D126" s="278" t="s">
        <v>141</v>
      </c>
      <c r="E126" s="215"/>
      <c r="F126" s="73">
        <v>56.79</v>
      </c>
      <c r="G126" s="85">
        <v>1116</v>
      </c>
      <c r="H126" s="75">
        <f t="shared" si="94"/>
        <v>63377.64</v>
      </c>
      <c r="I126" s="443"/>
      <c r="J126" s="76">
        <v>18</v>
      </c>
      <c r="K126" s="74">
        <v>1636</v>
      </c>
      <c r="L126" s="77">
        <v>90.888888888888886</v>
      </c>
      <c r="M126" s="433">
        <v>18</v>
      </c>
      <c r="N126" s="85">
        <f t="shared" si="95"/>
        <v>1594.2857142857138</v>
      </c>
      <c r="O126" s="118">
        <f t="shared" si="96"/>
        <v>88.571428571428541</v>
      </c>
      <c r="P126" s="84">
        <f t="shared" si="91"/>
        <v>0</v>
      </c>
      <c r="Q126" s="119">
        <f t="shared" si="92"/>
        <v>-2.3174603174603448</v>
      </c>
      <c r="R126" s="437">
        <f t="shared" si="93"/>
        <v>0.97450227034579084</v>
      </c>
      <c r="S126" s="917"/>
      <c r="T126" s="198">
        <v>0.77222222222222225</v>
      </c>
      <c r="U126" s="198">
        <v>0.80138888888888893</v>
      </c>
      <c r="V126" s="266">
        <v>7</v>
      </c>
      <c r="W126" s="427">
        <f t="shared" si="80"/>
        <v>42.000000000000014</v>
      </c>
      <c r="X126" s="93"/>
      <c r="Y126" s="93"/>
      <c r="Z126" s="84"/>
      <c r="AA126" s="84"/>
      <c r="AB126" s="895"/>
      <c r="AC126" s="895"/>
      <c r="AD126" s="443"/>
      <c r="AE126" s="443"/>
      <c r="AF126" s="140">
        <f t="shared" si="69"/>
        <v>-41.714285714286234</v>
      </c>
      <c r="AG126" s="141">
        <f t="shared" si="70"/>
        <v>0.97450227034579084</v>
      </c>
      <c r="AH126" s="911"/>
      <c r="AJ126" s="405">
        <f t="shared" si="97"/>
        <v>7</v>
      </c>
      <c r="AK126" s="406">
        <f t="shared" si="98"/>
        <v>7</v>
      </c>
    </row>
    <row r="127" spans="1:37" ht="19.2" customHeight="1">
      <c r="A127" s="916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948</v>
      </c>
      <c r="H127" s="75">
        <f t="shared" si="94"/>
        <v>53912.759999999995</v>
      </c>
      <c r="I127" s="258"/>
      <c r="J127" s="76">
        <v>18</v>
      </c>
      <c r="K127" s="74">
        <v>1636</v>
      </c>
      <c r="L127" s="77">
        <v>90.888888888888886</v>
      </c>
      <c r="M127" s="428">
        <v>18</v>
      </c>
      <c r="N127" s="85">
        <f t="shared" si="95"/>
        <v>1625.1428571428555</v>
      </c>
      <c r="O127" s="118">
        <f t="shared" si="96"/>
        <v>90.285714285714192</v>
      </c>
      <c r="P127" s="84">
        <f t="shared" si="91"/>
        <v>0</v>
      </c>
      <c r="Q127" s="119">
        <f t="shared" si="92"/>
        <v>-0.6031746031746934</v>
      </c>
      <c r="R127" s="437">
        <f t="shared" si="93"/>
        <v>0.9933636046105474</v>
      </c>
      <c r="S127" s="917"/>
      <c r="T127" s="198">
        <v>0.80555555555555558</v>
      </c>
      <c r="U127" s="198">
        <v>0.82986111111111116</v>
      </c>
      <c r="V127" s="430">
        <v>6</v>
      </c>
      <c r="W127" s="427">
        <f t="shared" si="80"/>
        <v>35.000000000000036</v>
      </c>
      <c r="X127" s="93"/>
      <c r="Y127" s="93"/>
      <c r="Z127" s="84"/>
      <c r="AA127" s="84"/>
      <c r="AB127" s="895"/>
      <c r="AC127" s="895"/>
      <c r="AD127" s="443"/>
      <c r="AE127" s="443"/>
      <c r="AF127" s="140">
        <f t="shared" si="69"/>
        <v>-10.857142857144481</v>
      </c>
      <c r="AG127" s="141">
        <f t="shared" si="70"/>
        <v>0.9933636046105474</v>
      </c>
      <c r="AH127" s="911"/>
      <c r="AJ127" s="405">
        <f t="shared" si="97"/>
        <v>6</v>
      </c>
      <c r="AK127" s="406">
        <f t="shared" si="98"/>
        <v>6</v>
      </c>
    </row>
    <row r="128" spans="1:37" ht="19.2" customHeight="1">
      <c r="A128" s="916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806</v>
      </c>
      <c r="H128" s="75">
        <f t="shared" si="94"/>
        <v>46885.020000000004</v>
      </c>
      <c r="I128" s="443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5"/>
        <v>1611.999999999997</v>
      </c>
      <c r="O128" s="276">
        <f t="shared" si="96"/>
        <v>100.74999999999982</v>
      </c>
      <c r="P128" s="140">
        <f t="shared" si="91"/>
        <v>0</v>
      </c>
      <c r="Q128" s="220">
        <f t="shared" si="92"/>
        <v>-1.5000000000001847</v>
      </c>
      <c r="R128" s="141">
        <f t="shared" si="93"/>
        <v>0.98533007334963141</v>
      </c>
      <c r="S128" s="917"/>
      <c r="T128" s="198">
        <v>0.84513888888888888</v>
      </c>
      <c r="U128" s="198">
        <v>0.86597222222222225</v>
      </c>
      <c r="V128" s="430">
        <v>22</v>
      </c>
      <c r="W128" s="427">
        <f t="shared" si="80"/>
        <v>30.000000000000053</v>
      </c>
      <c r="X128" s="93">
        <v>0.83472222222222225</v>
      </c>
      <c r="Y128" s="93">
        <v>0.84444444444444444</v>
      </c>
      <c r="Z128" s="84"/>
      <c r="AA128" s="84"/>
      <c r="AB128" s="895"/>
      <c r="AC128" s="895"/>
      <c r="AD128" s="443"/>
      <c r="AE128" s="443"/>
      <c r="AF128" s="78">
        <f t="shared" si="69"/>
        <v>-24.000000000002956</v>
      </c>
      <c r="AG128" s="434">
        <f t="shared" si="70"/>
        <v>0.98533007334963141</v>
      </c>
      <c r="AH128" s="911"/>
      <c r="AJ128" s="405">
        <f t="shared" si="97"/>
        <v>6.9999999999999751</v>
      </c>
      <c r="AK128" s="406">
        <f t="shared" si="98"/>
        <v>6.9999999999999751</v>
      </c>
    </row>
    <row r="129" spans="1:37" ht="19.2" customHeight="1">
      <c r="A129" s="916"/>
      <c r="B129" s="168" t="s">
        <v>166</v>
      </c>
      <c r="C129" s="190"/>
      <c r="D129" s="88" t="s">
        <v>144</v>
      </c>
      <c r="E129" s="90"/>
      <c r="F129" s="73">
        <v>57.3</v>
      </c>
      <c r="G129" s="85">
        <v>726</v>
      </c>
      <c r="H129" s="75">
        <f t="shared" si="94"/>
        <v>41599.799999999996</v>
      </c>
      <c r="I129" s="443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5"/>
        <v>1405.1612903225785</v>
      </c>
      <c r="O129" s="118">
        <f t="shared" si="96"/>
        <v>73.955857385398872</v>
      </c>
      <c r="P129" s="84">
        <f t="shared" si="91"/>
        <v>0</v>
      </c>
      <c r="Q129" s="119">
        <f t="shared" si="92"/>
        <v>-1.8336162988116484</v>
      </c>
      <c r="R129" s="437">
        <f t="shared" si="93"/>
        <v>0.9758064516129018</v>
      </c>
      <c r="S129" s="917"/>
      <c r="T129" s="198">
        <v>0.87013888888888891</v>
      </c>
      <c r="U129" s="198">
        <v>0.89166666666666672</v>
      </c>
      <c r="V129" s="430">
        <v>6</v>
      </c>
      <c r="W129" s="427">
        <f t="shared" si="80"/>
        <v>31.00000000000005</v>
      </c>
      <c r="X129" s="93"/>
      <c r="Y129" s="93"/>
      <c r="Z129" s="84"/>
      <c r="AA129" s="84"/>
      <c r="AB129" s="895"/>
      <c r="AC129" s="895"/>
      <c r="AD129" s="443"/>
      <c r="AE129" s="443"/>
      <c r="AF129" s="140">
        <f t="shared" si="69"/>
        <v>-34.838709677421548</v>
      </c>
      <c r="AG129" s="141">
        <f t="shared" si="70"/>
        <v>0.97580645161290169</v>
      </c>
      <c r="AH129" s="911"/>
      <c r="AJ129" s="405">
        <f t="shared" si="97"/>
        <v>6</v>
      </c>
      <c r="AK129" s="406">
        <f t="shared" si="98"/>
        <v>6</v>
      </c>
    </row>
    <row r="130" spans="1:37" ht="19.2" customHeight="1">
      <c r="A130" s="916"/>
      <c r="B130" s="236" t="s">
        <v>166</v>
      </c>
      <c r="C130" s="190"/>
      <c r="D130" s="88" t="s">
        <v>143</v>
      </c>
      <c r="E130" s="90"/>
      <c r="F130" s="73">
        <v>50.67</v>
      </c>
      <c r="G130" s="85">
        <v>1182</v>
      </c>
      <c r="H130" s="75">
        <f t="shared" si="94"/>
        <v>59891.94</v>
      </c>
      <c r="I130" s="443"/>
      <c r="J130" s="76">
        <v>18</v>
      </c>
      <c r="K130" s="74">
        <v>1500</v>
      </c>
      <c r="L130" s="77">
        <v>83.333333333333329</v>
      </c>
      <c r="M130" s="433">
        <v>18</v>
      </c>
      <c r="N130" s="85">
        <f t="shared" si="95"/>
        <v>1447.3469387755106</v>
      </c>
      <c r="O130" s="118">
        <f t="shared" si="96"/>
        <v>80.408163265306143</v>
      </c>
      <c r="P130" s="84">
        <f t="shared" si="91"/>
        <v>0</v>
      </c>
      <c r="Q130" s="119">
        <f t="shared" si="92"/>
        <v>-2.9251700680271853</v>
      </c>
      <c r="R130" s="437">
        <f t="shared" si="93"/>
        <v>0.96489795918367383</v>
      </c>
      <c r="S130" s="917"/>
      <c r="T130" s="198">
        <v>0.89583333333333337</v>
      </c>
      <c r="U130" s="198">
        <v>0.92986111111111114</v>
      </c>
      <c r="V130" s="430">
        <v>6</v>
      </c>
      <c r="W130" s="427">
        <f t="shared" si="80"/>
        <v>48.999999999999986</v>
      </c>
      <c r="X130" s="93"/>
      <c r="Y130" s="93"/>
      <c r="Z130" s="84"/>
      <c r="AA130" s="84"/>
      <c r="AB130" s="895"/>
      <c r="AC130" s="895"/>
      <c r="AD130" s="443"/>
      <c r="AE130" s="443"/>
      <c r="AF130" s="140">
        <f t="shared" si="69"/>
        <v>-52.65306122448942</v>
      </c>
      <c r="AG130" s="141">
        <f t="shared" si="70"/>
        <v>0.96489795918367371</v>
      </c>
      <c r="AH130" s="911"/>
      <c r="AJ130" s="405">
        <f t="shared" si="97"/>
        <v>6</v>
      </c>
      <c r="AK130" s="406">
        <f t="shared" si="98"/>
        <v>6</v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4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430"/>
      <c r="W131" s="427">
        <f t="shared" si="80"/>
        <v>0</v>
      </c>
      <c r="X131" s="93"/>
      <c r="Y131" s="93"/>
      <c r="Z131" s="84"/>
      <c r="AA131" s="84"/>
      <c r="AB131" s="895"/>
      <c r="AC131" s="895"/>
      <c r="AD131" s="443"/>
      <c r="AE131" s="443"/>
      <c r="AF131" s="78">
        <f t="shared" si="69"/>
        <v>0</v>
      </c>
      <c r="AG131" s="434" t="e">
        <f t="shared" si="70"/>
        <v>#DIV/0!</v>
      </c>
      <c r="AH131" s="911"/>
      <c r="AJ131" s="405" t="str">
        <f t="shared" si="97"/>
        <v/>
      </c>
      <c r="AK131" s="406" t="str">
        <f t="shared" si="98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4"/>
        <v>0</v>
      </c>
      <c r="I132" s="443"/>
      <c r="J132" s="129"/>
      <c r="K132" s="85"/>
      <c r="L132" s="118"/>
      <c r="M132" s="433"/>
      <c r="N132" s="85"/>
      <c r="O132" s="118"/>
      <c r="P132" s="84"/>
      <c r="Q132" s="119"/>
      <c r="R132" s="437"/>
      <c r="S132" s="917"/>
      <c r="T132" s="198"/>
      <c r="U132" s="198"/>
      <c r="V132" s="430"/>
      <c r="W132" s="427">
        <f t="shared" si="80"/>
        <v>0</v>
      </c>
      <c r="X132" s="93"/>
      <c r="Y132" s="93"/>
      <c r="Z132" s="84"/>
      <c r="AA132" s="84"/>
      <c r="AB132" s="895"/>
      <c r="AC132" s="895"/>
      <c r="AD132" s="443"/>
      <c r="AE132" s="443"/>
      <c r="AF132" s="104"/>
      <c r="AG132" s="435"/>
      <c r="AH132" s="911"/>
      <c r="AJ132" s="405" t="str">
        <f t="shared" si="97"/>
        <v/>
      </c>
      <c r="AK132" s="406" t="str">
        <f t="shared" si="98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43"/>
      <c r="J133" s="129"/>
      <c r="K133" s="85"/>
      <c r="L133" s="118"/>
      <c r="M133" s="433"/>
      <c r="N133" s="85"/>
      <c r="O133" s="118"/>
      <c r="P133" s="84"/>
      <c r="Q133" s="119"/>
      <c r="R133" s="437"/>
      <c r="S133" s="917"/>
      <c r="T133" s="198"/>
      <c r="U133" s="198"/>
      <c r="V133" s="430"/>
      <c r="W133" s="282">
        <f t="shared" si="80"/>
        <v>0</v>
      </c>
      <c r="X133" s="93"/>
      <c r="Y133" s="93"/>
      <c r="Z133" s="84"/>
      <c r="AA133" s="84"/>
      <c r="AB133" s="895"/>
      <c r="AC133" s="895"/>
      <c r="AD133" s="443"/>
      <c r="AE133" s="443"/>
      <c r="AF133" s="104"/>
      <c r="AG133" s="435"/>
      <c r="AH133" s="911"/>
      <c r="AJ133" s="405" t="str">
        <f t="shared" si="97"/>
        <v/>
      </c>
      <c r="AK133" s="406" t="str">
        <f t="shared" si="98"/>
        <v/>
      </c>
    </row>
    <row r="134" spans="1:37" ht="19.2" customHeight="1">
      <c r="A134" s="916"/>
      <c r="B134" s="203">
        <v>0</v>
      </c>
      <c r="C134" s="132" t="s">
        <v>297</v>
      </c>
      <c r="D134" s="891" t="s">
        <v>219</v>
      </c>
      <c r="E134" s="891"/>
      <c r="F134" s="222"/>
      <c r="G134" s="103"/>
      <c r="H134" s="134"/>
      <c r="I134" s="283"/>
      <c r="J134" s="284">
        <v>18.666666666666668</v>
      </c>
      <c r="K134" s="284">
        <v>1499.7777777777778</v>
      </c>
      <c r="L134" s="285">
        <v>81.156479160865132</v>
      </c>
      <c r="M134" s="284">
        <f t="shared" ref="M134:O134" si="99">AVERAGE(M122:M133)</f>
        <v>18.666666666666668</v>
      </c>
      <c r="N134" s="284">
        <f t="shared" si="99"/>
        <v>1447.448688724769</v>
      </c>
      <c r="O134" s="285">
        <f t="shared" si="99"/>
        <v>78.370296380591597</v>
      </c>
      <c r="P134" s="81">
        <f t="shared" ref="P134:P142" si="100">M134-J134</f>
        <v>0</v>
      </c>
      <c r="Q134" s="178">
        <f t="shared" ref="Q134:Q142" si="101">O134-L134</f>
        <v>-2.7861827802735348</v>
      </c>
      <c r="R134" s="286">
        <f t="shared" ref="R134:R142" si="102">O134/L134</f>
        <v>0.96566900376800635</v>
      </c>
      <c r="S134" s="910"/>
      <c r="T134" s="198"/>
      <c r="U134" s="198"/>
      <c r="V134" s="430"/>
      <c r="W134" s="430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0</v>
      </c>
      <c r="AE134" s="139">
        <f>SUM(AE122:AE133)</f>
        <v>0</v>
      </c>
      <c r="AF134" s="78">
        <f t="shared" si="69"/>
        <v>-52.329089053008829</v>
      </c>
      <c r="AG134" s="434">
        <f t="shared" si="70"/>
        <v>0.9651087715604475</v>
      </c>
      <c r="AH134" s="911"/>
    </row>
    <row r="135" spans="1:37" ht="19.2" customHeight="1">
      <c r="A135" s="897" t="s">
        <v>298</v>
      </c>
      <c r="B135" s="430" t="s">
        <v>166</v>
      </c>
      <c r="C135" s="443"/>
      <c r="D135" s="113" t="s">
        <v>120</v>
      </c>
      <c r="E135" s="114"/>
      <c r="F135" s="73">
        <v>54.09</v>
      </c>
      <c r="G135" s="85">
        <v>1352.8000000000002</v>
      </c>
      <c r="H135" s="287">
        <f t="shared" ref="H135:H146" si="103">F135*G135</f>
        <v>73172.952000000019</v>
      </c>
      <c r="I135" s="443"/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04">G135/W135*60</f>
        <v>1288.3809523809537</v>
      </c>
      <c r="O135" s="149">
        <f t="shared" ref="O135:O142" si="105">N135/M135</f>
        <v>75.787114845938447</v>
      </c>
      <c r="P135" s="84">
        <f t="shared" si="100"/>
        <v>1</v>
      </c>
      <c r="Q135" s="119">
        <f t="shared" si="101"/>
        <v>-17.962885154061553</v>
      </c>
      <c r="R135" s="437">
        <f t="shared" si="102"/>
        <v>0.80839589169001014</v>
      </c>
      <c r="S135" s="901">
        <f>R147</f>
        <v>0.89054146342646823</v>
      </c>
      <c r="T135" s="288">
        <v>0.5</v>
      </c>
      <c r="U135" s="198">
        <v>0.54374999999999996</v>
      </c>
      <c r="V135" s="153">
        <v>5</v>
      </c>
      <c r="W135" s="289">
        <f t="shared" ref="W135:W147" si="106">(U135-T135)*24*60</f>
        <v>62.999999999999936</v>
      </c>
      <c r="X135" s="83"/>
      <c r="Y135" s="83"/>
      <c r="Z135" s="84"/>
      <c r="AA135" s="84"/>
      <c r="AB135" s="895"/>
      <c r="AC135" s="895"/>
      <c r="AD135" s="443"/>
      <c r="AE135" s="443"/>
      <c r="AF135" s="150">
        <f t="shared" si="69"/>
        <v>-211.61904761904634</v>
      </c>
      <c r="AG135" s="155">
        <f t="shared" si="70"/>
        <v>0.85892063492063575</v>
      </c>
      <c r="AH135" s="894">
        <f>AG147</f>
        <v>0.9011394015348011</v>
      </c>
      <c r="AJ135" s="62" t="str">
        <f>A135</f>
        <v>綜合三組
(ET-55)</v>
      </c>
      <c r="AK135" s="404">
        <f>AVERAGE(AK136:AK146)</f>
        <v>7.0000000000000551</v>
      </c>
    </row>
    <row r="136" spans="1:37" ht="19.2" customHeight="1">
      <c r="A136" s="898"/>
      <c r="B136" s="430" t="s">
        <v>166</v>
      </c>
      <c r="C136" s="443"/>
      <c r="D136" s="113" t="s">
        <v>145</v>
      </c>
      <c r="E136" s="114"/>
      <c r="F136" s="73">
        <v>50.67</v>
      </c>
      <c r="G136" s="85">
        <v>982</v>
      </c>
      <c r="H136" s="116">
        <f t="shared" si="103"/>
        <v>49757.94</v>
      </c>
      <c r="I136" s="443"/>
      <c r="J136" s="76">
        <v>18</v>
      </c>
      <c r="K136" s="85">
        <v>1500</v>
      </c>
      <c r="L136" s="118">
        <v>83.333333333333329</v>
      </c>
      <c r="M136" s="433">
        <v>18</v>
      </c>
      <c r="N136" s="85">
        <f t="shared" si="104"/>
        <v>1309.3333333333335</v>
      </c>
      <c r="O136" s="118">
        <f t="shared" si="105"/>
        <v>72.740740740740748</v>
      </c>
      <c r="P136" s="84">
        <f t="shared" si="100"/>
        <v>0</v>
      </c>
      <c r="Q136" s="119">
        <f t="shared" si="101"/>
        <v>-10.592592592592581</v>
      </c>
      <c r="R136" s="437">
        <f t="shared" si="102"/>
        <v>0.87288888888888905</v>
      </c>
      <c r="S136" s="901"/>
      <c r="T136" s="288">
        <v>0.54930555555555549</v>
      </c>
      <c r="U136" s="198">
        <v>0.58055555555555549</v>
      </c>
      <c r="V136" s="153">
        <v>8</v>
      </c>
      <c r="W136" s="289">
        <f t="shared" si="106"/>
        <v>45</v>
      </c>
      <c r="X136" s="83"/>
      <c r="Y136" s="83"/>
      <c r="Z136" s="84"/>
      <c r="AA136" s="84"/>
      <c r="AB136" s="895"/>
      <c r="AC136" s="895"/>
      <c r="AD136" s="443"/>
      <c r="AE136" s="443"/>
      <c r="AF136" s="78">
        <f t="shared" si="69"/>
        <v>-190.66666666666652</v>
      </c>
      <c r="AG136" s="160">
        <f t="shared" si="70"/>
        <v>0.87288888888888894</v>
      </c>
      <c r="AH136" s="894"/>
      <c r="AJ136" s="405">
        <f t="shared" ref="AJ136:AJ146" si="107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898"/>
      <c r="B137" s="430" t="s">
        <v>166</v>
      </c>
      <c r="C137" s="443"/>
      <c r="D137" s="113" t="s">
        <v>146</v>
      </c>
      <c r="E137" s="114"/>
      <c r="F137" s="73">
        <v>53.27</v>
      </c>
      <c r="G137" s="246">
        <v>984</v>
      </c>
      <c r="H137" s="116">
        <f t="shared" si="103"/>
        <v>52417.68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4"/>
        <v>1283.4782608695652</v>
      </c>
      <c r="O137" s="149">
        <f t="shared" si="105"/>
        <v>80.217391304347828</v>
      </c>
      <c r="P137" s="84">
        <f t="shared" si="100"/>
        <v>0</v>
      </c>
      <c r="Q137" s="119">
        <f t="shared" si="101"/>
        <v>-13.532608695652172</v>
      </c>
      <c r="R137" s="437">
        <f t="shared" si="102"/>
        <v>0.85565217391304349</v>
      </c>
      <c r="S137" s="901"/>
      <c r="T137" s="198">
        <v>0.59652777777777777</v>
      </c>
      <c r="U137" s="198">
        <v>0.62847222222222221</v>
      </c>
      <c r="V137" s="290">
        <v>23</v>
      </c>
      <c r="W137" s="289">
        <f t="shared" si="106"/>
        <v>46</v>
      </c>
      <c r="X137" s="83">
        <v>0.58472222222222225</v>
      </c>
      <c r="Y137" s="83">
        <v>0.59583333333333333</v>
      </c>
      <c r="Z137" s="84"/>
      <c r="AA137" s="84"/>
      <c r="AB137" s="895"/>
      <c r="AC137" s="895"/>
      <c r="AD137" s="443"/>
      <c r="AE137" s="443"/>
      <c r="AF137" s="78">
        <f t="shared" si="69"/>
        <v>-216.52173913043475</v>
      </c>
      <c r="AG137" s="160">
        <f t="shared" si="70"/>
        <v>0.85565217391304349</v>
      </c>
      <c r="AH137" s="894"/>
      <c r="AJ137" s="405">
        <f t="shared" si="107"/>
        <v>6.0000000000001386</v>
      </c>
      <c r="AK137" s="406">
        <f t="shared" ref="AK137:AK146" si="108">IF(AJ137&gt;4,AJ137,"")</f>
        <v>6.0000000000001386</v>
      </c>
    </row>
    <row r="138" spans="1:37" ht="19.2" customHeight="1">
      <c r="A138" s="898"/>
      <c r="B138" s="430" t="s">
        <v>166</v>
      </c>
      <c r="C138" s="260"/>
      <c r="D138" s="113" t="s">
        <v>147</v>
      </c>
      <c r="E138" s="114"/>
      <c r="F138" s="73">
        <v>57.734999999999999</v>
      </c>
      <c r="G138" s="85">
        <v>1443</v>
      </c>
      <c r="H138" s="116">
        <f t="shared" si="103"/>
        <v>83311.604999999996</v>
      </c>
      <c r="I138" s="443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4"/>
        <v>1273.2352941176455</v>
      </c>
      <c r="O138" s="118">
        <f t="shared" si="105"/>
        <v>79.577205882352843</v>
      </c>
      <c r="P138" s="84">
        <f t="shared" si="100"/>
        <v>0</v>
      </c>
      <c r="Q138" s="119">
        <f t="shared" si="101"/>
        <v>-18.235294117647157</v>
      </c>
      <c r="R138" s="437">
        <f t="shared" si="102"/>
        <v>0.81356887803044442</v>
      </c>
      <c r="S138" s="901"/>
      <c r="T138" s="198">
        <v>0.6333333333333333</v>
      </c>
      <c r="U138" s="198">
        <v>0.68055555555555558</v>
      </c>
      <c r="V138" s="290">
        <v>7</v>
      </c>
      <c r="W138" s="289">
        <f t="shared" si="106"/>
        <v>68.000000000000085</v>
      </c>
      <c r="X138" s="83"/>
      <c r="Y138" s="83"/>
      <c r="Z138" s="84"/>
      <c r="AA138" s="84"/>
      <c r="AB138" s="895"/>
      <c r="AC138" s="895"/>
      <c r="AD138" s="443"/>
      <c r="AE138" s="443"/>
      <c r="AF138" s="78">
        <f t="shared" si="69"/>
        <v>-291.76470588235452</v>
      </c>
      <c r="AG138" s="160">
        <f t="shared" si="70"/>
        <v>0.81356887803044442</v>
      </c>
      <c r="AH138" s="894"/>
      <c r="AJ138" s="405">
        <f t="shared" si="107"/>
        <v>7</v>
      </c>
      <c r="AK138" s="406">
        <f t="shared" si="108"/>
        <v>7</v>
      </c>
    </row>
    <row r="139" spans="1:37" ht="19.2" customHeight="1">
      <c r="A139" s="898"/>
      <c r="B139" s="430" t="s">
        <v>166</v>
      </c>
      <c r="C139" s="440"/>
      <c r="D139" s="71" t="s">
        <v>148</v>
      </c>
      <c r="E139" s="72"/>
      <c r="F139" s="73">
        <v>50.98</v>
      </c>
      <c r="G139" s="85">
        <v>1328</v>
      </c>
      <c r="H139" s="116">
        <f t="shared" si="103"/>
        <v>67701.440000000002</v>
      </c>
      <c r="I139" s="44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4"/>
        <v>1373.7931034482767</v>
      </c>
      <c r="O139" s="149">
        <f t="shared" si="105"/>
        <v>68.689655172413836</v>
      </c>
      <c r="P139" s="84">
        <f t="shared" si="100"/>
        <v>0</v>
      </c>
      <c r="Q139" s="119">
        <f t="shared" si="101"/>
        <v>-3.3103448275861638</v>
      </c>
      <c r="R139" s="437">
        <f t="shared" si="102"/>
        <v>0.95402298850574774</v>
      </c>
      <c r="S139" s="901"/>
      <c r="T139" s="198">
        <v>0.72083333333333333</v>
      </c>
      <c r="U139" s="198">
        <v>0.76111111111111107</v>
      </c>
      <c r="V139" s="291">
        <v>5</v>
      </c>
      <c r="W139" s="289">
        <f t="shared" si="106"/>
        <v>57.999999999999957</v>
      </c>
      <c r="X139" s="83"/>
      <c r="Y139" s="83"/>
      <c r="Z139" s="84"/>
      <c r="AA139" s="84"/>
      <c r="AB139" s="895"/>
      <c r="AC139" s="895"/>
      <c r="AD139" s="443"/>
      <c r="AE139" s="443"/>
      <c r="AF139" s="78">
        <f t="shared" si="69"/>
        <v>-66.206896551723275</v>
      </c>
      <c r="AG139" s="160">
        <f t="shared" si="70"/>
        <v>0.95402298850574774</v>
      </c>
      <c r="AH139" s="894"/>
      <c r="AJ139" s="405">
        <f t="shared" si="107"/>
        <v>5</v>
      </c>
      <c r="AK139" s="406">
        <f t="shared" si="108"/>
        <v>5</v>
      </c>
    </row>
    <row r="140" spans="1:37" ht="19.2" customHeight="1">
      <c r="A140" s="899"/>
      <c r="B140" s="430" t="s">
        <v>166</v>
      </c>
      <c r="C140" s="440"/>
      <c r="D140" s="292" t="s">
        <v>149</v>
      </c>
      <c r="E140" s="114"/>
      <c r="F140" s="73">
        <v>50.92</v>
      </c>
      <c r="G140" s="85">
        <v>1427</v>
      </c>
      <c r="H140" s="116">
        <f t="shared" si="103"/>
        <v>72662.84</v>
      </c>
      <c r="I140" s="44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4"/>
        <v>1403.6065573770506</v>
      </c>
      <c r="O140" s="149">
        <f t="shared" si="105"/>
        <v>73.874029335634248</v>
      </c>
      <c r="P140" s="84">
        <f t="shared" si="100"/>
        <v>0</v>
      </c>
      <c r="Q140" s="119">
        <f t="shared" si="101"/>
        <v>-1.9154443485762727</v>
      </c>
      <c r="R140" s="437">
        <f t="shared" si="102"/>
        <v>0.97472677595628532</v>
      </c>
      <c r="S140" s="902"/>
      <c r="T140" s="232">
        <v>0.76666666666666661</v>
      </c>
      <c r="U140" s="293">
        <v>0.80902777777777768</v>
      </c>
      <c r="V140" s="294">
        <v>8</v>
      </c>
      <c r="W140" s="289">
        <f t="shared" si="106"/>
        <v>60.999999999999943</v>
      </c>
      <c r="X140" s="83"/>
      <c r="Y140" s="83"/>
      <c r="Z140" s="84"/>
      <c r="AA140" s="84"/>
      <c r="AB140" s="895"/>
      <c r="AC140" s="895"/>
      <c r="AD140" s="443"/>
      <c r="AE140" s="443"/>
      <c r="AF140" s="78">
        <f t="shared" si="69"/>
        <v>-36.393442622949351</v>
      </c>
      <c r="AG140" s="160">
        <f t="shared" si="70"/>
        <v>0.97472677595628521</v>
      </c>
      <c r="AH140" s="894"/>
      <c r="AJ140" s="405">
        <f t="shared" si="107"/>
        <v>8</v>
      </c>
      <c r="AK140" s="406">
        <f t="shared" si="108"/>
        <v>8</v>
      </c>
    </row>
    <row r="141" spans="1:37" ht="19.2" customHeight="1">
      <c r="A141" s="899"/>
      <c r="B141" s="430" t="s">
        <v>166</v>
      </c>
      <c r="C141" s="440"/>
      <c r="D141" s="71" t="s">
        <v>155</v>
      </c>
      <c r="E141" s="295"/>
      <c r="F141" s="73">
        <v>54.09</v>
      </c>
      <c r="G141" s="85">
        <v>942</v>
      </c>
      <c r="H141" s="116">
        <f t="shared" si="103"/>
        <v>50952.780000000006</v>
      </c>
      <c r="I141" s="443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4"/>
        <v>1345.7142857142851</v>
      </c>
      <c r="O141" s="118">
        <f t="shared" si="105"/>
        <v>70.827067669172905</v>
      </c>
      <c r="P141" s="84">
        <f t="shared" si="100"/>
        <v>0</v>
      </c>
      <c r="Q141" s="119">
        <f t="shared" si="101"/>
        <v>-4.9624060150376152</v>
      </c>
      <c r="R141" s="437">
        <f t="shared" si="102"/>
        <v>0.9345238095238092</v>
      </c>
      <c r="S141" s="902"/>
      <c r="T141" s="232">
        <v>0.8243055555555554</v>
      </c>
      <c r="U141" s="293">
        <v>0.85347222222222208</v>
      </c>
      <c r="V141" s="86">
        <v>22</v>
      </c>
      <c r="W141" s="289">
        <f t="shared" si="106"/>
        <v>42.000000000000014</v>
      </c>
      <c r="X141" s="83">
        <v>0.81388888888888899</v>
      </c>
      <c r="Y141" s="83">
        <v>0.82361111111111107</v>
      </c>
      <c r="Z141" s="84"/>
      <c r="AA141" s="84"/>
      <c r="AB141" s="895"/>
      <c r="AC141" s="895"/>
      <c r="AD141" s="443"/>
      <c r="AE141" s="443"/>
      <c r="AF141" s="78">
        <f t="shared" si="69"/>
        <v>-94.285714285714903</v>
      </c>
      <c r="AG141" s="160">
        <f t="shared" si="70"/>
        <v>0.93452380952380909</v>
      </c>
      <c r="AH141" s="894"/>
      <c r="AJ141" s="405">
        <f t="shared" si="107"/>
        <v>7.0000000000002949</v>
      </c>
      <c r="AK141" s="406">
        <f t="shared" si="108"/>
        <v>7.0000000000002949</v>
      </c>
    </row>
    <row r="142" spans="1:37" ht="19.2" customHeight="1">
      <c r="A142" s="899"/>
      <c r="B142" s="430" t="s">
        <v>166</v>
      </c>
      <c r="C142" s="440"/>
      <c r="D142" s="71" t="s">
        <v>193</v>
      </c>
      <c r="E142" s="295"/>
      <c r="F142" s="73">
        <v>50.67</v>
      </c>
      <c r="G142" s="85">
        <v>1337</v>
      </c>
      <c r="H142" s="116">
        <f t="shared" si="103"/>
        <v>67745.790000000008</v>
      </c>
      <c r="I142" s="443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4"/>
        <v>1432.5000000000011</v>
      </c>
      <c r="O142" s="149">
        <f t="shared" si="105"/>
        <v>84.264705882353013</v>
      </c>
      <c r="P142" s="84">
        <f t="shared" si="100"/>
        <v>0</v>
      </c>
      <c r="Q142" s="119">
        <f t="shared" si="101"/>
        <v>-3.9705882352940449</v>
      </c>
      <c r="R142" s="437">
        <f t="shared" si="102"/>
        <v>0.95500000000000085</v>
      </c>
      <c r="S142" s="902"/>
      <c r="T142" s="232">
        <v>0.85833333333333317</v>
      </c>
      <c r="U142" s="293">
        <v>0.89722222222222203</v>
      </c>
      <c r="V142" s="86">
        <v>7</v>
      </c>
      <c r="W142" s="289">
        <f t="shared" si="106"/>
        <v>55.999999999999957</v>
      </c>
      <c r="X142" s="83"/>
      <c r="Y142" s="83"/>
      <c r="Z142" s="84"/>
      <c r="AA142" s="84"/>
      <c r="AB142" s="895"/>
      <c r="AC142" s="895"/>
      <c r="AD142" s="443"/>
      <c r="AE142" s="443"/>
      <c r="AF142" s="78">
        <f t="shared" si="69"/>
        <v>-67.499999999998863</v>
      </c>
      <c r="AG142" s="160">
        <f t="shared" si="70"/>
        <v>0.95500000000000074</v>
      </c>
      <c r="AH142" s="894"/>
      <c r="AJ142" s="405">
        <f t="shared" si="107"/>
        <v>7</v>
      </c>
      <c r="AK142" s="406">
        <f t="shared" si="108"/>
        <v>7</v>
      </c>
    </row>
    <row r="143" spans="1:37" ht="19.2" customHeight="1">
      <c r="A143" s="899"/>
      <c r="B143" s="430" t="s">
        <v>166</v>
      </c>
      <c r="C143" s="296"/>
      <c r="D143" s="113" t="s">
        <v>137</v>
      </c>
      <c r="E143" s="114"/>
      <c r="F143" s="73">
        <v>56.43</v>
      </c>
      <c r="G143" s="85">
        <v>794</v>
      </c>
      <c r="H143" s="116">
        <f t="shared" si="103"/>
        <v>44805.42</v>
      </c>
      <c r="I143" s="443"/>
      <c r="J143" s="76"/>
      <c r="K143" s="74"/>
      <c r="L143" s="77"/>
      <c r="M143" s="267">
        <v>17</v>
      </c>
      <c r="N143" s="85"/>
      <c r="O143" s="118"/>
      <c r="P143" s="84"/>
      <c r="Q143" s="119"/>
      <c r="R143" s="437"/>
      <c r="S143" s="902"/>
      <c r="T143" s="232">
        <v>0.90277777777777757</v>
      </c>
      <c r="U143" s="293">
        <v>0.92569444444444426</v>
      </c>
      <c r="V143" s="86">
        <v>8</v>
      </c>
      <c r="W143" s="289">
        <f t="shared" si="106"/>
        <v>33.000000000000043</v>
      </c>
      <c r="X143" s="83"/>
      <c r="Y143" s="83"/>
      <c r="Z143" s="84"/>
      <c r="AA143" s="84"/>
      <c r="AB143" s="895"/>
      <c r="AC143" s="895"/>
      <c r="AD143" s="443"/>
      <c r="AE143" s="443"/>
      <c r="AF143" s="78">
        <f t="shared" si="69"/>
        <v>0</v>
      </c>
      <c r="AG143" s="160" t="e">
        <f t="shared" si="70"/>
        <v>#DIV/0!</v>
      </c>
      <c r="AH143" s="894"/>
      <c r="AJ143" s="405">
        <f t="shared" si="107"/>
        <v>8</v>
      </c>
      <c r="AK143" s="406">
        <f t="shared" si="108"/>
        <v>8</v>
      </c>
    </row>
    <row r="144" spans="1:37" ht="19.2" customHeight="1">
      <c r="A144" s="899"/>
      <c r="B144" s="430">
        <v>0</v>
      </c>
      <c r="C144" s="440"/>
      <c r="D144" s="71"/>
      <c r="E144" s="295"/>
      <c r="F144" s="73" t="s">
        <v>161</v>
      </c>
      <c r="G144" s="85"/>
      <c r="H144" s="116">
        <f t="shared" si="103"/>
        <v>0</v>
      </c>
      <c r="I144" s="443"/>
      <c r="J144" s="129"/>
      <c r="K144" s="85"/>
      <c r="L144" s="118"/>
      <c r="M144" s="433"/>
      <c r="N144" s="85"/>
      <c r="O144" s="149"/>
      <c r="P144" s="84"/>
      <c r="Q144" s="119"/>
      <c r="R144" s="437"/>
      <c r="S144" s="902"/>
      <c r="T144" s="232"/>
      <c r="U144" s="293"/>
      <c r="V144" s="86"/>
      <c r="W144" s="289">
        <f t="shared" si="106"/>
        <v>0</v>
      </c>
      <c r="X144" s="83"/>
      <c r="Y144" s="83"/>
      <c r="Z144" s="84"/>
      <c r="AA144" s="84"/>
      <c r="AB144" s="895"/>
      <c r="AC144" s="895"/>
      <c r="AD144" s="443"/>
      <c r="AE144" s="443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07"/>
        <v/>
      </c>
      <c r="AK144" s="406" t="str">
        <f t="shared" si="108"/>
        <v/>
      </c>
    </row>
    <row r="145" spans="1:37" ht="19.2" customHeight="1">
      <c r="A145" s="899"/>
      <c r="B145" s="430">
        <v>0</v>
      </c>
      <c r="C145" s="440"/>
      <c r="D145" s="71"/>
      <c r="E145" s="295"/>
      <c r="F145" s="73" t="s">
        <v>161</v>
      </c>
      <c r="G145" s="85"/>
      <c r="H145" s="116">
        <f t="shared" si="103"/>
        <v>0</v>
      </c>
      <c r="I145" s="443"/>
      <c r="J145" s="129"/>
      <c r="K145" s="85"/>
      <c r="L145" s="118"/>
      <c r="M145" s="433"/>
      <c r="N145" s="85"/>
      <c r="O145" s="118"/>
      <c r="P145" s="84"/>
      <c r="Q145" s="119"/>
      <c r="R145" s="437"/>
      <c r="S145" s="902"/>
      <c r="T145" s="232"/>
      <c r="U145" s="293"/>
      <c r="V145" s="86"/>
      <c r="W145" s="289">
        <f t="shared" si="106"/>
        <v>0</v>
      </c>
      <c r="X145" s="83"/>
      <c r="Y145" s="83"/>
      <c r="Z145" s="84"/>
      <c r="AA145" s="84"/>
      <c r="AB145" s="895"/>
      <c r="AC145" s="895"/>
      <c r="AD145" s="443"/>
      <c r="AE145" s="443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07"/>
        <v/>
      </c>
      <c r="AK145" s="406" t="str">
        <f t="shared" si="108"/>
        <v/>
      </c>
    </row>
    <row r="146" spans="1:37" ht="19.2" customHeight="1">
      <c r="A146" s="899"/>
      <c r="B146" s="432">
        <v>0</v>
      </c>
      <c r="C146" s="296"/>
      <c r="D146" s="297"/>
      <c r="E146" s="295"/>
      <c r="F146" s="73" t="s">
        <v>161</v>
      </c>
      <c r="G146" s="85"/>
      <c r="H146" s="116">
        <f t="shared" si="103"/>
        <v>0</v>
      </c>
      <c r="I146" s="443"/>
      <c r="J146" s="129"/>
      <c r="K146" s="85"/>
      <c r="L146" s="118"/>
      <c r="M146" s="433"/>
      <c r="N146" s="85"/>
      <c r="O146" s="118"/>
      <c r="P146" s="84"/>
      <c r="Q146" s="119"/>
      <c r="R146" s="437"/>
      <c r="S146" s="902"/>
      <c r="T146" s="232"/>
      <c r="U146" s="293"/>
      <c r="V146" s="86"/>
      <c r="W146" s="289">
        <f t="shared" si="106"/>
        <v>0</v>
      </c>
      <c r="X146" s="83"/>
      <c r="Y146" s="83"/>
      <c r="Z146" s="84"/>
      <c r="AA146" s="84"/>
      <c r="AB146" s="895"/>
      <c r="AC146" s="895"/>
      <c r="AD146" s="443"/>
      <c r="AE146" s="443"/>
      <c r="AF146" s="84"/>
      <c r="AG146" s="437"/>
      <c r="AH146" s="894"/>
      <c r="AJ146" s="405" t="str">
        <f t="shared" si="107"/>
        <v/>
      </c>
      <c r="AK146" s="406" t="str">
        <f t="shared" si="108"/>
        <v/>
      </c>
    </row>
    <row r="147" spans="1:37" ht="19.2" customHeight="1">
      <c r="A147" s="900"/>
      <c r="B147" s="298">
        <v>0</v>
      </c>
      <c r="C147" s="132" t="s">
        <v>299</v>
      </c>
      <c r="D147" s="891" t="s">
        <v>219</v>
      </c>
      <c r="E147" s="891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09">AVERAGE(M135:M146)</f>
        <v>17.666666666666668</v>
      </c>
      <c r="N147" s="284">
        <f t="shared" si="109"/>
        <v>1338.7552234051388</v>
      </c>
      <c r="O147" s="285">
        <f t="shared" si="109"/>
        <v>75.747238854119232</v>
      </c>
      <c r="P147" s="81">
        <f t="shared" ref="P147:P150" si="110">M147-J147</f>
        <v>4.1666666666667851E-2</v>
      </c>
      <c r="Q147" s="178">
        <f t="shared" ref="Q147:Q150" si="111">O147-L147</f>
        <v>-9.3102704983059539</v>
      </c>
      <c r="R147" s="300">
        <f t="shared" ref="R147:R150" si="112">O147/L147</f>
        <v>0.89054146342646823</v>
      </c>
      <c r="S147" s="903"/>
      <c r="T147" s="232"/>
      <c r="U147" s="232"/>
      <c r="V147" s="86"/>
      <c r="W147" s="427">
        <f t="shared" si="106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0</v>
      </c>
      <c r="AF147" s="240">
        <f t="shared" si="69"/>
        <v>-146.86977659486115</v>
      </c>
      <c r="AG147" s="301">
        <f t="shared" si="70"/>
        <v>0.9011394015348011</v>
      </c>
      <c r="AH147" s="894"/>
    </row>
    <row r="148" spans="1:37" ht="19.2" customHeight="1">
      <c r="A148" s="906" t="s">
        <v>300</v>
      </c>
      <c r="B148" s="443" t="s">
        <v>163</v>
      </c>
      <c r="C148" s="156"/>
      <c r="D148" s="211" t="s">
        <v>152</v>
      </c>
      <c r="E148" s="72"/>
      <c r="F148" s="174">
        <v>55.51</v>
      </c>
      <c r="G148" s="85">
        <v>85</v>
      </c>
      <c r="H148" s="116">
        <f t="shared" ref="H148:H172" si="113">F148*G148</f>
        <v>4718.3499999999995</v>
      </c>
      <c r="I148" s="302"/>
      <c r="J148" s="129">
        <v>8</v>
      </c>
      <c r="K148" s="85">
        <v>1500</v>
      </c>
      <c r="L148" s="118">
        <v>187.5</v>
      </c>
      <c r="M148" s="129">
        <v>6</v>
      </c>
      <c r="N148" s="74">
        <f t="shared" ref="N148:N150" si="114">G148/W148*60</f>
        <v>1275.0000000000045</v>
      </c>
      <c r="O148" s="77">
        <f t="shared" ref="O148:O150" si="115">N148/M148</f>
        <v>212.50000000000077</v>
      </c>
      <c r="P148" s="78">
        <f t="shared" si="110"/>
        <v>-2</v>
      </c>
      <c r="Q148" s="79">
        <f t="shared" si="111"/>
        <v>25.000000000000767</v>
      </c>
      <c r="R148" s="434">
        <f t="shared" si="112"/>
        <v>1.1333333333333375</v>
      </c>
      <c r="S148" s="907">
        <f>R160</f>
        <v>1.0091138844158192</v>
      </c>
      <c r="T148" s="288">
        <v>0.70833333333333337</v>
      </c>
      <c r="U148" s="198">
        <v>0.71111111111111114</v>
      </c>
      <c r="V148" s="430">
        <v>5</v>
      </c>
      <c r="W148" s="427">
        <f>(U148-T148)*24*60</f>
        <v>3.9999999999999858</v>
      </c>
      <c r="X148" s="83"/>
      <c r="Y148" s="83"/>
      <c r="Z148" s="84"/>
      <c r="AA148" s="84"/>
      <c r="AB148" s="895"/>
      <c r="AC148" s="895"/>
      <c r="AD148" s="443"/>
      <c r="AE148" s="443"/>
      <c r="AF148" s="78">
        <f t="shared" si="69"/>
        <v>-224.99999999999545</v>
      </c>
      <c r="AG148" s="160">
        <f t="shared" si="70"/>
        <v>0.85000000000000309</v>
      </c>
      <c r="AH148" s="894">
        <f>AG160</f>
        <v>0.84510403260403455</v>
      </c>
    </row>
    <row r="149" spans="1:37" ht="19.2" customHeight="1">
      <c r="A149" s="906"/>
      <c r="B149" s="443" t="s">
        <v>165</v>
      </c>
      <c r="C149" s="258"/>
      <c r="D149" s="292" t="s">
        <v>153</v>
      </c>
      <c r="E149" s="90"/>
      <c r="F149" s="174">
        <v>28.57</v>
      </c>
      <c r="G149" s="85">
        <v>1413</v>
      </c>
      <c r="H149" s="116">
        <f t="shared" si="113"/>
        <v>40369.410000000003</v>
      </c>
      <c r="I149" s="302"/>
      <c r="J149" s="129">
        <v>8</v>
      </c>
      <c r="K149" s="85">
        <v>1500</v>
      </c>
      <c r="L149" s="118">
        <v>187.5</v>
      </c>
      <c r="M149" s="129">
        <v>8</v>
      </c>
      <c r="N149" s="74">
        <f t="shared" si="114"/>
        <v>1513.9285714285725</v>
      </c>
      <c r="O149" s="77">
        <f t="shared" si="115"/>
        <v>189.24107142857156</v>
      </c>
      <c r="P149" s="78">
        <f t="shared" si="110"/>
        <v>0</v>
      </c>
      <c r="Q149" s="79">
        <f t="shared" si="111"/>
        <v>1.7410714285715585</v>
      </c>
      <c r="R149" s="434">
        <f t="shared" si="112"/>
        <v>1.009285714285715</v>
      </c>
      <c r="S149" s="908"/>
      <c r="T149" s="288">
        <v>0.71527777777777779</v>
      </c>
      <c r="U149" s="198">
        <v>0.75416666666666665</v>
      </c>
      <c r="V149" s="430">
        <v>6</v>
      </c>
      <c r="W149" s="427">
        <f t="shared" ref="W149:W159" si="116">(U149-T149)*24*60</f>
        <v>55.999999999999957</v>
      </c>
      <c r="X149" s="83"/>
      <c r="Y149" s="83"/>
      <c r="Z149" s="84"/>
      <c r="AA149" s="84"/>
      <c r="AB149" s="895"/>
      <c r="AC149" s="895"/>
      <c r="AD149" s="443"/>
      <c r="AE149" s="443"/>
      <c r="AF149" s="78">
        <f t="shared" si="69"/>
        <v>13.928571428572468</v>
      </c>
      <c r="AG149" s="160">
        <f t="shared" si="70"/>
        <v>1.009285714285715</v>
      </c>
      <c r="AH149" s="896"/>
    </row>
    <row r="150" spans="1:37" ht="19.2" customHeight="1">
      <c r="A150" s="906"/>
      <c r="B150" s="443" t="s">
        <v>166</v>
      </c>
      <c r="C150" s="258"/>
      <c r="D150" s="214" t="s">
        <v>154</v>
      </c>
      <c r="E150" s="90"/>
      <c r="F150" s="174">
        <v>54.5</v>
      </c>
      <c r="G150" s="85">
        <v>289</v>
      </c>
      <c r="H150" s="116">
        <f t="shared" si="113"/>
        <v>15750.5</v>
      </c>
      <c r="I150" s="302"/>
      <c r="J150" s="129">
        <v>21</v>
      </c>
      <c r="K150" s="85">
        <v>1440</v>
      </c>
      <c r="L150" s="118">
        <v>68.571428571428569</v>
      </c>
      <c r="M150" s="129">
        <v>21</v>
      </c>
      <c r="N150" s="74">
        <f t="shared" si="114"/>
        <v>963.3333333333369</v>
      </c>
      <c r="O150" s="77">
        <f t="shared" si="115"/>
        <v>45.873015873016044</v>
      </c>
      <c r="P150" s="78">
        <f t="shared" si="110"/>
        <v>0</v>
      </c>
      <c r="Q150" s="79">
        <f t="shared" si="111"/>
        <v>-22.698412698412525</v>
      </c>
      <c r="R150" s="434">
        <f t="shared" si="112"/>
        <v>0.66898148148148395</v>
      </c>
      <c r="S150" s="908"/>
      <c r="T150" s="288">
        <v>0.75902777777777775</v>
      </c>
      <c r="U150" s="198">
        <v>0.7715277777777777</v>
      </c>
      <c r="V150" s="430">
        <v>7</v>
      </c>
      <c r="W150" s="427">
        <f t="shared" si="116"/>
        <v>17.999999999999936</v>
      </c>
      <c r="X150" s="253"/>
      <c r="Y150" s="253"/>
      <c r="Z150" s="254"/>
      <c r="AA150" s="254"/>
      <c r="AB150" s="895"/>
      <c r="AC150" s="895"/>
      <c r="AD150" s="443"/>
      <c r="AE150" s="443"/>
      <c r="AF150" s="78">
        <f t="shared" si="69"/>
        <v>-476.6666666666631</v>
      </c>
      <c r="AG150" s="160">
        <f t="shared" si="70"/>
        <v>0.66898148148148395</v>
      </c>
      <c r="AH150" s="896"/>
    </row>
    <row r="151" spans="1:37" s="255" customFormat="1" ht="19.2" customHeight="1">
      <c r="A151" s="906"/>
      <c r="B151" s="443">
        <v>0</v>
      </c>
      <c r="C151" s="258"/>
      <c r="D151" s="88"/>
      <c r="E151" s="90"/>
      <c r="F151" s="174" t="s">
        <v>161</v>
      </c>
      <c r="G151" s="85"/>
      <c r="H151" s="116">
        <f t="shared" si="113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434"/>
      <c r="S151" s="908"/>
      <c r="T151" s="288"/>
      <c r="U151" s="198"/>
      <c r="V151" s="430"/>
      <c r="W151" s="427">
        <f t="shared" si="116"/>
        <v>0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0</v>
      </c>
      <c r="AG151" s="160" t="e">
        <f t="shared" si="70"/>
        <v>#DIV/0!</v>
      </c>
      <c r="AH151" s="896"/>
    </row>
    <row r="152" spans="1:37" s="255" customFormat="1" ht="19.2" customHeight="1">
      <c r="A152" s="906"/>
      <c r="B152" s="443">
        <v>0</v>
      </c>
      <c r="C152" s="258"/>
      <c r="D152" s="88"/>
      <c r="E152" s="90"/>
      <c r="F152" s="174" t="s">
        <v>161</v>
      </c>
      <c r="G152" s="85"/>
      <c r="H152" s="116">
        <f t="shared" si="113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434"/>
      <c r="S152" s="908"/>
      <c r="T152" s="303"/>
      <c r="U152" s="232"/>
      <c r="V152" s="431"/>
      <c r="W152" s="427">
        <f t="shared" si="116"/>
        <v>0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0</v>
      </c>
      <c r="AG152" s="160" t="e">
        <f t="shared" si="70"/>
        <v>#DIV/0!</v>
      </c>
      <c r="AH152" s="896"/>
    </row>
    <row r="153" spans="1:37" s="255" customFormat="1" ht="19.2" customHeight="1">
      <c r="A153" s="906"/>
      <c r="B153" s="443">
        <v>0</v>
      </c>
      <c r="C153" s="258"/>
      <c r="D153" s="292"/>
      <c r="E153" s="90"/>
      <c r="F153" s="174" t="s">
        <v>161</v>
      </c>
      <c r="G153" s="85"/>
      <c r="H153" s="116">
        <f t="shared" si="113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434"/>
      <c r="S153" s="908"/>
      <c r="T153" s="303"/>
      <c r="U153" s="232"/>
      <c r="V153" s="431"/>
      <c r="W153" s="427">
        <f t="shared" si="116"/>
        <v>0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0</v>
      </c>
      <c r="AG153" s="160" t="e">
        <f t="shared" si="70"/>
        <v>#DIV/0!</v>
      </c>
      <c r="AH153" s="896"/>
    </row>
    <row r="154" spans="1:37" s="255" customFormat="1" ht="19.2" customHeight="1">
      <c r="A154" s="906"/>
      <c r="B154" s="443">
        <v>0</v>
      </c>
      <c r="C154" s="258"/>
      <c r="D154" s="292"/>
      <c r="E154" s="90"/>
      <c r="F154" s="174" t="s">
        <v>161</v>
      </c>
      <c r="G154" s="85"/>
      <c r="H154" s="116">
        <f t="shared" si="113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34"/>
      <c r="S154" s="908"/>
      <c r="T154" s="303"/>
      <c r="U154" s="232"/>
      <c r="V154" s="431"/>
      <c r="W154" s="427">
        <f t="shared" si="116"/>
        <v>0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0</v>
      </c>
      <c r="AG154" s="160" t="e">
        <f t="shared" si="70"/>
        <v>#DIV/0!</v>
      </c>
      <c r="AH154" s="896"/>
    </row>
    <row r="155" spans="1:37" s="255" customFormat="1" ht="19.2" customHeight="1">
      <c r="A155" s="906"/>
      <c r="B155" s="443">
        <v>0</v>
      </c>
      <c r="C155" s="258"/>
      <c r="D155" s="292"/>
      <c r="E155" s="90"/>
      <c r="F155" s="174" t="s">
        <v>161</v>
      </c>
      <c r="G155" s="85"/>
      <c r="H155" s="116">
        <f t="shared" si="113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34"/>
      <c r="S155" s="908"/>
      <c r="T155" s="303"/>
      <c r="U155" s="232"/>
      <c r="V155" s="431"/>
      <c r="W155" s="427">
        <f t="shared" si="116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3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34"/>
      <c r="S156" s="908"/>
      <c r="T156" s="303"/>
      <c r="U156" s="232"/>
      <c r="V156" s="431"/>
      <c r="W156" s="304">
        <f t="shared" si="116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3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431"/>
      <c r="W157" s="304">
        <f t="shared" si="116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3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431"/>
      <c r="W158" s="304">
        <f t="shared" si="116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3"/>
        <v>0</v>
      </c>
      <c r="I159" s="302"/>
      <c r="J159" s="306"/>
      <c r="K159" s="217"/>
      <c r="L159" s="308"/>
      <c r="M159" s="433"/>
      <c r="N159" s="217"/>
      <c r="O159" s="262"/>
      <c r="P159" s="307"/>
      <c r="Q159" s="105"/>
      <c r="R159" s="169"/>
      <c r="S159" s="908"/>
      <c r="T159" s="303"/>
      <c r="U159" s="232"/>
      <c r="V159" s="431"/>
      <c r="W159" s="309">
        <f t="shared" si="116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305</v>
      </c>
      <c r="D160" s="904" t="s">
        <v>306</v>
      </c>
      <c r="E160" s="905"/>
      <c r="F160" s="98"/>
      <c r="G160" s="238"/>
      <c r="H160" s="237"/>
      <c r="I160" s="101"/>
      <c r="J160" s="311">
        <v>12.333333333333334</v>
      </c>
      <c r="K160" s="311">
        <v>1480</v>
      </c>
      <c r="L160" s="312">
        <v>147.85714285714286</v>
      </c>
      <c r="M160" s="311">
        <f t="shared" ref="M160:O160" si="117">AVERAGE(M148:M159)</f>
        <v>11.666666666666666</v>
      </c>
      <c r="N160" s="311">
        <f t="shared" si="117"/>
        <v>1250.7539682539712</v>
      </c>
      <c r="O160" s="312">
        <f t="shared" si="117"/>
        <v>149.20469576719611</v>
      </c>
      <c r="P160" s="104">
        <f t="shared" ref="P160:P166" si="118">M160-J160</f>
        <v>-0.66666666666666785</v>
      </c>
      <c r="Q160" s="105">
        <f t="shared" ref="Q160:Q166" si="119">O160-L160</f>
        <v>1.3475529100532526</v>
      </c>
      <c r="R160" s="313">
        <f>O160/L160</f>
        <v>1.0091138844158192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0</v>
      </c>
      <c r="AF160" s="104">
        <f t="shared" si="69"/>
        <v>-229.24603174602885</v>
      </c>
      <c r="AG160" s="169">
        <f t="shared" si="70"/>
        <v>0.84510403260403455</v>
      </c>
      <c r="AH160" s="896"/>
    </row>
    <row r="161" spans="1:34" ht="19.2" customHeight="1">
      <c r="A161" s="893" t="s">
        <v>307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1662</v>
      </c>
      <c r="H161" s="116">
        <f t="shared" ref="H161:H170" si="120">F161*G161</f>
        <v>50076.06</v>
      </c>
      <c r="I161" s="44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1">G161/W161*60</f>
        <v>1108</v>
      </c>
      <c r="O161" s="118">
        <f t="shared" ref="O161:O166" si="122">N161/M161</f>
        <v>61.555555555555557</v>
      </c>
      <c r="P161" s="84">
        <f t="shared" si="118"/>
        <v>0</v>
      </c>
      <c r="Q161" s="119">
        <f t="shared" si="119"/>
        <v>-5.1111111111111143</v>
      </c>
      <c r="R161" s="437">
        <f t="shared" ref="R161:R166" si="123">O161/L161</f>
        <v>0.92333333333333334</v>
      </c>
      <c r="S161" s="894">
        <f>R173</f>
        <v>0.92474409656645173</v>
      </c>
      <c r="T161" s="80">
        <v>0.16666666666666666</v>
      </c>
      <c r="U161" s="80">
        <v>0.22916666666666666</v>
      </c>
      <c r="V161" s="443">
        <v>5</v>
      </c>
      <c r="W161" s="120">
        <f t="shared" ref="W161:W172" si="124">(U161-T161)*24*60</f>
        <v>90</v>
      </c>
      <c r="X161" s="126"/>
      <c r="Y161" s="126"/>
      <c r="Z161" s="84"/>
      <c r="AA161" s="84"/>
      <c r="AB161" s="895"/>
      <c r="AC161" s="895"/>
      <c r="AD161" s="443">
        <v>1</v>
      </c>
      <c r="AE161" s="443"/>
      <c r="AF161" s="84">
        <f t="shared" si="69"/>
        <v>-92</v>
      </c>
      <c r="AG161" s="437">
        <f t="shared" si="70"/>
        <v>0.92333333333333334</v>
      </c>
      <c r="AH161" s="894">
        <f>AG173</f>
        <v>0.92692454872159991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2283</v>
      </c>
      <c r="H162" s="116">
        <f t="shared" si="120"/>
        <v>78147.09</v>
      </c>
      <c r="I162" s="44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1"/>
        <v>2174.2857142857147</v>
      </c>
      <c r="O162" s="118">
        <f t="shared" si="122"/>
        <v>167.25274725274727</v>
      </c>
      <c r="P162" s="84">
        <f t="shared" si="118"/>
        <v>0</v>
      </c>
      <c r="Q162" s="119">
        <f t="shared" si="119"/>
        <v>-5.8241758241757964</v>
      </c>
      <c r="R162" s="437">
        <f t="shared" si="123"/>
        <v>0.96634920634920651</v>
      </c>
      <c r="S162" s="894"/>
      <c r="T162" s="80">
        <v>0.24444444444444444</v>
      </c>
      <c r="U162" s="80">
        <v>0.28819444444444442</v>
      </c>
      <c r="V162" s="443">
        <v>22</v>
      </c>
      <c r="W162" s="120">
        <f t="shared" si="124"/>
        <v>62.999999999999979</v>
      </c>
      <c r="X162" s="126">
        <v>0.23333333333333331</v>
      </c>
      <c r="Y162" s="126">
        <v>0.24305555555555555</v>
      </c>
      <c r="Z162" s="84"/>
      <c r="AA162" s="84"/>
      <c r="AB162" s="895"/>
      <c r="AC162" s="895"/>
      <c r="AD162" s="443"/>
      <c r="AE162" s="443"/>
      <c r="AF162" s="84">
        <f t="shared" si="69"/>
        <v>-75.714285714285325</v>
      </c>
      <c r="AG162" s="437">
        <f t="shared" si="70"/>
        <v>0.96634920634920651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2732</v>
      </c>
      <c r="H163" s="116">
        <f t="shared" si="120"/>
        <v>93516.359999999986</v>
      </c>
      <c r="I163" s="44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1"/>
        <v>2156.8421052631588</v>
      </c>
      <c r="O163" s="118">
        <f t="shared" si="122"/>
        <v>196.07655502392353</v>
      </c>
      <c r="P163" s="84">
        <f t="shared" si="118"/>
        <v>0</v>
      </c>
      <c r="Q163" s="119">
        <f t="shared" si="119"/>
        <v>-8.4688995215310001</v>
      </c>
      <c r="R163" s="437">
        <f t="shared" si="123"/>
        <v>0.95859649122807067</v>
      </c>
      <c r="S163" s="894"/>
      <c r="T163" s="80">
        <v>0.29305555555555551</v>
      </c>
      <c r="U163" s="80">
        <v>0.34583333333333327</v>
      </c>
      <c r="V163" s="443">
        <v>7</v>
      </c>
      <c r="W163" s="120">
        <f t="shared" si="124"/>
        <v>75.999999999999972</v>
      </c>
      <c r="X163" s="126"/>
      <c r="Y163" s="126"/>
      <c r="Z163" s="84"/>
      <c r="AA163" s="84"/>
      <c r="AB163" s="895"/>
      <c r="AC163" s="895"/>
      <c r="AD163" s="443"/>
      <c r="AE163" s="443"/>
      <c r="AF163" s="84">
        <f t="shared" si="69"/>
        <v>-93.157894736841172</v>
      </c>
      <c r="AG163" s="437">
        <f t="shared" si="70"/>
        <v>0.95859649122807056</v>
      </c>
      <c r="AH163" s="894"/>
    </row>
    <row r="164" spans="1:34" ht="19.2" customHeight="1">
      <c r="A164" s="893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982</v>
      </c>
      <c r="H164" s="116">
        <f t="shared" si="120"/>
        <v>25178.48</v>
      </c>
      <c r="I164" s="443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1"/>
        <v>1472.9999999999993</v>
      </c>
      <c r="O164" s="118">
        <f t="shared" si="122"/>
        <v>147.29999999999993</v>
      </c>
      <c r="P164" s="84">
        <f t="shared" si="118"/>
        <v>0</v>
      </c>
      <c r="Q164" s="119">
        <f t="shared" si="119"/>
        <v>-2.7000000000000739</v>
      </c>
      <c r="R164" s="437">
        <f t="shared" si="123"/>
        <v>0.98199999999999954</v>
      </c>
      <c r="S164" s="894"/>
      <c r="T164" s="80">
        <v>0.36111111111111105</v>
      </c>
      <c r="U164" s="80">
        <v>0.38888888888888884</v>
      </c>
      <c r="V164" s="443">
        <v>22</v>
      </c>
      <c r="W164" s="120">
        <f t="shared" si="124"/>
        <v>40.000000000000014</v>
      </c>
      <c r="X164" s="126">
        <v>0.35000000000000003</v>
      </c>
      <c r="Y164" s="126">
        <v>0.35972222222222222</v>
      </c>
      <c r="Z164" s="84"/>
      <c r="AA164" s="84"/>
      <c r="AB164" s="895"/>
      <c r="AC164" s="895"/>
      <c r="AD164" s="443"/>
      <c r="AE164" s="443"/>
      <c r="AF164" s="84">
        <f>N164-K164</f>
        <v>-27.000000000000682</v>
      </c>
      <c r="AG164" s="437">
        <f>N164/K164</f>
        <v>0.98199999999999954</v>
      </c>
      <c r="AH164" s="894"/>
    </row>
    <row r="165" spans="1:34" ht="19.2" customHeight="1">
      <c r="A165" s="893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1910.4</v>
      </c>
      <c r="H165" s="116">
        <f t="shared" si="120"/>
        <v>69557.66399999999</v>
      </c>
      <c r="I165" s="443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1"/>
        <v>2438.8085106382987</v>
      </c>
      <c r="O165" s="118">
        <f t="shared" si="122"/>
        <v>243.88085106382988</v>
      </c>
      <c r="P165" s="84">
        <f t="shared" si="118"/>
        <v>0</v>
      </c>
      <c r="Q165" s="119">
        <f t="shared" si="119"/>
        <v>-33.019148936170097</v>
      </c>
      <c r="R165" s="437">
        <f t="shared" si="123"/>
        <v>0.88075424725110107</v>
      </c>
      <c r="S165" s="894"/>
      <c r="T165" s="80">
        <v>0.39374999999999993</v>
      </c>
      <c r="U165" s="80">
        <v>0.42638888888888882</v>
      </c>
      <c r="V165" s="443">
        <v>7</v>
      </c>
      <c r="W165" s="120">
        <f t="shared" si="124"/>
        <v>46.999999999999993</v>
      </c>
      <c r="X165" s="126"/>
      <c r="Y165" s="126"/>
      <c r="Z165" s="84"/>
      <c r="AA165" s="84"/>
      <c r="AB165" s="895"/>
      <c r="AC165" s="895"/>
      <c r="AD165" s="443"/>
      <c r="AE165" s="443"/>
      <c r="AF165" s="84">
        <f>N165-K165</f>
        <v>-330.19148936170131</v>
      </c>
      <c r="AG165" s="437">
        <f>N165/K165</f>
        <v>0.88075424725110096</v>
      </c>
      <c r="AH165" s="894"/>
    </row>
    <row r="166" spans="1:34" ht="19.2" customHeight="1">
      <c r="A166" s="893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2865.6</v>
      </c>
      <c r="H166" s="116">
        <f t="shared" si="120"/>
        <v>104336.49599999998</v>
      </c>
      <c r="I166" s="443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1"/>
        <v>2456.228571428569</v>
      </c>
      <c r="O166" s="118">
        <f t="shared" si="122"/>
        <v>245.6228571428569</v>
      </c>
      <c r="P166" s="84">
        <f t="shared" si="118"/>
        <v>0</v>
      </c>
      <c r="Q166" s="119">
        <f t="shared" si="119"/>
        <v>-31.277142857143076</v>
      </c>
      <c r="R166" s="437">
        <f t="shared" si="123"/>
        <v>0.88704534901717924</v>
      </c>
      <c r="S166" s="894"/>
      <c r="T166" s="80">
        <v>0.46666666666666656</v>
      </c>
      <c r="U166" s="80">
        <v>0.51527777777777772</v>
      </c>
      <c r="V166" s="443">
        <v>5</v>
      </c>
      <c r="W166" s="120">
        <f t="shared" si="124"/>
        <v>70.000000000000071</v>
      </c>
      <c r="X166" s="126"/>
      <c r="Y166" s="126"/>
      <c r="Z166" s="84"/>
      <c r="AA166" s="84"/>
      <c r="AB166" s="895"/>
      <c r="AC166" s="895"/>
      <c r="AD166" s="443"/>
      <c r="AE166" s="443"/>
      <c r="AF166" s="84">
        <f>N166-K166</f>
        <v>-312.77142857143099</v>
      </c>
      <c r="AG166" s="437">
        <f>N166/K166</f>
        <v>0.88704534901717913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0"/>
        <v>0</v>
      </c>
      <c r="I167" s="443"/>
      <c r="J167" s="129"/>
      <c r="K167" s="85"/>
      <c r="L167" s="118"/>
      <c r="M167" s="129"/>
      <c r="N167" s="85"/>
      <c r="O167" s="118"/>
      <c r="P167" s="84"/>
      <c r="Q167" s="119"/>
      <c r="R167" s="437"/>
      <c r="S167" s="894"/>
      <c r="T167" s="80"/>
      <c r="U167" s="80"/>
      <c r="V167" s="443"/>
      <c r="W167" s="120">
        <f t="shared" si="124"/>
        <v>0</v>
      </c>
      <c r="X167" s="126"/>
      <c r="Y167" s="126"/>
      <c r="Z167" s="84"/>
      <c r="AA167" s="84"/>
      <c r="AB167" s="895"/>
      <c r="AC167" s="895"/>
      <c r="AD167" s="443"/>
      <c r="AE167" s="443"/>
      <c r="AF167" s="84">
        <f t="shared" si="69"/>
        <v>0</v>
      </c>
      <c r="AG167" s="437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0"/>
        <v>0</v>
      </c>
      <c r="I168" s="443"/>
      <c r="J168" s="129"/>
      <c r="K168" s="85"/>
      <c r="L168" s="118"/>
      <c r="M168" s="129"/>
      <c r="N168" s="85"/>
      <c r="O168" s="118"/>
      <c r="P168" s="84"/>
      <c r="Q168" s="119"/>
      <c r="R168" s="437"/>
      <c r="S168" s="894"/>
      <c r="T168" s="80"/>
      <c r="U168" s="80"/>
      <c r="V168" s="443"/>
      <c r="W168" s="120">
        <f t="shared" si="124"/>
        <v>0</v>
      </c>
      <c r="X168" s="126"/>
      <c r="Y168" s="126"/>
      <c r="Z168" s="84"/>
      <c r="AA168" s="84"/>
      <c r="AB168" s="895"/>
      <c r="AC168" s="895"/>
      <c r="AD168" s="443"/>
      <c r="AE168" s="443"/>
      <c r="AF168" s="84">
        <f t="shared" si="69"/>
        <v>0</v>
      </c>
      <c r="AG168" s="437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0"/>
        <v>0</v>
      </c>
      <c r="I169" s="443"/>
      <c r="J169" s="129"/>
      <c r="K169" s="85"/>
      <c r="L169" s="118"/>
      <c r="M169" s="129"/>
      <c r="N169" s="85"/>
      <c r="O169" s="118"/>
      <c r="P169" s="84"/>
      <c r="Q169" s="119"/>
      <c r="R169" s="437"/>
      <c r="S169" s="894"/>
      <c r="T169" s="80"/>
      <c r="U169" s="80"/>
      <c r="V169" s="443"/>
      <c r="W169" s="120">
        <f t="shared" si="124"/>
        <v>0</v>
      </c>
      <c r="X169" s="126"/>
      <c r="Y169" s="126"/>
      <c r="Z169" s="84"/>
      <c r="AA169" s="84"/>
      <c r="AB169" s="895"/>
      <c r="AC169" s="895"/>
      <c r="AD169" s="443"/>
      <c r="AE169" s="443"/>
      <c r="AF169" s="84">
        <f t="shared" si="69"/>
        <v>0</v>
      </c>
      <c r="AG169" s="437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0"/>
        <v>0</v>
      </c>
      <c r="I170" s="443"/>
      <c r="J170" s="129"/>
      <c r="K170" s="85"/>
      <c r="L170" s="118"/>
      <c r="M170" s="129"/>
      <c r="N170" s="85"/>
      <c r="O170" s="118"/>
      <c r="P170" s="84"/>
      <c r="Q170" s="119"/>
      <c r="R170" s="437"/>
      <c r="S170" s="894"/>
      <c r="T170" s="80"/>
      <c r="U170" s="80"/>
      <c r="V170" s="443"/>
      <c r="W170" s="120">
        <f t="shared" si="124"/>
        <v>0</v>
      </c>
      <c r="X170" s="126"/>
      <c r="Y170" s="126"/>
      <c r="Z170" s="84"/>
      <c r="AA170" s="84"/>
      <c r="AB170" s="895"/>
      <c r="AC170" s="895"/>
      <c r="AD170" s="443"/>
      <c r="AE170" s="443"/>
      <c r="AF170" s="84">
        <f t="shared" si="69"/>
        <v>0</v>
      </c>
      <c r="AG170" s="437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3"/>
        <v>0</v>
      </c>
      <c r="I171" s="443"/>
      <c r="J171" s="129"/>
      <c r="K171" s="85"/>
      <c r="L171" s="118"/>
      <c r="M171" s="129"/>
      <c r="N171" s="85"/>
      <c r="O171" s="118"/>
      <c r="P171" s="84"/>
      <c r="Q171" s="119"/>
      <c r="R171" s="437"/>
      <c r="S171" s="894"/>
      <c r="T171" s="80"/>
      <c r="U171" s="80"/>
      <c r="V171" s="443"/>
      <c r="W171" s="120">
        <f t="shared" si="124"/>
        <v>0</v>
      </c>
      <c r="X171" s="126"/>
      <c r="Y171" s="126"/>
      <c r="Z171" s="84"/>
      <c r="AA171" s="84"/>
      <c r="AB171" s="895"/>
      <c r="AC171" s="895"/>
      <c r="AD171" s="443"/>
      <c r="AE171" s="443"/>
      <c r="AF171" s="84"/>
      <c r="AG171" s="437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3"/>
        <v>0</v>
      </c>
      <c r="I172" s="443"/>
      <c r="J172" s="129"/>
      <c r="K172" s="85"/>
      <c r="L172" s="118"/>
      <c r="M172" s="129"/>
      <c r="N172" s="85"/>
      <c r="O172" s="118"/>
      <c r="P172" s="84"/>
      <c r="Q172" s="119"/>
      <c r="R172" s="437"/>
      <c r="S172" s="894"/>
      <c r="T172" s="80"/>
      <c r="U172" s="80"/>
      <c r="V172" s="443"/>
      <c r="W172" s="120">
        <f t="shared" si="124"/>
        <v>0</v>
      </c>
      <c r="X172" s="126"/>
      <c r="Y172" s="126"/>
      <c r="Z172" s="84"/>
      <c r="AA172" s="84"/>
      <c r="AB172" s="895"/>
      <c r="AC172" s="895"/>
      <c r="AD172" s="443"/>
      <c r="AE172" s="443"/>
      <c r="AF172" s="84"/>
      <c r="AG172" s="437"/>
      <c r="AH172" s="894"/>
    </row>
    <row r="173" spans="1:34" ht="19.2" customHeight="1">
      <c r="A173" s="893"/>
      <c r="B173" s="156">
        <v>0</v>
      </c>
      <c r="C173" s="132" t="s">
        <v>303</v>
      </c>
      <c r="D173" s="891" t="s">
        <v>219</v>
      </c>
      <c r="E173" s="891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5">AVERAGE(M161:M172)</f>
        <v>12</v>
      </c>
      <c r="N173" s="103">
        <f t="shared" si="125"/>
        <v>1967.8608169359566</v>
      </c>
      <c r="O173" s="136">
        <f t="shared" si="125"/>
        <v>176.94809433981882</v>
      </c>
      <c r="P173" s="84">
        <f>M173-J173</f>
        <v>0</v>
      </c>
      <c r="Q173" s="119">
        <f>O173-L173</f>
        <v>-14.400079708355179</v>
      </c>
      <c r="R173" s="137">
        <f>O173/L173</f>
        <v>0.92474409656645173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1</v>
      </c>
      <c r="AE173" s="139">
        <f>SUM(AE161:AE172)</f>
        <v>0</v>
      </c>
      <c r="AF173" s="84">
        <f t="shared" si="69"/>
        <v>-155.13918306404344</v>
      </c>
      <c r="AG173" s="437">
        <f t="shared" si="70"/>
        <v>0.92692454872159991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18" priority="4" operator="greaterThan">
      <formula>0</formula>
    </cfRule>
  </conditionalFormatting>
  <conditionalFormatting sqref="Q5:Q173">
    <cfRule type="cellIs" dxfId="517" priority="7" operator="lessThan">
      <formula>0</formula>
    </cfRule>
  </conditionalFormatting>
  <conditionalFormatting sqref="R5:R173">
    <cfRule type="cellIs" dxfId="516" priority="5" operator="greaterThan">
      <formula>1</formula>
    </cfRule>
    <cfRule type="cellIs" dxfId="515" priority="6" operator="lessThan">
      <formula>0.8</formula>
    </cfRule>
  </conditionalFormatting>
  <conditionalFormatting sqref="S5:S11">
    <cfRule type="cellIs" dxfId="514" priority="20" operator="lessThan">
      <formula>0.8</formula>
    </cfRule>
  </conditionalFormatting>
  <conditionalFormatting sqref="S21:S29 AH21:AH29">
    <cfRule type="cellIs" dxfId="513" priority="13" operator="lessThan">
      <formula>0.8</formula>
    </cfRule>
  </conditionalFormatting>
  <conditionalFormatting sqref="S43:S72">
    <cfRule type="cellIs" dxfId="512" priority="10" operator="lessThan">
      <formula>0.8</formula>
    </cfRule>
  </conditionalFormatting>
  <conditionalFormatting sqref="S82:S91 AH82:AH91">
    <cfRule type="cellIs" dxfId="511" priority="12" operator="lessThan">
      <formula>0.8</formula>
    </cfRule>
  </conditionalFormatting>
  <conditionalFormatting sqref="S95:S104">
    <cfRule type="cellIs" dxfId="510" priority="8" operator="lessThan">
      <formula>0.8</formula>
    </cfRule>
  </conditionalFormatting>
  <conditionalFormatting sqref="S108:S109">
    <cfRule type="cellIs" dxfId="509" priority="9" operator="lessThan">
      <formula>0.8</formula>
    </cfRule>
  </conditionalFormatting>
  <conditionalFormatting sqref="S122:S135 AH135">
    <cfRule type="cellIs" dxfId="508" priority="21" operator="lessThan">
      <formula>0.8</formula>
    </cfRule>
  </conditionalFormatting>
  <conditionalFormatting sqref="S137 AH137">
    <cfRule type="cellIs" dxfId="507" priority="17" operator="lessThan">
      <formula>0.8</formula>
    </cfRule>
  </conditionalFormatting>
  <conditionalFormatting sqref="S139:S146 AH139:AH146">
    <cfRule type="cellIs" dxfId="506" priority="11" operator="lessThan">
      <formula>0.8</formula>
    </cfRule>
  </conditionalFormatting>
  <conditionalFormatting sqref="S148:S150">
    <cfRule type="cellIs" dxfId="505" priority="14" operator="lessThan">
      <formula>0.8</formula>
    </cfRule>
  </conditionalFormatting>
  <conditionalFormatting sqref="S161">
    <cfRule type="cellIs" dxfId="504" priority="25" operator="lessThan">
      <formula>0.8</formula>
    </cfRule>
  </conditionalFormatting>
  <conditionalFormatting sqref="AF5:AF173">
    <cfRule type="cellIs" dxfId="503" priority="3" operator="lessThan">
      <formula>0</formula>
    </cfRule>
  </conditionalFormatting>
  <conditionalFormatting sqref="AG5:AG173">
    <cfRule type="cellIs" dxfId="502" priority="1" operator="greaterThan">
      <formula>1</formula>
    </cfRule>
    <cfRule type="cellIs" dxfId="501" priority="2" operator="lessThan">
      <formula>0.8</formula>
    </cfRule>
  </conditionalFormatting>
  <conditionalFormatting sqref="AH5:AH9 S17:S18 AH17:AH18 AH57 AH95">
    <cfRule type="cellIs" dxfId="500" priority="26" operator="lessThan">
      <formula>0.8</formula>
    </cfRule>
  </conditionalFormatting>
  <conditionalFormatting sqref="AH31 S31:S32">
    <cfRule type="cellIs" dxfId="499" priority="22" operator="lessThan">
      <formula>0.8</formula>
    </cfRule>
  </conditionalFormatting>
  <conditionalFormatting sqref="AH70:AH72">
    <cfRule type="cellIs" dxfId="498" priority="19" operator="lessThan">
      <formula>0.8</formula>
    </cfRule>
  </conditionalFormatting>
  <conditionalFormatting sqref="AH97:AH98">
    <cfRule type="cellIs" dxfId="497" priority="18" operator="lessThan">
      <formula>0.8</formula>
    </cfRule>
  </conditionalFormatting>
  <conditionalFormatting sqref="AH100:AH107">
    <cfRule type="cellIs" dxfId="496" priority="16" operator="lessThan">
      <formula>0.8</formula>
    </cfRule>
  </conditionalFormatting>
  <conditionalFormatting sqref="AH109">
    <cfRule type="cellIs" dxfId="495" priority="24" operator="lessThan">
      <formula>0.8</formula>
    </cfRule>
  </conditionalFormatting>
  <conditionalFormatting sqref="AH148">
    <cfRule type="cellIs" dxfId="494" priority="23" operator="lessThan">
      <formula>0.8</formula>
    </cfRule>
  </conditionalFormatting>
  <conditionalFormatting sqref="AH150">
    <cfRule type="cellIs" dxfId="493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8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490</v>
      </c>
      <c r="E3" s="827"/>
      <c r="F3" s="816" t="s">
        <v>2</v>
      </c>
      <c r="G3" s="777"/>
      <c r="H3" s="828">
        <v>244503.59999999998</v>
      </c>
      <c r="I3" s="829"/>
      <c r="J3" s="816" t="s">
        <v>3</v>
      </c>
      <c r="K3" s="777"/>
      <c r="L3" s="821">
        <v>7457965.9786685156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438.89889356729918</v>
      </c>
      <c r="G6" s="818"/>
      <c r="H6" s="796">
        <f>AVERAGE(D13:P13,Q13)</f>
        <v>142.04889439565974</v>
      </c>
      <c r="I6" s="797"/>
      <c r="J6" s="796">
        <f>AVERAGE(D30:F30,G30:H30)</f>
        <v>816.68672790624009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2</v>
      </c>
      <c r="Q6" s="785">
        <v>3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387.05872546898735</v>
      </c>
      <c r="G7" s="789"/>
      <c r="H7" s="790">
        <f>AVERAGE(D14:P14,Q14)</f>
        <v>128.77219826825291</v>
      </c>
      <c r="I7" s="791"/>
      <c r="J7" s="790">
        <f>AVERAGE(D31:F31,G31:H31)</f>
        <v>755.59157627193201</v>
      </c>
      <c r="K7" s="791"/>
      <c r="L7" s="792">
        <f>AVERAGE(J31:M31)</f>
        <v>830.3955071678771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0.88980994033931859</v>
      </c>
      <c r="G8" s="795"/>
      <c r="H8" s="794">
        <f>AVERAGE(D15:O15,P15:Q15)</f>
        <v>0.90297361503860152</v>
      </c>
      <c r="I8" s="795"/>
      <c r="J8" s="794">
        <f>AVERAGE(D32:F32,G32:H32)</f>
        <v>0.90470067835376078</v>
      </c>
      <c r="K8" s="795"/>
      <c r="L8" s="794">
        <f>AVERAGE(J32:M32)</f>
        <v>0.82512365637377572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145.19860036119712</v>
      </c>
      <c r="E13" s="18">
        <v>124.55678104575163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94.282894736842096</v>
      </c>
      <c r="K13" s="18">
        <v>78.028250773993804</v>
      </c>
      <c r="L13" s="18">
        <v>120.3481108352432</v>
      </c>
      <c r="M13" s="18">
        <v>80.884372389306606</v>
      </c>
      <c r="N13" s="18">
        <v>85.057509352425186</v>
      </c>
      <c r="O13" s="18">
        <v>147.85714285714286</v>
      </c>
      <c r="P13" s="18">
        <v>191.348174048174</v>
      </c>
      <c r="Q13" s="20">
        <v>150</v>
      </c>
    </row>
    <row r="14" spans="2:17" ht="39.9" customHeight="1">
      <c r="B14" s="769"/>
      <c r="C14" s="13" t="s">
        <v>60</v>
      </c>
      <c r="D14" s="18">
        <v>127.17676183694053</v>
      </c>
      <c r="E14" s="18">
        <v>103.30448412871334</v>
      </c>
      <c r="F14" s="18">
        <v>126.71895803652491</v>
      </c>
      <c r="G14" s="18">
        <v>280.17029597919526</v>
      </c>
      <c r="H14" s="18">
        <v>224.6934119843888</v>
      </c>
      <c r="I14" s="18">
        <v>75.076127135129312</v>
      </c>
      <c r="J14" s="18">
        <v>79.753602518556193</v>
      </c>
      <c r="K14" s="18">
        <v>69.03759888196079</v>
      </c>
      <c r="L14" s="18">
        <v>112.64476142533884</v>
      </c>
      <c r="M14" s="18">
        <v>77.683832251258622</v>
      </c>
      <c r="N14" s="18">
        <v>75.612956359887207</v>
      </c>
      <c r="O14" s="18">
        <v>142.4814063556457</v>
      </c>
      <c r="P14" s="18">
        <v>176.50051670353113</v>
      </c>
      <c r="Q14" s="8">
        <v>131.95606215847008</v>
      </c>
    </row>
    <row r="15" spans="2:17" ht="39.9" customHeight="1">
      <c r="B15" s="770"/>
      <c r="C15" s="28" t="s">
        <v>61</v>
      </c>
      <c r="D15" s="9">
        <f t="shared" ref="D15:Q15" si="0">D14/D13</f>
        <v>0.87588145836512654</v>
      </c>
      <c r="E15" s="9">
        <f t="shared" si="0"/>
        <v>0.82937663659410088</v>
      </c>
      <c r="F15" s="9">
        <f t="shared" si="0"/>
        <v>0.90160165954663407</v>
      </c>
      <c r="G15" s="9">
        <f t="shared" si="0"/>
        <v>0.8909495415770714</v>
      </c>
      <c r="H15" s="9">
        <f t="shared" si="0"/>
        <v>0.96791008239429022</v>
      </c>
      <c r="I15" s="9">
        <f t="shared" si="0"/>
        <v>0.89409844705606556</v>
      </c>
      <c r="J15" s="9">
        <f t="shared" si="0"/>
        <v>0.84589683782154368</v>
      </c>
      <c r="K15" s="9">
        <f t="shared" si="0"/>
        <v>0.88477696471661094</v>
      </c>
      <c r="L15" s="9">
        <f t="shared" si="0"/>
        <v>0.93599110649563699</v>
      </c>
      <c r="M15" s="9">
        <f t="shared" si="0"/>
        <v>0.9604306735219087</v>
      </c>
      <c r="N15" s="9">
        <f t="shared" si="0"/>
        <v>0.88896273751203259</v>
      </c>
      <c r="O15" s="9">
        <f t="shared" si="0"/>
        <v>0.96364236182562313</v>
      </c>
      <c r="P15" s="30">
        <f t="shared" si="0"/>
        <v>0.92240502205730579</v>
      </c>
      <c r="Q15" s="10">
        <f t="shared" si="0"/>
        <v>0.87970708105646722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0.39930555555555547</v>
      </c>
    </row>
    <row r="17" spans="2:23" ht="22.8" customHeight="1">
      <c r="B17" s="772"/>
      <c r="C17" s="28" t="s">
        <v>36</v>
      </c>
      <c r="D17" s="11">
        <v>0.67569444444444415</v>
      </c>
      <c r="E17" s="11">
        <v>0.53333333333333333</v>
      </c>
      <c r="F17" s="11">
        <v>0.58749999999999991</v>
      </c>
      <c r="G17" s="11">
        <v>0.55416666666666647</v>
      </c>
      <c r="H17" s="11">
        <v>0.58611111111111103</v>
      </c>
      <c r="I17" s="11">
        <v>0.64999999999999991</v>
      </c>
      <c r="J17" s="11">
        <v>0.75208333333333333</v>
      </c>
      <c r="K17" s="11">
        <v>0.74236111111111114</v>
      </c>
      <c r="L17" s="11">
        <v>0.89930555555555547</v>
      </c>
      <c r="M17" s="11">
        <v>0.91736111111111107</v>
      </c>
      <c r="N17" s="11">
        <v>0.95069444444444429</v>
      </c>
      <c r="O17" s="21">
        <v>0.7729166666666667</v>
      </c>
      <c r="P17" s="11">
        <v>0.53402777777777777</v>
      </c>
      <c r="Q17" s="31">
        <v>0.59861111111111098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776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17.75</v>
      </c>
      <c r="E22" s="35">
        <v>15.375</v>
      </c>
      <c r="F22" s="35">
        <v>14.333333333333334</v>
      </c>
      <c r="G22" s="35">
        <v>6</v>
      </c>
      <c r="H22" s="35">
        <v>6.5</v>
      </c>
      <c r="I22" s="35">
        <v>17.833333333333332</v>
      </c>
      <c r="J22" s="35">
        <v>16.625</v>
      </c>
      <c r="K22" s="35">
        <v>18.5</v>
      </c>
      <c r="L22" s="35">
        <v>14.375</v>
      </c>
      <c r="M22" s="35">
        <v>18.75</v>
      </c>
      <c r="N22" s="35">
        <v>17.666666666666668</v>
      </c>
      <c r="O22" s="35">
        <v>12</v>
      </c>
      <c r="P22" s="35">
        <v>12</v>
      </c>
      <c r="Q22" s="36">
        <v>11.5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44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195.1219512195122</v>
      </c>
      <c r="E30" s="447">
        <v>942.85714285714289</v>
      </c>
      <c r="F30" s="18">
        <v>860.86956521739125</v>
      </c>
      <c r="G30" s="18">
        <v>939.13043478260863</v>
      </c>
      <c r="H30" s="44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155.71934281842829</v>
      </c>
      <c r="E31" s="7">
        <v>873.23250360750387</v>
      </c>
      <c r="F31" s="7">
        <v>786.4390396640398</v>
      </c>
      <c r="G31" s="7">
        <v>898.82475490195964</v>
      </c>
      <c r="H31" s="446">
        <v>1063.7422403677281</v>
      </c>
      <c r="I31" s="403">
        <v>0</v>
      </c>
      <c r="J31" s="7">
        <v>735.01086956521453</v>
      </c>
      <c r="K31" s="7">
        <v>793.70833333333303</v>
      </c>
      <c r="L31" s="7">
        <v>847.97039512774973</v>
      </c>
      <c r="M31" s="8">
        <v>944.89243064521133</v>
      </c>
      <c r="N31" s="27"/>
      <c r="O31" s="27"/>
      <c r="P31" s="27"/>
      <c r="Q31" s="27"/>
    </row>
    <row r="32" spans="2:23" ht="39.9" customHeight="1">
      <c r="B32" s="770"/>
      <c r="C32" s="445" t="s">
        <v>61</v>
      </c>
      <c r="D32" s="44">
        <f t="shared" ref="D32:M32" si="1">D31/D30</f>
        <v>0.79806163194444502</v>
      </c>
      <c r="E32" s="9">
        <f t="shared" si="1"/>
        <v>0.92615568564432227</v>
      </c>
      <c r="F32" s="9">
        <f t="shared" si="1"/>
        <v>0.91354029859964225</v>
      </c>
      <c r="G32" s="9">
        <f t="shared" si="1"/>
        <v>0.95708191494190153</v>
      </c>
      <c r="H32" s="9">
        <f t="shared" si="1"/>
        <v>0.92866386063849271</v>
      </c>
      <c r="I32" s="43">
        <f t="shared" si="1"/>
        <v>0</v>
      </c>
      <c r="J32" s="9">
        <f t="shared" si="1"/>
        <v>0.77955698287219721</v>
      </c>
      <c r="K32" s="9">
        <f t="shared" si="1"/>
        <v>0.8418118686868683</v>
      </c>
      <c r="L32" s="9">
        <f t="shared" si="1"/>
        <v>0.84797039512774974</v>
      </c>
      <c r="M32" s="10">
        <f t="shared" si="1"/>
        <v>0.83115537880828771</v>
      </c>
      <c r="N32" s="27"/>
      <c r="O32" s="27"/>
      <c r="P32" s="27"/>
      <c r="Q32" s="27"/>
    </row>
    <row r="33" spans="2:17" ht="28.8" customHeight="1">
      <c r="B33" s="771" t="s">
        <v>62</v>
      </c>
      <c r="C33" s="445" t="s">
        <v>63</v>
      </c>
      <c r="D33" s="45">
        <v>0.17013888888888887</v>
      </c>
      <c r="E33" s="11">
        <v>0.17708333333333334</v>
      </c>
      <c r="F33" s="11">
        <v>0.17361111111111113</v>
      </c>
      <c r="G33" s="11">
        <v>3053.9999999999864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445" t="s">
        <v>36</v>
      </c>
      <c r="D34" s="45">
        <v>0.39513888888888882</v>
      </c>
      <c r="E34" s="11">
        <v>0.35902777777777778</v>
      </c>
      <c r="F34" s="11">
        <v>0.2902777777777778</v>
      </c>
      <c r="G34" s="11">
        <v>1118.8235294117633</v>
      </c>
      <c r="H34" s="31">
        <v>0.4152777777777778</v>
      </c>
      <c r="I34" s="22">
        <v>0</v>
      </c>
      <c r="J34" s="11">
        <v>0.79652777777777783</v>
      </c>
      <c r="K34" s="11">
        <v>0.94444444444444453</v>
      </c>
      <c r="L34" s="11">
        <v>0.98541666666666661</v>
      </c>
      <c r="M34" s="12">
        <v>46299.131944444445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3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J8" sqref="J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310</v>
      </c>
      <c r="B1" s="320"/>
      <c r="C1" s="321"/>
      <c r="D1" s="322" t="s">
        <v>311</v>
      </c>
      <c r="E1" s="323">
        <f>SUM(G5:G124)</f>
        <v>103962.2</v>
      </c>
      <c r="F1" s="324" t="s">
        <v>3</v>
      </c>
      <c r="G1" s="325">
        <f>SUM(H5:H124)</f>
        <v>1866299.925714286</v>
      </c>
      <c r="H1" s="326" t="s">
        <v>312</v>
      </c>
      <c r="I1" s="327">
        <f>+J16+J64+J24+J38+J51+J81+J100+J91+J57+J124+J111</f>
        <v>50.683333333333337</v>
      </c>
      <c r="J1" s="871" t="s">
        <v>313</v>
      </c>
      <c r="K1" s="872"/>
      <c r="L1" s="873"/>
      <c r="M1" s="871" t="s">
        <v>314</v>
      </c>
      <c r="N1" s="872"/>
      <c r="O1" s="872"/>
      <c r="P1" s="872"/>
      <c r="Q1" s="872"/>
      <c r="R1" s="873"/>
    </row>
    <row r="2" spans="1:18" ht="26.25" customHeight="1" thickBot="1">
      <c r="A2" s="877" t="s">
        <v>315</v>
      </c>
      <c r="B2" s="878"/>
      <c r="C2" s="329"/>
      <c r="D2" s="450" t="s">
        <v>316</v>
      </c>
      <c r="E2" s="330">
        <f>AVERAGE(L16,L24,L38,L51,L100,L111,L91)</f>
        <v>617.71950661067706</v>
      </c>
      <c r="F2" s="331" t="s">
        <v>80</v>
      </c>
      <c r="G2" s="332">
        <f>G1/E1</f>
        <v>17.951716351849864</v>
      </c>
      <c r="H2" s="333" t="s">
        <v>317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318</v>
      </c>
      <c r="B3" s="881" t="s">
        <v>319</v>
      </c>
      <c r="C3" s="452"/>
      <c r="D3" s="882" t="s">
        <v>320</v>
      </c>
      <c r="E3" s="882"/>
      <c r="F3" s="883" t="s">
        <v>83</v>
      </c>
      <c r="G3" s="884" t="s">
        <v>321</v>
      </c>
      <c r="H3" s="885" t="s">
        <v>322</v>
      </c>
      <c r="I3" s="886" t="s">
        <v>323</v>
      </c>
      <c r="J3" s="859" t="s">
        <v>324</v>
      </c>
      <c r="K3" s="861" t="s">
        <v>325</v>
      </c>
      <c r="L3" s="863" t="s">
        <v>316</v>
      </c>
      <c r="M3" s="888" t="s">
        <v>88</v>
      </c>
      <c r="N3" s="888"/>
      <c r="O3" s="859" t="s">
        <v>168</v>
      </c>
      <c r="P3" s="889" t="s">
        <v>326</v>
      </c>
      <c r="Q3" s="859" t="s">
        <v>327</v>
      </c>
      <c r="R3" s="859"/>
    </row>
    <row r="4" spans="1:18" ht="15.75" customHeight="1">
      <c r="A4" s="880"/>
      <c r="B4" s="881"/>
      <c r="C4" s="452"/>
      <c r="D4" s="882"/>
      <c r="E4" s="882"/>
      <c r="F4" s="883"/>
      <c r="G4" s="884"/>
      <c r="H4" s="885"/>
      <c r="I4" s="887"/>
      <c r="J4" s="860"/>
      <c r="K4" s="862"/>
      <c r="L4" s="864"/>
      <c r="M4" s="449" t="s">
        <v>90</v>
      </c>
      <c r="N4" s="449" t="s">
        <v>91</v>
      </c>
      <c r="O4" s="860"/>
      <c r="P4" s="890"/>
      <c r="Q4" s="335" t="s">
        <v>328</v>
      </c>
      <c r="R4" s="335" t="s">
        <v>329</v>
      </c>
    </row>
    <row r="5" spans="1:18">
      <c r="A5" s="865" t="s">
        <v>330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257.2</v>
      </c>
      <c r="H5" s="340">
        <f>F5*G5</f>
        <v>7677.42</v>
      </c>
      <c r="I5" s="454"/>
      <c r="J5" s="341">
        <v>10</v>
      </c>
      <c r="K5" s="342">
        <f t="shared" ref="K5:K8" si="0">G5/P5*60</f>
        <v>1714.6666666666727</v>
      </c>
      <c r="L5" s="343">
        <f t="shared" ref="L5:L8" si="1">K5/J5</f>
        <v>171.46666666666727</v>
      </c>
      <c r="M5" s="344">
        <v>0.39930555555555547</v>
      </c>
      <c r="N5" s="344">
        <v>0.40555555555555545</v>
      </c>
      <c r="O5" s="335">
        <v>5</v>
      </c>
      <c r="P5" s="456">
        <f t="shared" ref="P5:P8" si="2">(N5-M5)*24*60</f>
        <v>8.999999999999968</v>
      </c>
      <c r="Q5" s="345"/>
      <c r="R5" s="345"/>
    </row>
    <row r="6" spans="1:18">
      <c r="A6" s="865"/>
      <c r="B6" s="336" t="s">
        <v>189</v>
      </c>
      <c r="C6" s="336"/>
      <c r="D6" s="337" t="s">
        <v>194</v>
      </c>
      <c r="E6" s="338"/>
      <c r="F6" s="339">
        <v>30</v>
      </c>
      <c r="G6" s="415">
        <v>211</v>
      </c>
      <c r="H6" s="340">
        <f t="shared" ref="H6:H15" si="3">F6*G6</f>
        <v>6330</v>
      </c>
      <c r="I6" s="454"/>
      <c r="J6" s="341">
        <v>12</v>
      </c>
      <c r="K6" s="342">
        <f t="shared" si="0"/>
        <v>791.24999999999898</v>
      </c>
      <c r="L6" s="343">
        <f t="shared" si="1"/>
        <v>65.937499999999915</v>
      </c>
      <c r="M6" s="344">
        <v>0.40902777777777766</v>
      </c>
      <c r="N6" s="344">
        <v>0.42013888888888878</v>
      </c>
      <c r="O6" s="335">
        <v>5</v>
      </c>
      <c r="P6" s="456">
        <f t="shared" si="2"/>
        <v>16.000000000000021</v>
      </c>
      <c r="Q6" s="335"/>
      <c r="R6" s="335"/>
    </row>
    <row r="7" spans="1:18">
      <c r="A7" s="865"/>
      <c r="B7" s="336" t="s">
        <v>189</v>
      </c>
      <c r="C7" s="336"/>
      <c r="D7" s="337" t="s">
        <v>171</v>
      </c>
      <c r="E7" s="338"/>
      <c r="F7" s="339">
        <v>29.52</v>
      </c>
      <c r="G7" s="415">
        <v>2205</v>
      </c>
      <c r="H7" s="340">
        <f t="shared" si="3"/>
        <v>65091.6</v>
      </c>
      <c r="I7" s="454"/>
      <c r="J7" s="341">
        <v>12</v>
      </c>
      <c r="K7" s="342">
        <f t="shared" si="0"/>
        <v>1837.5000000000005</v>
      </c>
      <c r="L7" s="343">
        <f t="shared" si="1"/>
        <v>153.12500000000003</v>
      </c>
      <c r="M7" s="344">
        <v>0.42569444444444432</v>
      </c>
      <c r="N7" s="344">
        <v>0.47569444444444431</v>
      </c>
      <c r="O7" s="335">
        <v>5</v>
      </c>
      <c r="P7" s="456">
        <f t="shared" si="2"/>
        <v>71.999999999999986</v>
      </c>
      <c r="Q7" s="345"/>
      <c r="R7" s="345"/>
    </row>
    <row r="8" spans="1:18">
      <c r="A8" s="865"/>
      <c r="B8" s="336" t="s">
        <v>189</v>
      </c>
      <c r="C8" s="336"/>
      <c r="D8" s="337" t="s">
        <v>195</v>
      </c>
      <c r="E8" s="338"/>
      <c r="F8" s="339">
        <v>30.95</v>
      </c>
      <c r="G8" s="415">
        <v>3350</v>
      </c>
      <c r="H8" s="340">
        <f t="shared" si="3"/>
        <v>103682.5</v>
      </c>
      <c r="I8" s="454"/>
      <c r="J8" s="341">
        <v>12</v>
      </c>
      <c r="K8" s="342">
        <f t="shared" si="0"/>
        <v>1647.5409836065569</v>
      </c>
      <c r="L8" s="343">
        <f t="shared" si="1"/>
        <v>137.29508196721306</v>
      </c>
      <c r="M8" s="344">
        <v>0.51388888888888873</v>
      </c>
      <c r="N8" s="344">
        <v>0.59861111111111098</v>
      </c>
      <c r="O8" s="335">
        <v>5</v>
      </c>
      <c r="P8" s="456">
        <f t="shared" si="2"/>
        <v>122.00000000000004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/>
      <c r="I9" s="454"/>
      <c r="J9" s="341"/>
      <c r="K9" s="342"/>
      <c r="L9" s="343"/>
      <c r="M9" s="344"/>
      <c r="N9" s="344"/>
      <c r="O9" s="335"/>
      <c r="P9" s="456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54"/>
      <c r="J10" s="341"/>
      <c r="K10" s="342"/>
      <c r="L10" s="343"/>
      <c r="M10" s="344"/>
      <c r="N10" s="344"/>
      <c r="O10" s="335"/>
      <c r="P10" s="456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54"/>
      <c r="J11" s="341"/>
      <c r="K11" s="342"/>
      <c r="L11" s="343"/>
      <c r="M11" s="344"/>
      <c r="N11" s="344"/>
      <c r="O11" s="335"/>
      <c r="P11" s="456"/>
      <c r="Q11" s="345"/>
      <c r="R11" s="345"/>
    </row>
    <row r="12" spans="1:18">
      <c r="A12" s="866"/>
      <c r="B12" s="336">
        <v>0</v>
      </c>
      <c r="C12" s="453"/>
      <c r="D12" s="337"/>
      <c r="E12" s="338"/>
      <c r="F12" s="339" t="s">
        <v>161</v>
      </c>
      <c r="G12" s="451"/>
      <c r="H12" s="340">
        <f t="shared" si="3"/>
        <v>0</v>
      </c>
      <c r="I12" s="454"/>
      <c r="J12" s="341"/>
      <c r="K12" s="342"/>
      <c r="L12" s="343"/>
      <c r="M12" s="344"/>
      <c r="N12" s="344"/>
      <c r="O12" s="335"/>
      <c r="P12" s="456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54"/>
      <c r="J13" s="341"/>
      <c r="K13" s="342"/>
      <c r="L13" s="343"/>
      <c r="M13" s="344"/>
      <c r="N13" s="344"/>
      <c r="O13" s="335"/>
      <c r="P13" s="456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54"/>
      <c r="J14" s="341"/>
      <c r="K14" s="342"/>
      <c r="L14" s="343"/>
      <c r="M14" s="344"/>
      <c r="N14" s="344"/>
      <c r="O14" s="335"/>
      <c r="P14" s="456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54"/>
      <c r="J15" s="341"/>
      <c r="K15" s="342"/>
      <c r="L15" s="343"/>
      <c r="M15" s="344"/>
      <c r="N15" s="344"/>
      <c r="O15" s="335"/>
      <c r="P15" s="456"/>
      <c r="Q15" s="335"/>
      <c r="R15" s="335"/>
    </row>
    <row r="16" spans="1:18" ht="15.75" customHeight="1">
      <c r="A16" s="867"/>
      <c r="B16" s="336">
        <v>0</v>
      </c>
      <c r="C16" s="349" t="s">
        <v>331</v>
      </c>
      <c r="D16" s="850" t="s">
        <v>332</v>
      </c>
      <c r="E16" s="850"/>
      <c r="F16" s="350"/>
      <c r="G16" s="351"/>
      <c r="H16" s="352"/>
      <c r="I16" s="353"/>
      <c r="J16" s="354">
        <f>AVERAGE(J5:J15)</f>
        <v>11.5</v>
      </c>
      <c r="K16" s="354">
        <f>AVERAGE(K5:K15)</f>
        <v>1497.7394125683072</v>
      </c>
      <c r="L16" s="355">
        <f>AVERAGE(L5:L15)</f>
        <v>131.95606215847008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333</v>
      </c>
      <c r="B17" s="336">
        <v>0</v>
      </c>
      <c r="C17" s="453"/>
      <c r="D17" s="337" t="s">
        <v>172</v>
      </c>
      <c r="E17" s="337"/>
      <c r="F17" s="339" t="s">
        <v>161</v>
      </c>
      <c r="G17" s="452">
        <v>2205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1633.3333333333337</v>
      </c>
      <c r="L17" s="343">
        <f>K17/J17</f>
        <v>163.33333333333337</v>
      </c>
      <c r="M17" s="344">
        <v>0.17013888888888887</v>
      </c>
      <c r="N17" s="344">
        <v>0.22638888888888886</v>
      </c>
      <c r="O17" s="335">
        <v>5</v>
      </c>
      <c r="P17" s="456">
        <f>(N17-M17)*24*60</f>
        <v>80.999999999999986</v>
      </c>
      <c r="Q17" s="335"/>
      <c r="R17" s="335"/>
    </row>
    <row r="18" spans="1:18" ht="15.75" customHeight="1">
      <c r="A18" s="868"/>
      <c r="B18" s="336">
        <v>0</v>
      </c>
      <c r="C18" s="453"/>
      <c r="D18" s="337" t="s">
        <v>334</v>
      </c>
      <c r="E18" s="337"/>
      <c r="F18" s="339" t="s">
        <v>161</v>
      </c>
      <c r="G18" s="451">
        <v>2572</v>
      </c>
      <c r="H18" s="340">
        <f t="shared" si="4"/>
        <v>0</v>
      </c>
      <c r="I18" s="454"/>
      <c r="J18" s="341">
        <v>10</v>
      </c>
      <c r="K18" s="342">
        <f t="shared" si="5"/>
        <v>1607.5000000000005</v>
      </c>
      <c r="L18" s="343">
        <f t="shared" ref="L18" si="6">K18/J18</f>
        <v>160.75000000000006</v>
      </c>
      <c r="M18" s="344">
        <v>0.22986111111111107</v>
      </c>
      <c r="N18" s="344">
        <v>0.29652777777777772</v>
      </c>
      <c r="O18" s="335">
        <v>5</v>
      </c>
      <c r="P18" s="456">
        <f t="shared" ref="P18:P20" si="7">(N18-M18)*24*60</f>
        <v>95.999999999999972</v>
      </c>
      <c r="Q18" s="345"/>
      <c r="R18" s="345"/>
    </row>
    <row r="19" spans="1:18" ht="15.75" customHeight="1">
      <c r="A19" s="868"/>
      <c r="B19" s="336">
        <v>0</v>
      </c>
      <c r="C19" s="453"/>
      <c r="D19" s="337" t="s">
        <v>335</v>
      </c>
      <c r="E19" s="337"/>
      <c r="F19" s="339" t="s">
        <v>161</v>
      </c>
      <c r="G19" s="451">
        <v>211</v>
      </c>
      <c r="H19" s="340">
        <f t="shared" si="4"/>
        <v>0</v>
      </c>
      <c r="I19" s="454"/>
      <c r="J19" s="341">
        <v>12</v>
      </c>
      <c r="K19" s="342">
        <f t="shared" si="5"/>
        <v>1406.6666666666717</v>
      </c>
      <c r="L19" s="343">
        <f>K19/J19</f>
        <v>117.22222222222264</v>
      </c>
      <c r="M19" s="344">
        <v>0.29999999999999993</v>
      </c>
      <c r="N19" s="344">
        <v>0.30624999999999991</v>
      </c>
      <c r="O19" s="335">
        <v>5</v>
      </c>
      <c r="P19" s="456">
        <f t="shared" si="7"/>
        <v>8.999999999999968</v>
      </c>
      <c r="Q19" s="345"/>
      <c r="R19" s="345"/>
    </row>
    <row r="20" spans="1:18" ht="15.75" customHeight="1">
      <c r="A20" s="869"/>
      <c r="B20" s="336">
        <v>0</v>
      </c>
      <c r="C20" s="453"/>
      <c r="D20" s="337" t="s">
        <v>336</v>
      </c>
      <c r="E20" s="337"/>
      <c r="F20" s="339" t="s">
        <v>161</v>
      </c>
      <c r="G20" s="451">
        <v>3350</v>
      </c>
      <c r="H20" s="340">
        <f t="shared" si="4"/>
        <v>0</v>
      </c>
      <c r="I20" s="454"/>
      <c r="J20" s="341">
        <v>9</v>
      </c>
      <c r="K20" s="342">
        <f t="shared" si="5"/>
        <v>1634.146341463414</v>
      </c>
      <c r="L20" s="343">
        <f t="shared" ref="L20" si="8">K20/J20</f>
        <v>181.57181571815713</v>
      </c>
      <c r="M20" s="344">
        <v>0.30972222222222212</v>
      </c>
      <c r="N20" s="344">
        <v>0.39513888888888882</v>
      </c>
      <c r="O20" s="335">
        <v>5</v>
      </c>
      <c r="P20" s="456">
        <f t="shared" si="7"/>
        <v>123.00000000000004</v>
      </c>
      <c r="Q20" s="345"/>
      <c r="R20" s="345"/>
    </row>
    <row r="21" spans="1:18" ht="15.75" customHeight="1">
      <c r="A21" s="869"/>
      <c r="B21" s="336">
        <v>0</v>
      </c>
      <c r="C21" s="453"/>
      <c r="D21" s="337"/>
      <c r="E21" s="337"/>
      <c r="F21" s="339" t="s">
        <v>161</v>
      </c>
      <c r="G21" s="451"/>
      <c r="H21" s="340"/>
      <c r="I21" s="454"/>
      <c r="J21" s="341"/>
      <c r="K21" s="342"/>
      <c r="L21" s="343"/>
      <c r="M21" s="344"/>
      <c r="N21" s="344"/>
      <c r="O21" s="335"/>
      <c r="P21" s="456"/>
      <c r="Q21" s="345"/>
      <c r="R21" s="345"/>
    </row>
    <row r="22" spans="1:18" ht="15.75" customHeight="1">
      <c r="A22" s="869"/>
      <c r="B22" s="336">
        <v>0</v>
      </c>
      <c r="C22" s="453"/>
      <c r="D22" s="337"/>
      <c r="E22" s="338"/>
      <c r="F22" s="339" t="s">
        <v>161</v>
      </c>
      <c r="G22" s="451"/>
      <c r="H22" s="340">
        <f t="shared" si="4"/>
        <v>0</v>
      </c>
      <c r="I22" s="454"/>
      <c r="J22" s="341"/>
      <c r="K22" s="342"/>
      <c r="L22" s="343"/>
      <c r="M22" s="344"/>
      <c r="N22" s="344"/>
      <c r="O22" s="335"/>
      <c r="P22" s="456"/>
      <c r="Q22" s="335"/>
      <c r="R22" s="335"/>
    </row>
    <row r="23" spans="1:18" ht="15.75" customHeight="1">
      <c r="A23" s="869"/>
      <c r="B23" s="336">
        <v>0</v>
      </c>
      <c r="C23" s="453"/>
      <c r="D23" s="337"/>
      <c r="E23" s="338"/>
      <c r="F23" s="339" t="s">
        <v>161</v>
      </c>
      <c r="G23" s="451"/>
      <c r="H23" s="340">
        <f t="shared" si="4"/>
        <v>0</v>
      </c>
      <c r="I23" s="454"/>
      <c r="J23" s="341"/>
      <c r="K23" s="342"/>
      <c r="L23" s="343"/>
      <c r="M23" s="344"/>
      <c r="N23" s="344"/>
      <c r="O23" s="335"/>
      <c r="P23" s="456"/>
      <c r="Q23" s="335"/>
      <c r="R23" s="335"/>
    </row>
    <row r="24" spans="1:18" ht="17.399999999999999" customHeight="1">
      <c r="A24" s="870"/>
      <c r="B24" s="336">
        <v>0</v>
      </c>
      <c r="C24" s="204" t="s">
        <v>337</v>
      </c>
      <c r="D24" s="850" t="s">
        <v>332</v>
      </c>
      <c r="E24" s="850"/>
      <c r="F24" s="350"/>
      <c r="G24" s="358"/>
      <c r="H24" s="352"/>
      <c r="I24" s="353"/>
      <c r="J24" s="354">
        <f>AVERAGE(J17:J23)</f>
        <v>10.25</v>
      </c>
      <c r="K24" s="354">
        <f>AVERAGE(K17:K23)</f>
        <v>1570.411585365855</v>
      </c>
      <c r="L24" s="355">
        <f>AVERAGE(L17:L23)</f>
        <v>155.71934281842829</v>
      </c>
      <c r="M24" s="344"/>
      <c r="N24" s="344"/>
      <c r="O24" s="335"/>
      <c r="P24" s="335"/>
      <c r="Q24" s="335"/>
      <c r="R24" s="335"/>
    </row>
    <row r="25" spans="1:18">
      <c r="A25" s="857" t="s">
        <v>338</v>
      </c>
      <c r="B25" s="336" t="s">
        <v>165</v>
      </c>
      <c r="C25" s="359"/>
      <c r="D25" s="360" t="s">
        <v>174</v>
      </c>
      <c r="E25" s="361"/>
      <c r="F25" s="339">
        <v>18.53</v>
      </c>
      <c r="G25" s="452">
        <v>1624</v>
      </c>
      <c r="H25" s="340">
        <f t="shared" ref="H25:H37" si="9">F25*G25</f>
        <v>30092.720000000001</v>
      </c>
      <c r="I25" s="454"/>
      <c r="J25" s="341">
        <v>3</v>
      </c>
      <c r="K25" s="342">
        <f t="shared" ref="K25:K30" si="10">G25/P25*60</f>
        <v>2952.7272727272762</v>
      </c>
      <c r="L25" s="343">
        <f t="shared" ref="L25:L30" si="11">K25/J25</f>
        <v>984.24242424242539</v>
      </c>
      <c r="M25" s="344">
        <v>0.17708333333333334</v>
      </c>
      <c r="N25" s="344">
        <v>0.19999999999999998</v>
      </c>
      <c r="O25" s="335">
        <v>15</v>
      </c>
      <c r="P25" s="456">
        <f>(N25-M25)*24*60</f>
        <v>32.999999999999964</v>
      </c>
      <c r="Q25" s="345"/>
      <c r="R25" s="345"/>
    </row>
    <row r="26" spans="1:18">
      <c r="A26" s="857"/>
      <c r="B26" s="336" t="s">
        <v>165</v>
      </c>
      <c r="C26" s="359"/>
      <c r="D26" s="337" t="s">
        <v>339</v>
      </c>
      <c r="E26" s="362"/>
      <c r="F26" s="339">
        <v>18.18</v>
      </c>
      <c r="G26" s="452">
        <v>2569</v>
      </c>
      <c r="H26" s="340">
        <f t="shared" si="9"/>
        <v>46704.42</v>
      </c>
      <c r="I26" s="454"/>
      <c r="J26" s="341">
        <v>4</v>
      </c>
      <c r="K26" s="342">
        <f t="shared" si="10"/>
        <v>2802.5454545454563</v>
      </c>
      <c r="L26" s="343">
        <f t="shared" si="11"/>
        <v>700.63636363636408</v>
      </c>
      <c r="M26" s="344">
        <v>0.21388888888888891</v>
      </c>
      <c r="N26" s="344">
        <v>0.25208333333333333</v>
      </c>
      <c r="O26" s="335">
        <v>20</v>
      </c>
      <c r="P26" s="456">
        <f>(N26-M26)*24*60</f>
        <v>54.999999999999964</v>
      </c>
      <c r="Q26" s="345"/>
      <c r="R26" s="345"/>
    </row>
    <row r="27" spans="1:18">
      <c r="A27" s="857"/>
      <c r="B27" s="336" t="s">
        <v>189</v>
      </c>
      <c r="C27" s="359"/>
      <c r="D27" s="360" t="s">
        <v>340</v>
      </c>
      <c r="E27" s="362"/>
      <c r="F27" s="339">
        <v>22.32</v>
      </c>
      <c r="G27" s="452">
        <v>1447</v>
      </c>
      <c r="H27" s="340">
        <f t="shared" si="9"/>
        <v>32297.040000000001</v>
      </c>
      <c r="I27" s="454"/>
      <c r="J27" s="341">
        <v>4</v>
      </c>
      <c r="K27" s="342">
        <f t="shared" si="10"/>
        <v>3100.7142857142881</v>
      </c>
      <c r="L27" s="343">
        <f t="shared" si="11"/>
        <v>775.17857142857201</v>
      </c>
      <c r="M27" s="344">
        <v>0.26458333333333334</v>
      </c>
      <c r="N27" s="344">
        <v>0.28402777777777777</v>
      </c>
      <c r="O27" s="335">
        <v>18</v>
      </c>
      <c r="P27" s="456">
        <f t="shared" ref="P27:P30" si="12">(N27-M27)*24*60</f>
        <v>27.999999999999979</v>
      </c>
      <c r="Q27" s="345"/>
      <c r="R27" s="345"/>
    </row>
    <row r="28" spans="1:18">
      <c r="A28" s="857"/>
      <c r="B28" s="336" t="s">
        <v>165</v>
      </c>
      <c r="C28" s="453"/>
      <c r="D28" s="361" t="s">
        <v>341</v>
      </c>
      <c r="E28" s="362"/>
      <c r="F28" s="339">
        <v>17.890909090909091</v>
      </c>
      <c r="G28" s="452">
        <v>1767</v>
      </c>
      <c r="H28" s="340">
        <f t="shared" si="9"/>
        <v>31613.236363636363</v>
      </c>
      <c r="I28" s="454"/>
      <c r="J28" s="341">
        <v>3</v>
      </c>
      <c r="K28" s="342">
        <f t="shared" si="10"/>
        <v>3212.7272727272762</v>
      </c>
      <c r="L28" s="343">
        <f t="shared" si="11"/>
        <v>1070.9090909090921</v>
      </c>
      <c r="M28" s="344">
        <v>0.2951388888888889</v>
      </c>
      <c r="N28" s="344">
        <v>0.31805555555555554</v>
      </c>
      <c r="O28" s="335">
        <v>16</v>
      </c>
      <c r="P28" s="456">
        <f t="shared" si="12"/>
        <v>32.999999999999964</v>
      </c>
      <c r="Q28" s="345"/>
      <c r="R28" s="345"/>
    </row>
    <row r="29" spans="1:18">
      <c r="A29" s="857"/>
      <c r="B29" s="336" t="s">
        <v>189</v>
      </c>
      <c r="C29" s="452"/>
      <c r="D29" s="337" t="s">
        <v>175</v>
      </c>
      <c r="E29" s="362"/>
      <c r="F29" s="339">
        <v>18.77</v>
      </c>
      <c r="G29" s="452">
        <v>678</v>
      </c>
      <c r="H29" s="340">
        <f t="shared" si="9"/>
        <v>12726.06</v>
      </c>
      <c r="I29" s="454"/>
      <c r="J29" s="341">
        <v>4</v>
      </c>
      <c r="K29" s="342">
        <f t="shared" si="10"/>
        <v>2905.7142857142962</v>
      </c>
      <c r="L29" s="343">
        <f t="shared" si="11"/>
        <v>726.42857142857406</v>
      </c>
      <c r="M29" s="344">
        <v>0.33194444444444443</v>
      </c>
      <c r="N29" s="344">
        <v>0.34166666666666662</v>
      </c>
      <c r="O29" s="335">
        <v>20</v>
      </c>
      <c r="P29" s="456">
        <f t="shared" si="12"/>
        <v>13.99999999999995</v>
      </c>
      <c r="Q29" s="345"/>
      <c r="R29" s="345"/>
    </row>
    <row r="30" spans="1:18">
      <c r="A30" s="857"/>
      <c r="B30" s="336" t="s">
        <v>165</v>
      </c>
      <c r="C30" s="452"/>
      <c r="D30" s="360" t="s">
        <v>342</v>
      </c>
      <c r="E30" s="362"/>
      <c r="F30" s="339">
        <v>24.93</v>
      </c>
      <c r="G30" s="452">
        <v>491</v>
      </c>
      <c r="H30" s="340">
        <f t="shared" si="9"/>
        <v>12240.63</v>
      </c>
      <c r="I30" s="454"/>
      <c r="J30" s="341">
        <v>3</v>
      </c>
      <c r="K30" s="342">
        <f t="shared" si="10"/>
        <v>2945.9999999999868</v>
      </c>
      <c r="L30" s="343">
        <f t="shared" si="11"/>
        <v>981.99999999999557</v>
      </c>
      <c r="M30" s="344">
        <v>0.3520833333333333</v>
      </c>
      <c r="N30" s="344">
        <v>0.35902777777777778</v>
      </c>
      <c r="O30" s="335">
        <v>15</v>
      </c>
      <c r="P30" s="456">
        <f t="shared" si="12"/>
        <v>10.000000000000044</v>
      </c>
      <c r="Q30" s="345"/>
      <c r="R30" s="345"/>
    </row>
    <row r="31" spans="1:18" ht="15.75" customHeight="1">
      <c r="A31" s="857"/>
      <c r="B31" s="336">
        <v>0</v>
      </c>
      <c r="C31" s="453"/>
      <c r="D31" s="360"/>
      <c r="E31" s="362"/>
      <c r="F31" s="339" t="s">
        <v>161</v>
      </c>
      <c r="G31" s="452"/>
      <c r="H31" s="340">
        <f t="shared" si="9"/>
        <v>0</v>
      </c>
      <c r="I31" s="454"/>
      <c r="J31" s="341"/>
      <c r="K31" s="342"/>
      <c r="L31" s="343"/>
      <c r="M31" s="344"/>
      <c r="N31" s="344"/>
      <c r="O31" s="335"/>
      <c r="P31" s="456"/>
      <c r="Q31" s="345"/>
      <c r="R31" s="345"/>
    </row>
    <row r="32" spans="1:18">
      <c r="A32" s="857"/>
      <c r="B32" s="336">
        <v>0</v>
      </c>
      <c r="C32" s="453"/>
      <c r="D32" s="360"/>
      <c r="E32" s="338"/>
      <c r="F32" s="339" t="s">
        <v>161</v>
      </c>
      <c r="G32" s="452"/>
      <c r="H32" s="340">
        <f t="shared" si="9"/>
        <v>0</v>
      </c>
      <c r="I32" s="454"/>
      <c r="J32" s="341"/>
      <c r="K32" s="342"/>
      <c r="L32" s="343"/>
      <c r="M32" s="344"/>
      <c r="N32" s="344"/>
      <c r="O32" s="335"/>
      <c r="P32" s="456"/>
      <c r="Q32" s="345"/>
      <c r="R32" s="345"/>
    </row>
    <row r="33" spans="1:18">
      <c r="A33" s="857"/>
      <c r="B33" s="336">
        <v>0</v>
      </c>
      <c r="C33" s="452"/>
      <c r="D33" s="363"/>
      <c r="E33" s="362"/>
      <c r="F33" s="339" t="s">
        <v>161</v>
      </c>
      <c r="G33" s="452"/>
      <c r="H33" s="340">
        <f t="shared" si="9"/>
        <v>0</v>
      </c>
      <c r="I33" s="454"/>
      <c r="J33" s="341"/>
      <c r="K33" s="342"/>
      <c r="L33" s="343"/>
      <c r="M33" s="344"/>
      <c r="N33" s="344"/>
      <c r="O33" s="335"/>
      <c r="P33" s="456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54"/>
      <c r="J34" s="341"/>
      <c r="K34" s="342"/>
      <c r="L34" s="343"/>
      <c r="M34" s="344"/>
      <c r="N34" s="344"/>
      <c r="O34" s="335"/>
      <c r="P34" s="456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54"/>
      <c r="J35" s="341"/>
      <c r="K35" s="342"/>
      <c r="L35" s="343"/>
      <c r="M35" s="344"/>
      <c r="N35" s="344"/>
      <c r="O35" s="335"/>
      <c r="P35" s="456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54"/>
      <c r="J36" s="341"/>
      <c r="K36" s="342"/>
      <c r="L36" s="343"/>
      <c r="M36" s="344"/>
      <c r="N36" s="344"/>
      <c r="O36" s="335"/>
      <c r="P36" s="456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54"/>
      <c r="J37" s="341"/>
      <c r="K37" s="342"/>
      <c r="L37" s="343"/>
      <c r="M37" s="344"/>
      <c r="N37" s="344"/>
      <c r="O37" s="335"/>
      <c r="P37" s="456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3.5</v>
      </c>
      <c r="K38" s="354">
        <f>AVERAGE(K25:K37)</f>
        <v>2986.7380952380968</v>
      </c>
      <c r="L38" s="355">
        <f>AVERAGE(L25:L37)</f>
        <v>873.23250360750387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343</v>
      </c>
      <c r="B39" s="336" t="s">
        <v>165</v>
      </c>
      <c r="C39" s="453"/>
      <c r="D39" s="360" t="s">
        <v>344</v>
      </c>
      <c r="E39" s="338"/>
      <c r="F39" s="339">
        <v>16.66</v>
      </c>
      <c r="G39" s="452">
        <v>3616</v>
      </c>
      <c r="H39" s="340">
        <f t="shared" ref="H39:H47" si="13">F39*G39</f>
        <v>60242.559999999998</v>
      </c>
      <c r="I39" s="454"/>
      <c r="J39" s="341">
        <v>4</v>
      </c>
      <c r="K39" s="342">
        <f t="shared" ref="K39:K40" si="14">G39/P39*60</f>
        <v>2892.8000000000011</v>
      </c>
      <c r="L39" s="343">
        <f t="shared" ref="L39:L40" si="15">K39/J39</f>
        <v>723.20000000000027</v>
      </c>
      <c r="M39" s="344">
        <v>0.17361111111111113</v>
      </c>
      <c r="N39" s="344">
        <v>0.22569444444444445</v>
      </c>
      <c r="O39" s="335">
        <v>10</v>
      </c>
      <c r="P39" s="456">
        <f t="shared" ref="P39:P40" si="16">(N39-M39)*24*60</f>
        <v>74.999999999999972</v>
      </c>
      <c r="Q39" s="345"/>
      <c r="R39" s="345"/>
    </row>
    <row r="40" spans="1:18">
      <c r="A40" s="847"/>
      <c r="B40" s="336" t="s">
        <v>165</v>
      </c>
      <c r="C40" s="453"/>
      <c r="D40" s="361" t="s">
        <v>345</v>
      </c>
      <c r="E40" s="338"/>
      <c r="F40" s="339">
        <v>22.95</v>
      </c>
      <c r="G40" s="452">
        <v>3967</v>
      </c>
      <c r="H40" s="340">
        <f t="shared" si="13"/>
        <v>91042.65</v>
      </c>
      <c r="I40" s="454"/>
      <c r="J40" s="341">
        <v>4</v>
      </c>
      <c r="K40" s="342">
        <f t="shared" si="14"/>
        <v>3051.5384615384614</v>
      </c>
      <c r="L40" s="343">
        <f t="shared" si="15"/>
        <v>762.88461538461536</v>
      </c>
      <c r="M40" s="344">
        <v>0.23611111111111113</v>
      </c>
      <c r="N40" s="344">
        <v>0.2902777777777778</v>
      </c>
      <c r="O40" s="335">
        <v>15</v>
      </c>
      <c r="P40" s="456">
        <f t="shared" si="16"/>
        <v>78</v>
      </c>
      <c r="Q40" s="345"/>
      <c r="R40" s="345"/>
    </row>
    <row r="41" spans="1:18">
      <c r="A41" s="847"/>
      <c r="B41" s="336">
        <v>0</v>
      </c>
      <c r="C41" s="453"/>
      <c r="D41" s="361"/>
      <c r="E41" s="338"/>
      <c r="F41" s="339" t="s">
        <v>161</v>
      </c>
      <c r="G41" s="452"/>
      <c r="H41" s="340">
        <f t="shared" si="13"/>
        <v>0</v>
      </c>
      <c r="I41" s="45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453"/>
      <c r="D42" s="361"/>
      <c r="E42" s="338"/>
      <c r="F42" s="339" t="s">
        <v>161</v>
      </c>
      <c r="G42" s="452"/>
      <c r="H42" s="340">
        <f t="shared" si="13"/>
        <v>0</v>
      </c>
      <c r="I42" s="45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453"/>
      <c r="D43" s="363"/>
      <c r="E43" s="338"/>
      <c r="F43" s="339" t="s">
        <v>161</v>
      </c>
      <c r="G43" s="452"/>
      <c r="H43" s="340">
        <f t="shared" si="13"/>
        <v>0</v>
      </c>
      <c r="I43" s="454"/>
      <c r="J43" s="341"/>
      <c r="K43" s="342"/>
      <c r="L43" s="343"/>
      <c r="M43" s="344"/>
      <c r="N43" s="344"/>
      <c r="O43" s="335"/>
      <c r="P43" s="456"/>
      <c r="Q43" s="345"/>
      <c r="R43" s="345"/>
    </row>
    <row r="44" spans="1:18">
      <c r="A44" s="847"/>
      <c r="B44" s="336">
        <v>0</v>
      </c>
      <c r="C44" s="453"/>
      <c r="D44" s="361"/>
      <c r="E44" s="367"/>
      <c r="F44" s="339" t="s">
        <v>161</v>
      </c>
      <c r="G44" s="368"/>
      <c r="H44" s="369">
        <f t="shared" si="13"/>
        <v>0</v>
      </c>
      <c r="I44" s="455"/>
      <c r="J44" s="341"/>
      <c r="K44" s="342"/>
      <c r="L44" s="343"/>
      <c r="M44" s="344"/>
      <c r="N44" s="344"/>
      <c r="O44" s="335"/>
      <c r="P44" s="456"/>
      <c r="Q44" s="345"/>
      <c r="R44" s="345"/>
    </row>
    <row r="45" spans="1:18">
      <c r="A45" s="847"/>
      <c r="B45" s="336">
        <v>0</v>
      </c>
      <c r="C45" s="453"/>
      <c r="D45" s="361"/>
      <c r="E45" s="362"/>
      <c r="F45" s="339" t="s">
        <v>161</v>
      </c>
      <c r="G45" s="452"/>
      <c r="H45" s="340">
        <f t="shared" si="13"/>
        <v>0</v>
      </c>
      <c r="I45" s="454"/>
      <c r="J45" s="341"/>
      <c r="K45" s="342"/>
      <c r="L45" s="343"/>
      <c r="M45" s="344"/>
      <c r="N45" s="344"/>
      <c r="O45" s="335"/>
      <c r="P45" s="456"/>
      <c r="Q45" s="345"/>
      <c r="R45" s="345"/>
    </row>
    <row r="46" spans="1:18">
      <c r="A46" s="847"/>
      <c r="B46" s="336">
        <v>0</v>
      </c>
      <c r="C46" s="453"/>
      <c r="D46" s="363"/>
      <c r="E46" s="367"/>
      <c r="F46" s="339" t="s">
        <v>161</v>
      </c>
      <c r="G46" s="368"/>
      <c r="H46" s="369">
        <f t="shared" si="13"/>
        <v>0</v>
      </c>
      <c r="I46" s="455"/>
      <c r="J46" s="341"/>
      <c r="K46" s="342"/>
      <c r="L46" s="343"/>
      <c r="M46" s="344"/>
      <c r="N46" s="344"/>
      <c r="O46" s="335"/>
      <c r="P46" s="456"/>
      <c r="Q46" s="345"/>
      <c r="R46" s="345"/>
    </row>
    <row r="47" spans="1:18">
      <c r="A47" s="847"/>
      <c r="B47" s="336">
        <v>0</v>
      </c>
      <c r="C47" s="453"/>
      <c r="D47" s="361"/>
      <c r="E47" s="362"/>
      <c r="F47" s="339" t="s">
        <v>161</v>
      </c>
      <c r="G47" s="452"/>
      <c r="H47" s="340">
        <f t="shared" si="13"/>
        <v>0</v>
      </c>
      <c r="I47" s="454"/>
      <c r="J47" s="341"/>
      <c r="K47" s="342"/>
      <c r="L47" s="343"/>
      <c r="M47" s="344"/>
      <c r="N47" s="344"/>
      <c r="O47" s="335"/>
      <c r="P47" s="456"/>
      <c r="Q47" s="345"/>
      <c r="R47" s="345"/>
    </row>
    <row r="48" spans="1:18">
      <c r="A48" s="848"/>
      <c r="B48" s="336">
        <v>0</v>
      </c>
      <c r="C48" s="452"/>
      <c r="D48" s="361"/>
      <c r="E48" s="370"/>
      <c r="F48" s="339" t="s">
        <v>161</v>
      </c>
      <c r="G48" s="452"/>
      <c r="H48" s="340"/>
      <c r="I48" s="454"/>
      <c r="J48" s="341"/>
      <c r="K48" s="342"/>
      <c r="L48" s="343"/>
      <c r="M48" s="344"/>
      <c r="N48" s="344"/>
      <c r="O48" s="335"/>
      <c r="P48" s="456"/>
      <c r="Q48" s="345"/>
      <c r="R48" s="345"/>
    </row>
    <row r="49" spans="1:18">
      <c r="A49" s="848"/>
      <c r="B49" s="336">
        <v>0</v>
      </c>
      <c r="C49" s="452"/>
      <c r="D49" s="360"/>
      <c r="E49" s="371"/>
      <c r="F49" s="339" t="s">
        <v>161</v>
      </c>
      <c r="G49" s="335"/>
      <c r="H49" s="369">
        <f>F49*G49</f>
        <v>0</v>
      </c>
      <c r="I49" s="456"/>
      <c r="J49" s="341"/>
      <c r="K49" s="342"/>
      <c r="L49" s="343"/>
      <c r="M49" s="344"/>
      <c r="N49" s="344"/>
      <c r="O49" s="335"/>
      <c r="P49" s="456"/>
      <c r="Q49" s="345"/>
      <c r="R49" s="345"/>
    </row>
    <row r="50" spans="1:18">
      <c r="A50" s="848"/>
      <c r="B50" s="336">
        <v>0</v>
      </c>
      <c r="C50" s="452"/>
      <c r="D50" s="361"/>
      <c r="E50" s="371"/>
      <c r="F50" s="339" t="s">
        <v>161</v>
      </c>
      <c r="G50" s="335"/>
      <c r="H50" s="369">
        <f>F50*G50</f>
        <v>0</v>
      </c>
      <c r="I50" s="456"/>
      <c r="J50" s="341"/>
      <c r="K50" s="342"/>
      <c r="L50" s="343"/>
      <c r="M50" s="344"/>
      <c r="N50" s="344"/>
      <c r="O50" s="335"/>
      <c r="P50" s="456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332</v>
      </c>
      <c r="E51" s="850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2977.0255189255199</v>
      </c>
      <c r="L51" s="355">
        <f>AVERAGE(L38:L50)</f>
        <v>786.4390396640398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346</v>
      </c>
      <c r="B52" s="336" t="s">
        <v>165</v>
      </c>
      <c r="C52" s="453"/>
      <c r="D52" s="361" t="s">
        <v>177</v>
      </c>
      <c r="E52" s="375"/>
      <c r="F52" s="339">
        <v>25.03</v>
      </c>
      <c r="G52" s="452">
        <v>519</v>
      </c>
      <c r="H52" s="340">
        <f>F52*G52</f>
        <v>12990.57</v>
      </c>
      <c r="I52" s="454"/>
      <c r="J52" s="341">
        <v>4</v>
      </c>
      <c r="K52" s="342">
        <f>G52/P52*60</f>
        <v>3460.0000000000123</v>
      </c>
      <c r="L52" s="343">
        <f>K52/J52</f>
        <v>865.00000000000307</v>
      </c>
      <c r="M52" s="344">
        <v>0.17361111111111113</v>
      </c>
      <c r="N52" s="344">
        <v>0.17986111111111111</v>
      </c>
      <c r="O52" s="342">
        <v>9</v>
      </c>
      <c r="P52" s="456">
        <f>(N52-M52)*24*60</f>
        <v>8.999999999999968</v>
      </c>
      <c r="Q52" s="345"/>
      <c r="R52" s="345"/>
    </row>
    <row r="53" spans="1:18" ht="15.6" customHeight="1">
      <c r="A53" s="852"/>
      <c r="B53" s="336" t="s">
        <v>165</v>
      </c>
      <c r="C53" s="453"/>
      <c r="D53" s="361" t="s">
        <v>178</v>
      </c>
      <c r="E53" s="376"/>
      <c r="F53" s="339">
        <v>24.82</v>
      </c>
      <c r="G53" s="346">
        <v>683</v>
      </c>
      <c r="H53" s="340">
        <f t="shared" ref="H53:H116" si="17">F53*G53</f>
        <v>16952.060000000001</v>
      </c>
      <c r="I53" s="454"/>
      <c r="J53" s="341">
        <v>4</v>
      </c>
      <c r="K53" s="342">
        <f t="shared" ref="K53:K57" si="18">G53/P53*60</f>
        <v>3415.0000000000009</v>
      </c>
      <c r="L53" s="343">
        <f t="shared" ref="L53:L57" si="19">K53/J53</f>
        <v>853.75000000000023</v>
      </c>
      <c r="M53" s="344">
        <v>0.19027777777777777</v>
      </c>
      <c r="N53" s="344">
        <v>0.1986111111111111</v>
      </c>
      <c r="O53" s="342">
        <v>12</v>
      </c>
      <c r="P53" s="456">
        <f t="shared" ref="P53:P57" si="20">(N53-M53)*24*60</f>
        <v>11.999999999999996</v>
      </c>
      <c r="Q53" s="345"/>
      <c r="R53" s="345"/>
    </row>
    <row r="54" spans="1:18" ht="15.6" customHeight="1">
      <c r="A54" s="852"/>
      <c r="B54" s="336" t="s">
        <v>165</v>
      </c>
      <c r="C54" s="453"/>
      <c r="D54" s="361" t="s">
        <v>179</v>
      </c>
      <c r="E54" s="338"/>
      <c r="F54" s="339">
        <v>30</v>
      </c>
      <c r="G54" s="346">
        <v>890</v>
      </c>
      <c r="H54" s="340">
        <f t="shared" si="17"/>
        <v>26700</v>
      </c>
      <c r="I54" s="454"/>
      <c r="J54" s="341">
        <v>4</v>
      </c>
      <c r="K54" s="342">
        <f t="shared" si="18"/>
        <v>3560.0000000000036</v>
      </c>
      <c r="L54" s="343">
        <f t="shared" si="19"/>
        <v>890.00000000000091</v>
      </c>
      <c r="M54" s="344">
        <v>0.20902777777777778</v>
      </c>
      <c r="N54" s="344">
        <v>0.21944444444444444</v>
      </c>
      <c r="O54" s="342">
        <v>15</v>
      </c>
      <c r="P54" s="456">
        <f t="shared" si="20"/>
        <v>14.999999999999986</v>
      </c>
      <c r="Q54" s="345"/>
      <c r="R54" s="345"/>
    </row>
    <row r="55" spans="1:18" ht="15.6" customHeight="1">
      <c r="A55" s="852"/>
      <c r="B55" s="336" t="s">
        <v>165</v>
      </c>
      <c r="C55" s="453"/>
      <c r="D55" s="363" t="s">
        <v>347</v>
      </c>
      <c r="E55" s="362"/>
      <c r="F55" s="339">
        <v>30</v>
      </c>
      <c r="G55" s="346">
        <v>481</v>
      </c>
      <c r="H55" s="340">
        <f t="shared" si="17"/>
        <v>14430</v>
      </c>
      <c r="I55" s="454"/>
      <c r="J55" s="341">
        <v>4</v>
      </c>
      <c r="K55" s="342">
        <f t="shared" si="18"/>
        <v>3607.4999999999768</v>
      </c>
      <c r="L55" s="343">
        <f t="shared" si="19"/>
        <v>901.8749999999942</v>
      </c>
      <c r="M55" s="344">
        <v>0.23124999999999998</v>
      </c>
      <c r="N55" s="344">
        <v>0.23680555555555557</v>
      </c>
      <c r="O55" s="342">
        <v>8</v>
      </c>
      <c r="P55" s="456">
        <f t="shared" si="20"/>
        <v>8.0000000000000515</v>
      </c>
      <c r="Q55" s="345"/>
      <c r="R55" s="345"/>
    </row>
    <row r="56" spans="1:18" ht="15.6" customHeight="1">
      <c r="A56" s="852"/>
      <c r="B56" s="336" t="s">
        <v>165</v>
      </c>
      <c r="C56" s="453"/>
      <c r="D56" s="361" t="s">
        <v>348</v>
      </c>
      <c r="E56" s="362"/>
      <c r="F56" s="339">
        <v>27.48</v>
      </c>
      <c r="G56" s="346">
        <v>951</v>
      </c>
      <c r="H56" s="340">
        <f t="shared" si="17"/>
        <v>26133.48</v>
      </c>
      <c r="I56" s="454"/>
      <c r="J56" s="341">
        <v>3</v>
      </c>
      <c r="K56" s="342">
        <f t="shared" si="18"/>
        <v>3356.4705882352901</v>
      </c>
      <c r="L56" s="343">
        <f t="shared" si="19"/>
        <v>1118.8235294117633</v>
      </c>
      <c r="M56" s="344">
        <v>0.25069444444444444</v>
      </c>
      <c r="N56" s="344">
        <v>0.26250000000000001</v>
      </c>
      <c r="O56" s="342">
        <v>17</v>
      </c>
      <c r="P56" s="456">
        <f t="shared" si="20"/>
        <v>17.000000000000021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349</v>
      </c>
      <c r="E57" s="362"/>
      <c r="F57" s="339">
        <v>23.8</v>
      </c>
      <c r="G57" s="346">
        <v>509</v>
      </c>
      <c r="H57" s="340">
        <f t="shared" si="17"/>
        <v>12114.2</v>
      </c>
      <c r="I57" s="454"/>
      <c r="J57" s="341">
        <v>4</v>
      </c>
      <c r="K57" s="342">
        <f t="shared" si="18"/>
        <v>3053.9999999999864</v>
      </c>
      <c r="L57" s="343">
        <f t="shared" si="19"/>
        <v>763.49999999999659</v>
      </c>
      <c r="M57" s="344">
        <v>0.2722222222222222</v>
      </c>
      <c r="N57" s="344">
        <v>0.27916666666666667</v>
      </c>
      <c r="O57" s="342">
        <v>10</v>
      </c>
      <c r="P57" s="456">
        <f t="shared" si="20"/>
        <v>10.000000000000044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54"/>
      <c r="J58" s="341"/>
      <c r="K58" s="342"/>
      <c r="L58" s="343"/>
      <c r="M58" s="344"/>
      <c r="N58" s="344"/>
      <c r="O58" s="342"/>
      <c r="P58" s="456"/>
      <c r="Q58" s="345"/>
      <c r="R58" s="345"/>
    </row>
    <row r="59" spans="1:18" ht="15.6" customHeight="1">
      <c r="A59" s="852"/>
      <c r="B59" s="336">
        <v>0</v>
      </c>
      <c r="C59" s="453"/>
      <c r="D59" s="361"/>
      <c r="E59" s="362"/>
      <c r="F59" s="339" t="s">
        <v>161</v>
      </c>
      <c r="G59" s="346"/>
      <c r="H59" s="340">
        <f t="shared" si="17"/>
        <v>0</v>
      </c>
      <c r="I59" s="454"/>
      <c r="J59" s="341"/>
      <c r="K59" s="342"/>
      <c r="L59" s="343"/>
      <c r="M59" s="344"/>
      <c r="N59" s="344"/>
      <c r="O59" s="342"/>
      <c r="P59" s="456"/>
      <c r="Q59" s="345"/>
      <c r="R59" s="345"/>
    </row>
    <row r="60" spans="1:18" ht="15.6" customHeight="1">
      <c r="A60" s="852"/>
      <c r="B60" s="336">
        <v>0</v>
      </c>
      <c r="C60" s="453"/>
      <c r="D60" s="361"/>
      <c r="E60" s="379"/>
      <c r="F60" s="339" t="s">
        <v>161</v>
      </c>
      <c r="G60" s="346"/>
      <c r="H60" s="340">
        <f t="shared" si="17"/>
        <v>0</v>
      </c>
      <c r="I60" s="454"/>
      <c r="J60" s="341"/>
      <c r="K60" s="342"/>
      <c r="L60" s="343"/>
      <c r="M60" s="344"/>
      <c r="N60" s="344"/>
      <c r="O60" s="342"/>
      <c r="P60" s="456"/>
      <c r="Q60" s="345"/>
      <c r="R60" s="345"/>
    </row>
    <row r="61" spans="1:18" ht="15.6" customHeight="1">
      <c r="A61" s="852"/>
      <c r="B61" s="336">
        <v>0</v>
      </c>
      <c r="C61" s="453"/>
      <c r="D61" s="360"/>
      <c r="E61" s="362"/>
      <c r="F61" s="339" t="s">
        <v>161</v>
      </c>
      <c r="G61" s="346"/>
      <c r="H61" s="340">
        <f t="shared" si="17"/>
        <v>0</v>
      </c>
      <c r="I61" s="454"/>
      <c r="J61" s="341"/>
      <c r="K61" s="342"/>
      <c r="L61" s="343"/>
      <c r="M61" s="344"/>
      <c r="N61" s="344"/>
      <c r="O61" s="342"/>
      <c r="P61" s="456"/>
      <c r="Q61" s="345"/>
      <c r="R61" s="345"/>
    </row>
    <row r="62" spans="1:18" ht="15.6" customHeight="1">
      <c r="A62" s="852"/>
      <c r="B62" s="336">
        <v>0</v>
      </c>
      <c r="C62" s="453"/>
      <c r="D62" s="361"/>
      <c r="E62" s="380"/>
      <c r="F62" s="339" t="s">
        <v>161</v>
      </c>
      <c r="G62" s="346"/>
      <c r="H62" s="340">
        <f t="shared" si="17"/>
        <v>0</v>
      </c>
      <c r="I62" s="454"/>
      <c r="J62" s="341"/>
      <c r="K62" s="342"/>
      <c r="L62" s="343"/>
      <c r="M62" s="344"/>
      <c r="N62" s="344"/>
      <c r="O62" s="342"/>
      <c r="P62" s="456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55"/>
      <c r="J63" s="341"/>
      <c r="K63" s="342"/>
      <c r="L63" s="343"/>
      <c r="M63" s="344"/>
      <c r="N63" s="344"/>
      <c r="O63" s="335"/>
      <c r="P63" s="456"/>
      <c r="Q63" s="345"/>
      <c r="R63" s="345"/>
    </row>
    <row r="64" spans="1:18" ht="15.75" customHeight="1">
      <c r="A64" s="853"/>
      <c r="B64" s="336">
        <v>0</v>
      </c>
      <c r="C64" s="204" t="s">
        <v>350</v>
      </c>
      <c r="D64" s="850" t="s">
        <v>332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3408.8284313725449</v>
      </c>
      <c r="L64" s="355">
        <f>AVERAGE(L52:L63)</f>
        <v>898.82475490195964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351</v>
      </c>
      <c r="B65" s="336" t="s">
        <v>165</v>
      </c>
      <c r="C65" s="453"/>
      <c r="D65" s="361" t="s">
        <v>180</v>
      </c>
      <c r="E65" s="375"/>
      <c r="F65" s="339">
        <v>18.18</v>
      </c>
      <c r="G65" s="452">
        <v>894</v>
      </c>
      <c r="H65" s="340">
        <f>F65*G65</f>
        <v>16252.92</v>
      </c>
      <c r="I65" s="454"/>
      <c r="J65" s="341">
        <v>3</v>
      </c>
      <c r="K65" s="342">
        <f t="shared" ref="K65:K71" si="21">G65/P65*60</f>
        <v>3352.5000000000036</v>
      </c>
      <c r="L65" s="343">
        <f t="shared" ref="L65:L71" si="22">K65/J65</f>
        <v>1117.5000000000011</v>
      </c>
      <c r="M65" s="344">
        <v>0.17708333333333334</v>
      </c>
      <c r="N65" s="344">
        <v>0.18819444444444444</v>
      </c>
      <c r="O65" s="342">
        <v>15</v>
      </c>
      <c r="P65" s="456">
        <f>(N65-M65)*24*60</f>
        <v>15.999999999999982</v>
      </c>
      <c r="Q65" s="345"/>
      <c r="R65" s="345"/>
    </row>
    <row r="66" spans="1:18" ht="15.6" customHeight="1">
      <c r="A66" s="855"/>
      <c r="B66" s="336" t="s">
        <v>165</v>
      </c>
      <c r="C66" s="453"/>
      <c r="D66" s="382" t="s">
        <v>181</v>
      </c>
      <c r="E66" s="376"/>
      <c r="F66" s="339">
        <v>14.03</v>
      </c>
      <c r="G66" s="346">
        <v>3361</v>
      </c>
      <c r="H66" s="340">
        <f t="shared" ref="H66:H74" si="23">F66*G66</f>
        <v>47154.829999999994</v>
      </c>
      <c r="I66" s="454"/>
      <c r="J66" s="341">
        <v>3</v>
      </c>
      <c r="K66" s="342">
        <f t="shared" si="21"/>
        <v>3252.5806451612889</v>
      </c>
      <c r="L66" s="343">
        <f t="shared" si="22"/>
        <v>1084.1935483870964</v>
      </c>
      <c r="M66" s="344">
        <v>0.19513888888888889</v>
      </c>
      <c r="N66" s="344">
        <v>0.23819444444444446</v>
      </c>
      <c r="O66" s="342">
        <v>10</v>
      </c>
      <c r="P66" s="456">
        <f t="shared" ref="P66:P71" si="24">(N66-M66)*24*60</f>
        <v>62.000000000000021</v>
      </c>
      <c r="Q66" s="345"/>
      <c r="R66" s="345"/>
    </row>
    <row r="67" spans="1:18" ht="15.6" customHeight="1">
      <c r="A67" s="855"/>
      <c r="B67" s="336" t="s">
        <v>165</v>
      </c>
      <c r="C67" s="453"/>
      <c r="D67" s="360" t="s">
        <v>182</v>
      </c>
      <c r="E67" s="362"/>
      <c r="F67" s="339">
        <v>18.18</v>
      </c>
      <c r="G67" s="346">
        <v>1458</v>
      </c>
      <c r="H67" s="340">
        <f t="shared" si="23"/>
        <v>26506.44</v>
      </c>
      <c r="I67" s="454"/>
      <c r="J67" s="341">
        <v>3</v>
      </c>
      <c r="K67" s="342">
        <f t="shared" si="21"/>
        <v>3124.2857142857165</v>
      </c>
      <c r="L67" s="343">
        <f t="shared" si="22"/>
        <v>1041.4285714285722</v>
      </c>
      <c r="M67" s="344">
        <v>0.25208333333333333</v>
      </c>
      <c r="N67" s="344">
        <v>0.27152777777777776</v>
      </c>
      <c r="O67" s="342">
        <v>20</v>
      </c>
      <c r="P67" s="456">
        <f t="shared" si="24"/>
        <v>27.999999999999979</v>
      </c>
      <c r="Q67" s="345"/>
      <c r="R67" s="345"/>
    </row>
    <row r="68" spans="1:18" ht="15.6" customHeight="1">
      <c r="A68" s="855"/>
      <c r="B68" s="336" t="s">
        <v>165</v>
      </c>
      <c r="C68" s="453"/>
      <c r="D68" s="361" t="s">
        <v>352</v>
      </c>
      <c r="E68" s="362"/>
      <c r="F68" s="339">
        <v>17.07</v>
      </c>
      <c r="G68" s="346">
        <v>1004</v>
      </c>
      <c r="H68" s="340">
        <f t="shared" si="23"/>
        <v>17138.28</v>
      </c>
      <c r="I68" s="454"/>
      <c r="J68" s="341">
        <v>3</v>
      </c>
      <c r="K68" s="342">
        <f t="shared" si="21"/>
        <v>3346.6666666666642</v>
      </c>
      <c r="L68" s="343">
        <f t="shared" si="22"/>
        <v>1115.5555555555547</v>
      </c>
      <c r="M68" s="344">
        <v>0.28402777777777777</v>
      </c>
      <c r="N68" s="344">
        <v>0.29652777777777778</v>
      </c>
      <c r="O68" s="342">
        <v>18</v>
      </c>
      <c r="P68" s="456">
        <f t="shared" si="24"/>
        <v>18.000000000000014</v>
      </c>
      <c r="Q68" s="345"/>
      <c r="R68" s="345"/>
    </row>
    <row r="69" spans="1:18" ht="15.6" customHeight="1">
      <c r="A69" s="855"/>
      <c r="B69" s="336" t="s">
        <v>165</v>
      </c>
      <c r="C69" s="453"/>
      <c r="D69" s="363" t="s">
        <v>353</v>
      </c>
      <c r="E69" s="362"/>
      <c r="F69" s="339">
        <v>20.72</v>
      </c>
      <c r="G69" s="346">
        <v>475</v>
      </c>
      <c r="H69" s="340">
        <f t="shared" si="23"/>
        <v>9842</v>
      </c>
      <c r="I69" s="454"/>
      <c r="J69" s="341">
        <v>3</v>
      </c>
      <c r="K69" s="342">
        <f t="shared" si="21"/>
        <v>3562.4999999999768</v>
      </c>
      <c r="L69" s="343">
        <f t="shared" si="22"/>
        <v>1187.4999999999923</v>
      </c>
      <c r="M69" s="344">
        <v>0.30555555555555552</v>
      </c>
      <c r="N69" s="344">
        <v>0.31111111111111112</v>
      </c>
      <c r="O69" s="342">
        <v>13</v>
      </c>
      <c r="P69" s="456">
        <f t="shared" si="24"/>
        <v>8.0000000000000515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5233</v>
      </c>
      <c r="H70" s="340">
        <f t="shared" si="23"/>
        <v>74757.142857142841</v>
      </c>
      <c r="I70" s="454"/>
      <c r="J70" s="341">
        <v>3</v>
      </c>
      <c r="K70" s="342">
        <f t="shared" si="21"/>
        <v>3203.8775510204091</v>
      </c>
      <c r="L70" s="343">
        <f t="shared" si="22"/>
        <v>1067.9591836734696</v>
      </c>
      <c r="M70" s="344">
        <v>0.32500000000000001</v>
      </c>
      <c r="N70" s="344">
        <v>0.39305555555555555</v>
      </c>
      <c r="O70" s="342">
        <v>20</v>
      </c>
      <c r="P70" s="456">
        <f t="shared" si="24"/>
        <v>97.999999999999972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354</v>
      </c>
      <c r="E71" s="362"/>
      <c r="F71" s="339">
        <v>24.76</v>
      </c>
      <c r="G71" s="378">
        <v>943</v>
      </c>
      <c r="H71" s="340">
        <f t="shared" si="23"/>
        <v>23348.68</v>
      </c>
      <c r="I71" s="454"/>
      <c r="J71" s="341">
        <v>4</v>
      </c>
      <c r="K71" s="342">
        <f t="shared" si="21"/>
        <v>3328.2352941176428</v>
      </c>
      <c r="L71" s="343">
        <f t="shared" si="22"/>
        <v>832.05882352941069</v>
      </c>
      <c r="M71" s="344">
        <v>0.40347222222222223</v>
      </c>
      <c r="N71" s="344">
        <v>0.4152777777777778</v>
      </c>
      <c r="O71" s="342">
        <v>15</v>
      </c>
      <c r="P71" s="456">
        <f t="shared" si="24"/>
        <v>17.000000000000021</v>
      </c>
      <c r="Q71" s="345"/>
      <c r="R71" s="345"/>
    </row>
    <row r="72" spans="1:18" ht="15.6" customHeight="1">
      <c r="A72" s="855"/>
      <c r="B72" s="336">
        <v>0</v>
      </c>
      <c r="C72" s="453"/>
      <c r="D72" s="363"/>
      <c r="E72" s="362"/>
      <c r="F72" s="339" t="s">
        <v>161</v>
      </c>
      <c r="G72" s="346"/>
      <c r="H72" s="340">
        <f t="shared" si="23"/>
        <v>0</v>
      </c>
      <c r="I72" s="454"/>
      <c r="J72" s="341"/>
      <c r="K72" s="342"/>
      <c r="L72" s="343"/>
      <c r="M72" s="344"/>
      <c r="N72" s="344"/>
      <c r="O72" s="342"/>
      <c r="P72" s="456"/>
      <c r="Q72" s="345"/>
      <c r="R72" s="345"/>
    </row>
    <row r="73" spans="1:18" ht="15.6" customHeight="1">
      <c r="A73" s="855"/>
      <c r="B73" s="336">
        <v>0</v>
      </c>
      <c r="C73" s="453"/>
      <c r="D73" s="361"/>
      <c r="E73" s="362"/>
      <c r="F73" s="339" t="s">
        <v>161</v>
      </c>
      <c r="G73" s="346"/>
      <c r="H73" s="340">
        <f t="shared" si="23"/>
        <v>0</v>
      </c>
      <c r="I73" s="454"/>
      <c r="J73" s="341"/>
      <c r="K73" s="342"/>
      <c r="L73" s="343"/>
      <c r="M73" s="344"/>
      <c r="N73" s="344"/>
      <c r="O73" s="342"/>
      <c r="P73" s="456"/>
      <c r="Q73" s="345"/>
      <c r="R73" s="345"/>
    </row>
    <row r="74" spans="1:18" ht="15.6" customHeight="1">
      <c r="A74" s="855"/>
      <c r="B74" s="336">
        <v>0</v>
      </c>
      <c r="C74" s="453"/>
      <c r="D74" s="363"/>
      <c r="E74" s="362"/>
      <c r="F74" s="339" t="s">
        <v>161</v>
      </c>
      <c r="G74" s="346"/>
      <c r="H74" s="340">
        <f t="shared" si="23"/>
        <v>0</v>
      </c>
      <c r="I74" s="454"/>
      <c r="J74" s="341"/>
      <c r="K74" s="342"/>
      <c r="L74" s="343"/>
      <c r="M74" s="344"/>
      <c r="N74" s="344"/>
      <c r="O74" s="342"/>
      <c r="P74" s="456"/>
      <c r="Q74" s="345"/>
      <c r="R74" s="345"/>
    </row>
    <row r="75" spans="1:18" ht="15.75" customHeight="1">
      <c r="A75" s="856"/>
      <c r="B75" s="336">
        <v>0</v>
      </c>
      <c r="C75" s="204" t="s">
        <v>355</v>
      </c>
      <c r="D75" s="850" t="s">
        <v>332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3310.0922673216724</v>
      </c>
      <c r="L75" s="355">
        <f>AVERAGE(L65:L74)</f>
        <v>1063.7422403677281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56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452"/>
      <c r="H77" s="340">
        <f t="shared" si="17"/>
        <v>0</v>
      </c>
      <c r="I77" s="454"/>
      <c r="J77" s="341"/>
      <c r="K77" s="342"/>
      <c r="L77" s="343"/>
      <c r="M77" s="344"/>
      <c r="N77" s="344"/>
      <c r="O77" s="335"/>
      <c r="P77" s="456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54"/>
      <c r="J78" s="341"/>
      <c r="K78" s="342"/>
      <c r="L78" s="343"/>
      <c r="M78" s="344"/>
      <c r="N78" s="344"/>
      <c r="O78" s="335"/>
      <c r="P78" s="456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54"/>
      <c r="J79" s="341"/>
      <c r="K79" s="342"/>
      <c r="L79" s="343"/>
      <c r="M79" s="344"/>
      <c r="N79" s="344"/>
      <c r="O79" s="335"/>
      <c r="P79" s="456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54"/>
      <c r="J80" s="341"/>
      <c r="K80" s="342"/>
      <c r="L80" s="343"/>
      <c r="M80" s="344"/>
      <c r="N80" s="344"/>
      <c r="O80" s="335"/>
      <c r="P80" s="456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332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356</v>
      </c>
      <c r="B82" s="336" t="s">
        <v>165</v>
      </c>
      <c r="C82" s="359"/>
      <c r="D82" s="361" t="s">
        <v>357</v>
      </c>
      <c r="E82" s="388"/>
      <c r="F82" s="339">
        <v>22.32</v>
      </c>
      <c r="G82" s="364">
        <v>2274</v>
      </c>
      <c r="H82" s="389">
        <f t="shared" ref="H82:H90" si="25">F82*G82</f>
        <v>50755.68</v>
      </c>
      <c r="I82" s="454"/>
      <c r="J82" s="341">
        <v>4</v>
      </c>
      <c r="K82" s="342">
        <f>G82/P82*60</f>
        <v>2966.086956521729</v>
      </c>
      <c r="L82" s="343">
        <f t="shared" ref="L82:L83" si="26">K82/J82</f>
        <v>741.52173913043225</v>
      </c>
      <c r="M82" s="344">
        <v>0.72222222222222221</v>
      </c>
      <c r="N82" s="344">
        <v>0.75416666666666676</v>
      </c>
      <c r="O82" s="342">
        <v>20</v>
      </c>
      <c r="P82" s="456">
        <f>(N82-M82)*24*60</f>
        <v>46.000000000000156</v>
      </c>
      <c r="Q82" s="345"/>
      <c r="R82" s="345"/>
    </row>
    <row r="83" spans="1:18">
      <c r="A83" s="841"/>
      <c r="B83" s="336" t="s">
        <v>165</v>
      </c>
      <c r="C83" s="359"/>
      <c r="D83" s="394" t="s">
        <v>358</v>
      </c>
      <c r="E83" s="388"/>
      <c r="F83" s="339">
        <v>24.54</v>
      </c>
      <c r="G83" s="364">
        <v>1457</v>
      </c>
      <c r="H83" s="389">
        <f t="shared" si="25"/>
        <v>35754.78</v>
      </c>
      <c r="I83" s="454"/>
      <c r="J83" s="341">
        <v>3</v>
      </c>
      <c r="K83" s="342">
        <f t="shared" ref="K83" si="27">G83/P83*60</f>
        <v>2185.4999999999905</v>
      </c>
      <c r="L83" s="343">
        <f t="shared" si="26"/>
        <v>728.49999999999682</v>
      </c>
      <c r="M83" s="344">
        <v>0.76874999999999993</v>
      </c>
      <c r="N83" s="344">
        <v>0.79652777777777783</v>
      </c>
      <c r="O83" s="342">
        <v>21</v>
      </c>
      <c r="P83" s="456">
        <f t="shared" ref="P83" si="28">(N83-M83)*24*60</f>
        <v>40.000000000000178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54"/>
      <c r="J84" s="341"/>
      <c r="K84" s="342"/>
      <c r="L84" s="343"/>
      <c r="M84" s="344"/>
      <c r="N84" s="344"/>
      <c r="O84" s="342"/>
      <c r="P84" s="456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5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452"/>
      <c r="H86" s="390">
        <f t="shared" si="25"/>
        <v>0</v>
      </c>
      <c r="I86" s="45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452"/>
      <c r="H87" s="390">
        <f t="shared" si="25"/>
        <v>0</v>
      </c>
      <c r="I87" s="45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452"/>
      <c r="H88" s="390">
        <f t="shared" si="25"/>
        <v>0</v>
      </c>
      <c r="I88" s="45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452"/>
      <c r="H89" s="390">
        <f t="shared" si="25"/>
        <v>0</v>
      </c>
      <c r="I89" s="45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452"/>
      <c r="H90" s="390">
        <f t="shared" si="25"/>
        <v>0</v>
      </c>
      <c r="I90" s="45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338</v>
      </c>
      <c r="D91" s="842" t="s">
        <v>332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2575.79347826086</v>
      </c>
      <c r="L91" s="355">
        <f>AVERAGE(L82:L90)</f>
        <v>735.01086956521453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359</v>
      </c>
      <c r="B92" s="336" t="s">
        <v>165</v>
      </c>
      <c r="C92" s="349"/>
      <c r="D92" s="361" t="s">
        <v>185</v>
      </c>
      <c r="E92" s="388"/>
      <c r="F92" s="339">
        <v>16.66</v>
      </c>
      <c r="G92" s="452">
        <v>8283</v>
      </c>
      <c r="H92" s="340">
        <f t="shared" ref="H92:H99" si="29">F92*G92</f>
        <v>137994.78</v>
      </c>
      <c r="I92" s="454"/>
      <c r="J92" s="341">
        <v>4</v>
      </c>
      <c r="K92" s="342">
        <f>G92/P92*60</f>
        <v>2761</v>
      </c>
      <c r="L92" s="343">
        <f t="shared" ref="L92:L93" si="30">K92/J92</f>
        <v>690.25</v>
      </c>
      <c r="M92" s="344">
        <v>0.72222222222222221</v>
      </c>
      <c r="N92" s="344">
        <v>0.84722222222222221</v>
      </c>
      <c r="O92" s="335">
        <v>20</v>
      </c>
      <c r="P92" s="456">
        <f>(N92-M92)*24*60</f>
        <v>180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5383</v>
      </c>
      <c r="H93" s="340">
        <f t="shared" si="29"/>
        <v>96306.763636363641</v>
      </c>
      <c r="I93" s="454"/>
      <c r="J93" s="341">
        <v>3</v>
      </c>
      <c r="K93" s="342">
        <f t="shared" ref="K93" si="31">G93/P93*60</f>
        <v>2691.4999999999986</v>
      </c>
      <c r="L93" s="343">
        <f t="shared" si="30"/>
        <v>897.16666666666617</v>
      </c>
      <c r="M93" s="344">
        <v>0.86111111111111116</v>
      </c>
      <c r="N93" s="344">
        <v>0.94444444444444453</v>
      </c>
      <c r="O93" s="335">
        <v>20</v>
      </c>
      <c r="P93" s="456">
        <f>(N93-M93)*24*60</f>
        <v>120.00000000000006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54"/>
      <c r="J94" s="341"/>
      <c r="K94" s="342"/>
      <c r="L94" s="343"/>
      <c r="M94" s="344"/>
      <c r="N94" s="344"/>
      <c r="O94" s="335"/>
      <c r="P94" s="456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54"/>
      <c r="J95" s="341"/>
      <c r="K95" s="342"/>
      <c r="L95" s="343"/>
      <c r="M95" s="344"/>
      <c r="N95" s="344"/>
      <c r="O95" s="335"/>
      <c r="P95" s="456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54"/>
      <c r="J96" s="341"/>
      <c r="K96" s="342"/>
      <c r="L96" s="343"/>
      <c r="M96" s="344"/>
      <c r="N96" s="344"/>
      <c r="O96" s="335"/>
      <c r="P96" s="456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54"/>
      <c r="J97" s="341"/>
      <c r="K97" s="342"/>
      <c r="L97" s="343"/>
      <c r="M97" s="344"/>
      <c r="N97" s="344"/>
      <c r="O97" s="335"/>
      <c r="P97" s="456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54"/>
      <c r="J98" s="341"/>
      <c r="K98" s="342"/>
      <c r="L98" s="343"/>
      <c r="M98" s="344"/>
      <c r="N98" s="344"/>
      <c r="O98" s="335"/>
      <c r="P98" s="456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54"/>
      <c r="J99" s="341"/>
      <c r="K99" s="342"/>
      <c r="L99" s="343"/>
      <c r="M99" s="344"/>
      <c r="N99" s="344"/>
      <c r="O99" s="335"/>
      <c r="P99" s="456"/>
      <c r="Q99" s="345"/>
      <c r="R99" s="345"/>
    </row>
    <row r="100" spans="1:18" ht="15.75" customHeight="1">
      <c r="A100" s="845"/>
      <c r="B100" s="336">
        <v>0</v>
      </c>
      <c r="C100" s="204" t="s">
        <v>360</v>
      </c>
      <c r="D100" s="838" t="s">
        <v>332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2726.2499999999991</v>
      </c>
      <c r="L100" s="355">
        <f>AVERAGE(L92:L99)</f>
        <v>793.70833333333303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361</v>
      </c>
      <c r="B101" s="336" t="s">
        <v>165</v>
      </c>
      <c r="C101" s="204"/>
      <c r="D101" s="361" t="s">
        <v>362</v>
      </c>
      <c r="E101" s="448"/>
      <c r="F101" s="339">
        <v>30</v>
      </c>
      <c r="G101" s="452">
        <v>2230</v>
      </c>
      <c r="H101" s="340">
        <f t="shared" ref="H101:H110" si="32">F101*G101</f>
        <v>66900</v>
      </c>
      <c r="I101" s="454"/>
      <c r="J101" s="341">
        <v>3</v>
      </c>
      <c r="K101" s="342">
        <f>G101/P101*60</f>
        <v>2973.3333333333335</v>
      </c>
      <c r="L101" s="343">
        <f t="shared" ref="L101:L105" si="33">K101/J101</f>
        <v>991.1111111111112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4">(N101-M101)*24*60</f>
        <v>45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448"/>
      <c r="F102" s="339">
        <v>24.82</v>
      </c>
      <c r="G102" s="452">
        <v>1991</v>
      </c>
      <c r="H102" s="340">
        <f t="shared" si="32"/>
        <v>49416.62</v>
      </c>
      <c r="I102" s="454"/>
      <c r="J102" s="341">
        <v>4</v>
      </c>
      <c r="K102" s="342">
        <f t="shared" ref="K102:K105" si="35">G102/P102*60</f>
        <v>2986.5000000000105</v>
      </c>
      <c r="L102" s="343">
        <f t="shared" si="33"/>
        <v>746.62500000000261</v>
      </c>
      <c r="M102" s="344">
        <v>0.76736111111111116</v>
      </c>
      <c r="N102" s="344">
        <v>0.79513888888888884</v>
      </c>
      <c r="O102" s="335">
        <v>20</v>
      </c>
      <c r="P102" s="342">
        <f t="shared" si="34"/>
        <v>39.999999999999858</v>
      </c>
      <c r="Q102" s="345"/>
      <c r="R102" s="345"/>
    </row>
    <row r="103" spans="1:18">
      <c r="A103" s="830"/>
      <c r="B103" s="336" t="s">
        <v>165</v>
      </c>
      <c r="C103" s="204"/>
      <c r="D103" s="361" t="s">
        <v>363</v>
      </c>
      <c r="E103" s="361"/>
      <c r="F103" s="339">
        <v>23.8</v>
      </c>
      <c r="G103" s="452">
        <v>857</v>
      </c>
      <c r="H103" s="340">
        <f t="shared" si="32"/>
        <v>20396.600000000002</v>
      </c>
      <c r="I103" s="454"/>
      <c r="J103" s="341">
        <v>4</v>
      </c>
      <c r="K103" s="342">
        <f t="shared" si="35"/>
        <v>3024.7058823529519</v>
      </c>
      <c r="L103" s="343">
        <f t="shared" si="33"/>
        <v>756.17647058823798</v>
      </c>
      <c r="M103" s="344">
        <v>0.80972222222222223</v>
      </c>
      <c r="N103" s="344">
        <v>0.82152777777777775</v>
      </c>
      <c r="O103" s="335">
        <v>21</v>
      </c>
      <c r="P103" s="342">
        <f t="shared" si="34"/>
        <v>16.99999999999994</v>
      </c>
      <c r="Q103" s="345"/>
      <c r="R103" s="345"/>
    </row>
    <row r="104" spans="1:18">
      <c r="A104" s="830"/>
      <c r="B104" s="336" t="s">
        <v>165</v>
      </c>
      <c r="C104" s="204"/>
      <c r="D104" s="361" t="s">
        <v>364</v>
      </c>
      <c r="E104" s="379"/>
      <c r="F104" s="339">
        <v>24.76</v>
      </c>
      <c r="G104" s="452">
        <v>1512</v>
      </c>
      <c r="H104" s="340">
        <f t="shared" si="32"/>
        <v>37437.120000000003</v>
      </c>
      <c r="I104" s="454"/>
      <c r="J104" s="341">
        <v>4</v>
      </c>
      <c r="K104" s="342">
        <f t="shared" si="35"/>
        <v>3024.0000000000105</v>
      </c>
      <c r="L104" s="343">
        <f t="shared" si="33"/>
        <v>756.00000000000261</v>
      </c>
      <c r="M104" s="344">
        <v>0.83611111111111114</v>
      </c>
      <c r="N104" s="344">
        <v>0.8569444444444444</v>
      </c>
      <c r="O104" s="335">
        <v>21</v>
      </c>
      <c r="P104" s="342">
        <f>(N104-M104)*24*60</f>
        <v>29.999999999999893</v>
      </c>
      <c r="Q104" s="345"/>
      <c r="R104" s="345"/>
    </row>
    <row r="105" spans="1:18">
      <c r="A105" s="830"/>
      <c r="B105" s="336" t="s">
        <v>165</v>
      </c>
      <c r="C105" s="204"/>
      <c r="D105" s="361" t="s">
        <v>365</v>
      </c>
      <c r="E105" s="363"/>
      <c r="F105" s="339">
        <v>14.03</v>
      </c>
      <c r="G105" s="452">
        <v>8167</v>
      </c>
      <c r="H105" s="340">
        <f t="shared" si="32"/>
        <v>114583.01</v>
      </c>
      <c r="I105" s="454"/>
      <c r="J105" s="341">
        <v>3</v>
      </c>
      <c r="K105" s="342">
        <f t="shared" si="35"/>
        <v>2969.8181818181806</v>
      </c>
      <c r="L105" s="343">
        <f t="shared" si="33"/>
        <v>989.93939393939354</v>
      </c>
      <c r="M105" s="344">
        <v>0.87083333333333324</v>
      </c>
      <c r="N105" s="344">
        <v>0.98541666666666661</v>
      </c>
      <c r="O105" s="335">
        <v>20</v>
      </c>
      <c r="P105" s="342">
        <f>(N105-M105)*24*60</f>
        <v>165.00000000000006</v>
      </c>
      <c r="Q105" s="343"/>
      <c r="R105" s="345"/>
    </row>
    <row r="106" spans="1:18">
      <c r="A106" s="830"/>
      <c r="B106" s="336">
        <v>0</v>
      </c>
      <c r="C106" s="204"/>
      <c r="D106" s="363"/>
      <c r="E106" s="448"/>
      <c r="F106" s="339" t="s">
        <v>161</v>
      </c>
      <c r="G106" s="346"/>
      <c r="H106" s="340">
        <f t="shared" si="32"/>
        <v>0</v>
      </c>
      <c r="I106" s="45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452"/>
      <c r="H107" s="340">
        <f t="shared" si="32"/>
        <v>0</v>
      </c>
      <c r="I107" s="45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452"/>
      <c r="H108" s="340">
        <f t="shared" si="32"/>
        <v>0</v>
      </c>
      <c r="I108" s="45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452"/>
      <c r="H109" s="340">
        <f t="shared" si="32"/>
        <v>0</v>
      </c>
      <c r="I109" s="45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452"/>
      <c r="H110" s="340">
        <f t="shared" si="32"/>
        <v>0</v>
      </c>
      <c r="I110" s="45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350</v>
      </c>
      <c r="D111" s="831" t="s">
        <v>332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2995.6714795008975</v>
      </c>
      <c r="L111" s="355">
        <f>AVERAGE(L101:L110)</f>
        <v>847.97039512774973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366</v>
      </c>
      <c r="B112" s="336" t="s">
        <v>165</v>
      </c>
      <c r="C112" s="204"/>
      <c r="D112" s="363" t="s">
        <v>188</v>
      </c>
      <c r="E112" s="398"/>
      <c r="F112" s="339">
        <v>28.57</v>
      </c>
      <c r="G112" s="452">
        <v>3982</v>
      </c>
      <c r="H112" s="389">
        <f t="shared" si="17"/>
        <v>113765.74</v>
      </c>
      <c r="I112" s="454"/>
      <c r="J112" s="341">
        <v>3</v>
      </c>
      <c r="K112" s="342">
        <f t="shared" ref="K112:K117" si="36">G112/P112*60</f>
        <v>2986.4999999999991</v>
      </c>
      <c r="L112" s="343">
        <f t="shared" ref="L112:L117" si="37">K112/J112</f>
        <v>995.49999999999966</v>
      </c>
      <c r="M112" s="344">
        <v>0.72222222222222221</v>
      </c>
      <c r="N112" s="344">
        <v>0.77777777777777779</v>
      </c>
      <c r="O112" s="335">
        <v>20</v>
      </c>
      <c r="P112" s="456">
        <f t="shared" ref="P112:P116" si="38">(N112-M112)*24*60</f>
        <v>80.000000000000028</v>
      </c>
      <c r="Q112" s="335"/>
      <c r="R112" s="335"/>
    </row>
    <row r="113" spans="1:18">
      <c r="A113" s="833"/>
      <c r="B113" s="336" t="s">
        <v>165</v>
      </c>
      <c r="C113" s="359"/>
      <c r="D113" s="386" t="s">
        <v>367</v>
      </c>
      <c r="E113" s="386"/>
      <c r="F113" s="339">
        <v>25.03</v>
      </c>
      <c r="G113" s="452">
        <v>1243</v>
      </c>
      <c r="H113" s="389">
        <f t="shared" si="17"/>
        <v>31112.29</v>
      </c>
      <c r="I113" s="454"/>
      <c r="J113" s="341">
        <v>4</v>
      </c>
      <c r="K113" s="342">
        <f t="shared" si="36"/>
        <v>2983.1999999999916</v>
      </c>
      <c r="L113" s="343">
        <f t="shared" si="37"/>
        <v>745.79999999999791</v>
      </c>
      <c r="M113" s="344">
        <v>0.79166666666666663</v>
      </c>
      <c r="N113" s="344">
        <v>0.80902777777777779</v>
      </c>
      <c r="O113" s="335">
        <v>20</v>
      </c>
      <c r="P113" s="456">
        <f t="shared" si="38"/>
        <v>25.000000000000071</v>
      </c>
      <c r="Q113" s="345"/>
      <c r="R113" s="345"/>
    </row>
    <row r="114" spans="1:18">
      <c r="A114" s="833"/>
      <c r="B114" s="336" t="s">
        <v>165</v>
      </c>
      <c r="C114" s="359"/>
      <c r="D114" s="386" t="s">
        <v>368</v>
      </c>
      <c r="E114" s="361"/>
      <c r="F114" s="339">
        <v>16.7</v>
      </c>
      <c r="G114" s="452">
        <v>3816</v>
      </c>
      <c r="H114" s="389">
        <f t="shared" si="17"/>
        <v>63727.199999999997</v>
      </c>
      <c r="I114" s="454"/>
      <c r="J114" s="341">
        <v>3</v>
      </c>
      <c r="K114" s="342">
        <f t="shared" si="36"/>
        <v>2973.506493506492</v>
      </c>
      <c r="L114" s="343">
        <f t="shared" si="37"/>
        <v>991.16883116883071</v>
      </c>
      <c r="M114" s="344">
        <v>0.82361111111111107</v>
      </c>
      <c r="N114" s="344">
        <v>0.87708333333333333</v>
      </c>
      <c r="O114" s="335">
        <v>21</v>
      </c>
      <c r="P114" s="456">
        <f t="shared" si="38"/>
        <v>77.000000000000043</v>
      </c>
      <c r="Q114" s="345"/>
      <c r="R114" s="345"/>
    </row>
    <row r="115" spans="1:18">
      <c r="A115" s="833"/>
      <c r="B115" s="336" t="s">
        <v>165</v>
      </c>
      <c r="C115" s="359"/>
      <c r="D115" s="363" t="s">
        <v>369</v>
      </c>
      <c r="E115" s="379"/>
      <c r="F115" s="339">
        <v>18.18</v>
      </c>
      <c r="G115" s="452">
        <v>1579</v>
      </c>
      <c r="H115" s="389">
        <f t="shared" si="17"/>
        <v>28706.22</v>
      </c>
      <c r="I115" s="454"/>
      <c r="J115" s="341">
        <v>3</v>
      </c>
      <c r="K115" s="342">
        <f t="shared" si="36"/>
        <v>2960.6250000000105</v>
      </c>
      <c r="L115" s="343">
        <f t="shared" si="37"/>
        <v>986.87500000000352</v>
      </c>
      <c r="M115" s="344">
        <v>0.89236111111111116</v>
      </c>
      <c r="N115" s="344">
        <v>0.9145833333333333</v>
      </c>
      <c r="O115" s="335">
        <v>22</v>
      </c>
      <c r="P115" s="456">
        <f t="shared" si="38"/>
        <v>31.999999999999886</v>
      </c>
      <c r="Q115" s="345"/>
      <c r="R115" s="345"/>
    </row>
    <row r="116" spans="1:18">
      <c r="A116" s="833"/>
      <c r="B116" s="336" t="s">
        <v>165</v>
      </c>
      <c r="C116" s="359"/>
      <c r="D116" s="386" t="s">
        <v>370</v>
      </c>
      <c r="E116" s="363"/>
      <c r="F116" s="339">
        <v>18.18</v>
      </c>
      <c r="G116" s="452">
        <v>1503</v>
      </c>
      <c r="H116" s="389">
        <f t="shared" si="17"/>
        <v>27324.54</v>
      </c>
      <c r="I116" s="454"/>
      <c r="J116" s="341">
        <v>3</v>
      </c>
      <c r="K116" s="342">
        <f t="shared" si="36"/>
        <v>2909.0322580645116</v>
      </c>
      <c r="L116" s="343">
        <f t="shared" si="37"/>
        <v>969.67741935483718</v>
      </c>
      <c r="M116" s="344">
        <v>0.92847222222222225</v>
      </c>
      <c r="N116" s="391">
        <v>0.95000000000000007</v>
      </c>
      <c r="O116" s="335">
        <v>20</v>
      </c>
      <c r="P116" s="456">
        <f t="shared" si="38"/>
        <v>31.00000000000005</v>
      </c>
      <c r="Q116" s="345"/>
      <c r="R116" s="345"/>
    </row>
    <row r="117" spans="1:18">
      <c r="A117" s="833"/>
      <c r="B117" s="336" t="s">
        <v>165</v>
      </c>
      <c r="C117" s="359"/>
      <c r="D117" s="361" t="s">
        <v>371</v>
      </c>
      <c r="E117" s="376"/>
      <c r="F117" s="339">
        <v>14.285714285714283</v>
      </c>
      <c r="G117" s="452">
        <v>11764</v>
      </c>
      <c r="H117" s="389">
        <f t="shared" ref="H117:H123" si="39">F117*G117</f>
        <v>168057.14285714281</v>
      </c>
      <c r="I117" s="454"/>
      <c r="J117" s="341">
        <v>3</v>
      </c>
      <c r="K117" s="342">
        <f t="shared" si="36"/>
        <v>2941.0000000427972</v>
      </c>
      <c r="L117" s="343">
        <f t="shared" si="37"/>
        <v>980.33333334759902</v>
      </c>
      <c r="M117" s="344">
        <v>46298.965277777781</v>
      </c>
      <c r="N117" s="344">
        <v>46299.131944444445</v>
      </c>
      <c r="O117" s="335">
        <v>22</v>
      </c>
      <c r="P117" s="342">
        <f>(N117-M117)*24*60</f>
        <v>239.99999999650754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452"/>
      <c r="H118" s="389">
        <f t="shared" si="39"/>
        <v>0</v>
      </c>
      <c r="I118" s="454"/>
      <c r="J118" s="341"/>
      <c r="K118" s="342"/>
      <c r="L118" s="343"/>
      <c r="M118" s="344"/>
      <c r="N118" s="344"/>
      <c r="O118" s="342"/>
      <c r="P118" s="456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452"/>
      <c r="H119" s="389">
        <f t="shared" si="39"/>
        <v>0</v>
      </c>
      <c r="I119" s="454"/>
      <c r="J119" s="341"/>
      <c r="K119" s="342"/>
      <c r="L119" s="343"/>
      <c r="M119" s="344"/>
      <c r="N119" s="344"/>
      <c r="O119" s="335"/>
      <c r="P119" s="456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452"/>
      <c r="H120" s="389">
        <f t="shared" si="39"/>
        <v>0</v>
      </c>
      <c r="I120" s="454"/>
      <c r="J120" s="341"/>
      <c r="K120" s="342"/>
      <c r="L120" s="343"/>
      <c r="M120" s="344"/>
      <c r="N120" s="344"/>
      <c r="O120" s="335"/>
      <c r="P120" s="456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452"/>
      <c r="H121" s="389">
        <f t="shared" si="39"/>
        <v>0</v>
      </c>
      <c r="I121" s="454"/>
      <c r="J121" s="341"/>
      <c r="K121" s="342"/>
      <c r="L121" s="343"/>
      <c r="M121" s="344"/>
      <c r="N121" s="344"/>
      <c r="O121" s="335"/>
      <c r="P121" s="456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452"/>
      <c r="H122" s="389">
        <f t="shared" si="39"/>
        <v>0</v>
      </c>
      <c r="I122" s="454"/>
      <c r="J122" s="341"/>
      <c r="K122" s="342"/>
      <c r="L122" s="343"/>
      <c r="M122" s="344"/>
      <c r="N122" s="344"/>
      <c r="O122" s="335"/>
      <c r="P122" s="456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452"/>
      <c r="H123" s="389">
        <f t="shared" si="39"/>
        <v>0</v>
      </c>
      <c r="I123" s="454"/>
      <c r="J123" s="341"/>
      <c r="K123" s="342"/>
      <c r="L123" s="343"/>
      <c r="M123" s="344"/>
      <c r="N123" s="344"/>
      <c r="O123" s="335"/>
      <c r="P123" s="456"/>
      <c r="Q123" s="345"/>
      <c r="R123" s="345"/>
    </row>
    <row r="124" spans="1:18" ht="17.399999999999999" customHeight="1">
      <c r="A124" s="833"/>
      <c r="B124" s="349">
        <v>0</v>
      </c>
      <c r="C124" s="204" t="s">
        <v>355</v>
      </c>
      <c r="D124" s="834" t="s">
        <v>332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2958.9772919356342</v>
      </c>
      <c r="L124" s="355">
        <f>AVERAGE(L112:L123)</f>
        <v>944.89243064521133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5" zoomScaleNormal="55" workbookViewId="0">
      <pane xSplit="1" ySplit="4" topLeftCell="B5" activePane="bottomRight" state="frozen"/>
      <selection activeCell="AK24" sqref="AK24"/>
      <selection pane="topRight" activeCell="AK24" sqref="AK24"/>
      <selection pane="bottomLeft" activeCell="AK24" sqref="AK24"/>
      <selection pane="bottomRight" activeCell="H11" sqref="H1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417</v>
      </c>
      <c r="B1" s="57"/>
      <c r="C1" s="57"/>
      <c r="D1" s="474" t="s">
        <v>311</v>
      </c>
      <c r="E1" s="58">
        <f>SUM(G5:G173)</f>
        <v>140541.4</v>
      </c>
      <c r="F1" s="459" t="s">
        <v>3</v>
      </c>
      <c r="G1" s="59">
        <f>SUM(H5:H173)</f>
        <v>5591666.0529542295</v>
      </c>
      <c r="H1" s="473" t="s">
        <v>77</v>
      </c>
      <c r="I1" s="60">
        <f>M17+M30+M43+M56+M69+M82+M95+M108+M121+M134+M147+M160+M173</f>
        <v>187.70833333333334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418</v>
      </c>
      <c r="Q1" s="956"/>
      <c r="R1" s="956"/>
      <c r="S1" s="956"/>
      <c r="T1" s="956" t="s">
        <v>419</v>
      </c>
      <c r="U1" s="956"/>
      <c r="V1" s="956"/>
      <c r="W1" s="956"/>
      <c r="X1" s="956"/>
      <c r="Y1" s="956"/>
      <c r="Z1" s="61" t="s">
        <v>420</v>
      </c>
      <c r="AA1" s="61" t="s">
        <v>421</v>
      </c>
      <c r="AB1" s="961" t="s">
        <v>422</v>
      </c>
      <c r="AC1" s="962"/>
      <c r="AD1" s="61" t="s">
        <v>420</v>
      </c>
      <c r="AE1" s="61" t="s">
        <v>423</v>
      </c>
      <c r="AF1" s="956" t="s">
        <v>424</v>
      </c>
      <c r="AG1" s="957"/>
      <c r="AH1" s="957"/>
      <c r="AK1" s="62" t="s">
        <v>425</v>
      </c>
    </row>
    <row r="2" spans="1:37" ht="26.25" customHeight="1">
      <c r="A2" s="960" t="s">
        <v>426</v>
      </c>
      <c r="B2" s="960"/>
      <c r="C2" s="474"/>
      <c r="D2" s="474" t="s">
        <v>427</v>
      </c>
      <c r="E2" s="63">
        <f>AVERAGE(O17,O30,O43,O56,O69,O82,O95,O108,O121,O134,O147,O160,O173)</f>
        <v>128.5272856613131</v>
      </c>
      <c r="F2" s="64" t="s">
        <v>80</v>
      </c>
      <c r="G2" s="65">
        <f>G1/E1</f>
        <v>39.786611297128317</v>
      </c>
      <c r="H2" s="473" t="s">
        <v>81</v>
      </c>
      <c r="I2" s="473">
        <f>COUNT(I5:I173)</f>
        <v>7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2</v>
      </c>
      <c r="AE2" s="67">
        <f>AE17+AE30+AE43+AE56+AE69+AE82+AE95+AE108+AE121+AE134+AE147+AE160+AE173</f>
        <v>3</v>
      </c>
      <c r="AF2" s="957"/>
      <c r="AG2" s="957"/>
      <c r="AH2" s="957"/>
      <c r="AK2" s="402">
        <f>AVERAGE(AK5:AK9999)</f>
        <v>6.3679166666666855</v>
      </c>
    </row>
    <row r="3" spans="1:37" ht="30.6" customHeight="1">
      <c r="A3" s="895" t="s">
        <v>428</v>
      </c>
      <c r="B3" s="895" t="s">
        <v>82</v>
      </c>
      <c r="C3" s="958"/>
      <c r="D3" s="895" t="s">
        <v>429</v>
      </c>
      <c r="E3" s="895"/>
      <c r="F3" s="958" t="s">
        <v>83</v>
      </c>
      <c r="G3" s="951" t="s">
        <v>84</v>
      </c>
      <c r="H3" s="958" t="s">
        <v>85</v>
      </c>
      <c r="I3" s="952" t="s">
        <v>430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431</v>
      </c>
      <c r="O3" s="924" t="s">
        <v>427</v>
      </c>
      <c r="P3" s="955" t="s">
        <v>432</v>
      </c>
      <c r="Q3" s="924" t="s">
        <v>427</v>
      </c>
      <c r="R3" s="949" t="s">
        <v>433</v>
      </c>
      <c r="S3" s="925" t="s">
        <v>434</v>
      </c>
      <c r="T3" s="951" t="s">
        <v>88</v>
      </c>
      <c r="U3" s="951"/>
      <c r="V3" s="950" t="s">
        <v>89</v>
      </c>
      <c r="W3" s="952" t="s">
        <v>326</v>
      </c>
      <c r="X3" s="951" t="s">
        <v>327</v>
      </c>
      <c r="Y3" s="951"/>
      <c r="Z3" s="953" t="s">
        <v>435</v>
      </c>
      <c r="AA3" s="954"/>
      <c r="AB3" s="944" t="s">
        <v>436</v>
      </c>
      <c r="AC3" s="945"/>
      <c r="AD3" s="946" t="s">
        <v>437</v>
      </c>
      <c r="AE3" s="947"/>
      <c r="AF3" s="948" t="s">
        <v>325</v>
      </c>
      <c r="AG3" s="949" t="s">
        <v>438</v>
      </c>
      <c r="AH3" s="925" t="s">
        <v>434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468" t="s">
        <v>90</v>
      </c>
      <c r="U4" s="468" t="s">
        <v>91</v>
      </c>
      <c r="V4" s="951"/>
      <c r="W4" s="952"/>
      <c r="X4" s="459" t="s">
        <v>328</v>
      </c>
      <c r="Y4" s="459" t="s">
        <v>36</v>
      </c>
      <c r="Z4" s="468" t="s">
        <v>439</v>
      </c>
      <c r="AA4" s="468" t="s">
        <v>440</v>
      </c>
      <c r="AB4" s="945"/>
      <c r="AC4" s="945"/>
      <c r="AD4" s="468" t="s">
        <v>441</v>
      </c>
      <c r="AE4" s="68" t="s">
        <v>442</v>
      </c>
      <c r="AF4" s="948"/>
      <c r="AG4" s="949"/>
      <c r="AH4" s="925"/>
      <c r="AK4" s="951"/>
    </row>
    <row r="5" spans="1:37" ht="18.75" customHeight="1">
      <c r="A5" s="940" t="s">
        <v>443</v>
      </c>
      <c r="B5" s="69" t="s">
        <v>163</v>
      </c>
      <c r="C5" s="70"/>
      <c r="D5" s="71" t="s">
        <v>93</v>
      </c>
      <c r="E5" s="72"/>
      <c r="F5" s="73">
        <v>36.92</v>
      </c>
      <c r="G5" s="74">
        <v>814.8</v>
      </c>
      <c r="H5" s="75">
        <f t="shared" ref="H5:H16" si="0">F5*G5</f>
        <v>30082.416000000001</v>
      </c>
      <c r="I5" s="469"/>
      <c r="J5" s="76">
        <v>12</v>
      </c>
      <c r="K5" s="74">
        <v>2000</v>
      </c>
      <c r="L5" s="77">
        <v>166.66666666666666</v>
      </c>
      <c r="M5" s="470">
        <v>12</v>
      </c>
      <c r="N5" s="74">
        <f t="shared" ref="N5:N12" si="1">G5/W5*60</f>
        <v>1577.0322580645175</v>
      </c>
      <c r="O5" s="77">
        <f t="shared" ref="O5:O12" si="2">N5/M5</f>
        <v>131.41935483870978</v>
      </c>
      <c r="P5" s="78">
        <f t="shared" ref="P5:P12" si="3">M5-J5</f>
        <v>0</v>
      </c>
      <c r="Q5" s="79">
        <f t="shared" ref="Q5:Q12" si="4">O5-L5</f>
        <v>-35.247311827956878</v>
      </c>
      <c r="R5" s="461">
        <f t="shared" ref="R5:R12" si="5">O5/L5</f>
        <v>0.78851612903225876</v>
      </c>
      <c r="S5" s="910">
        <f>R17</f>
        <v>0.87588145836512654</v>
      </c>
      <c r="T5" s="80">
        <v>0.25</v>
      </c>
      <c r="U5" s="80">
        <v>0.27152777777777776</v>
      </c>
      <c r="V5" s="459">
        <v>5</v>
      </c>
      <c r="W5" s="469">
        <f>(U5-T5)*24*60</f>
        <v>30.999999999999972</v>
      </c>
      <c r="X5" s="459"/>
      <c r="Y5" s="459"/>
      <c r="Z5" s="81"/>
      <c r="AA5" s="81"/>
      <c r="AB5" s="895"/>
      <c r="AC5" s="895"/>
      <c r="AD5" s="82"/>
      <c r="AE5" s="82"/>
      <c r="AF5" s="78">
        <f t="shared" ref="AF5:AF70" si="6">N5-K5</f>
        <v>-422.96774193548254</v>
      </c>
      <c r="AG5" s="461">
        <f t="shared" ref="AG5:AG70" si="7">N5/K5</f>
        <v>0.78851612903225876</v>
      </c>
      <c r="AH5" s="910">
        <f>AG17</f>
        <v>0.88087951573621392</v>
      </c>
      <c r="AJ5" s="62" t="str">
        <f>A5</f>
        <v>四度一組
(ET-600)</v>
      </c>
      <c r="AK5" s="404">
        <f>AVERAGE(AK6:AK16)</f>
        <v>6.4285714285714795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6063</v>
      </c>
      <c r="H6" s="75">
        <f t="shared" si="0"/>
        <v>229363.28999999998</v>
      </c>
      <c r="I6" s="469"/>
      <c r="J6" s="76">
        <v>20</v>
      </c>
      <c r="K6" s="74">
        <v>2400</v>
      </c>
      <c r="L6" s="77">
        <v>120</v>
      </c>
      <c r="M6" s="470">
        <v>20</v>
      </c>
      <c r="N6" s="74">
        <f t="shared" si="1"/>
        <v>2231.7791411042949</v>
      </c>
      <c r="O6" s="77">
        <f t="shared" si="2"/>
        <v>111.58895705521475</v>
      </c>
      <c r="P6" s="78">
        <f t="shared" si="3"/>
        <v>0</v>
      </c>
      <c r="Q6" s="79">
        <f t="shared" si="4"/>
        <v>-8.4110429447852511</v>
      </c>
      <c r="R6" s="461">
        <f t="shared" si="5"/>
        <v>0.92990797546012294</v>
      </c>
      <c r="S6" s="910"/>
      <c r="T6" s="80">
        <v>0.27708333333333329</v>
      </c>
      <c r="U6" s="80">
        <v>0.39027777777777772</v>
      </c>
      <c r="V6" s="459">
        <v>8</v>
      </c>
      <c r="W6" s="469">
        <f t="shared" ref="W6:W17" si="8">(U6-T6)*24*60</f>
        <v>162.99999999999997</v>
      </c>
      <c r="X6" s="83"/>
      <c r="Y6" s="83"/>
      <c r="Z6" s="84"/>
      <c r="AA6" s="84"/>
      <c r="AB6" s="895"/>
      <c r="AC6" s="895"/>
      <c r="AD6" s="457"/>
      <c r="AE6" s="457"/>
      <c r="AF6" s="78">
        <f t="shared" si="6"/>
        <v>-168.22085889570508</v>
      </c>
      <c r="AG6" s="461">
        <f t="shared" si="7"/>
        <v>0.92990797546012294</v>
      </c>
      <c r="AH6" s="910"/>
      <c r="AJ6" s="405">
        <f>IF((IF(V6&lt;10,V6,(X6-U5)*1440))=0,"",IF(V6&lt;10,V6,(X6-U5)*1440))</f>
        <v>8</v>
      </c>
      <c r="AK6" s="406">
        <f>IF(AJ6&gt;4,AJ6,"")</f>
        <v>8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2048</v>
      </c>
      <c r="H7" s="75">
        <f t="shared" si="0"/>
        <v>73502.720000000001</v>
      </c>
      <c r="I7" s="469"/>
      <c r="J7" s="76">
        <v>18</v>
      </c>
      <c r="K7" s="74">
        <v>2571</v>
      </c>
      <c r="L7" s="77">
        <v>142.83333333333334</v>
      </c>
      <c r="M7" s="470">
        <v>18</v>
      </c>
      <c r="N7" s="74">
        <f t="shared" si="1"/>
        <v>2318.4905660377372</v>
      </c>
      <c r="O7" s="77">
        <f t="shared" si="2"/>
        <v>128.80503144654097</v>
      </c>
      <c r="P7" s="78">
        <f t="shared" si="3"/>
        <v>0</v>
      </c>
      <c r="Q7" s="79">
        <f t="shared" si="4"/>
        <v>-14.028301886792377</v>
      </c>
      <c r="R7" s="461">
        <f t="shared" si="5"/>
        <v>0.90178551771207205</v>
      </c>
      <c r="S7" s="910"/>
      <c r="T7" s="80">
        <v>0.40624999999999994</v>
      </c>
      <c r="U7" s="80">
        <v>0.44305555555555548</v>
      </c>
      <c r="V7" s="459">
        <v>23</v>
      </c>
      <c r="W7" s="469">
        <f t="shared" si="8"/>
        <v>52.999999999999972</v>
      </c>
      <c r="X7" s="83">
        <v>0.39444444444444443</v>
      </c>
      <c r="Y7" s="83">
        <v>0.4055555555555555</v>
      </c>
      <c r="Z7" s="84"/>
      <c r="AA7" s="84"/>
      <c r="AB7" s="895"/>
      <c r="AC7" s="895"/>
      <c r="AD7" s="457"/>
      <c r="AE7" s="457"/>
      <c r="AF7" s="78">
        <f t="shared" si="6"/>
        <v>-252.50943396226285</v>
      </c>
      <c r="AG7" s="461">
        <f t="shared" si="7"/>
        <v>0.90178551771207205</v>
      </c>
      <c r="AH7" s="910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941"/>
      <c r="B8" s="69" t="s">
        <v>162</v>
      </c>
      <c r="C8" s="70"/>
      <c r="D8" s="71" t="s">
        <v>95</v>
      </c>
      <c r="E8" s="72"/>
      <c r="F8" s="73">
        <v>36.729999999999997</v>
      </c>
      <c r="G8" s="85">
        <v>692</v>
      </c>
      <c r="H8" s="75">
        <f t="shared" si="0"/>
        <v>25417.159999999996</v>
      </c>
      <c r="I8" s="469"/>
      <c r="J8" s="76">
        <v>18</v>
      </c>
      <c r="K8" s="74">
        <v>2571</v>
      </c>
      <c r="L8" s="77">
        <v>142.83333333333334</v>
      </c>
      <c r="M8" s="470">
        <v>18</v>
      </c>
      <c r="N8" s="74">
        <f t="shared" si="1"/>
        <v>2306.6666666666647</v>
      </c>
      <c r="O8" s="77">
        <f t="shared" si="2"/>
        <v>128.14814814814804</v>
      </c>
      <c r="P8" s="78">
        <f t="shared" si="3"/>
        <v>0</v>
      </c>
      <c r="Q8" s="79">
        <f t="shared" si="4"/>
        <v>-14.685185185185304</v>
      </c>
      <c r="R8" s="461">
        <f t="shared" si="5"/>
        <v>0.89718656813172482</v>
      </c>
      <c r="S8" s="910"/>
      <c r="T8" s="80">
        <v>0.44722222222222213</v>
      </c>
      <c r="U8" s="80">
        <v>0.45972222222222214</v>
      </c>
      <c r="V8" s="459">
        <v>6</v>
      </c>
      <c r="W8" s="469">
        <f t="shared" si="8"/>
        <v>18.000000000000014</v>
      </c>
      <c r="X8" s="83"/>
      <c r="Y8" s="83"/>
      <c r="Z8" s="84"/>
      <c r="AA8" s="84"/>
      <c r="AB8" s="895"/>
      <c r="AC8" s="895"/>
      <c r="AD8" s="457"/>
      <c r="AE8" s="457"/>
      <c r="AF8" s="78">
        <f t="shared" si="6"/>
        <v>-264.3333333333353</v>
      </c>
      <c r="AG8" s="461">
        <f t="shared" si="7"/>
        <v>0.89718656813172493</v>
      </c>
      <c r="AH8" s="910"/>
      <c r="AJ8" s="405">
        <f t="shared" si="9"/>
        <v>6</v>
      </c>
      <c r="AK8" s="406">
        <f t="shared" si="10"/>
        <v>6</v>
      </c>
    </row>
    <row r="9" spans="1:37" ht="19.2" customHeight="1">
      <c r="A9" s="941"/>
      <c r="B9" s="69" t="s">
        <v>162</v>
      </c>
      <c r="C9" s="86"/>
      <c r="D9" s="71" t="s">
        <v>96</v>
      </c>
      <c r="E9" s="87"/>
      <c r="F9" s="73">
        <v>28.86</v>
      </c>
      <c r="G9" s="74">
        <v>1106</v>
      </c>
      <c r="H9" s="75">
        <f t="shared" si="0"/>
        <v>31919.16</v>
      </c>
      <c r="I9" s="457"/>
      <c r="J9" s="76">
        <v>17</v>
      </c>
      <c r="K9" s="74">
        <v>2571</v>
      </c>
      <c r="L9" s="77">
        <v>151.23529411764707</v>
      </c>
      <c r="M9" s="470">
        <v>17</v>
      </c>
      <c r="N9" s="74">
        <f t="shared" si="1"/>
        <v>2288.2758620689674</v>
      </c>
      <c r="O9" s="77">
        <f t="shared" si="2"/>
        <v>134.60446247464515</v>
      </c>
      <c r="P9" s="78">
        <f t="shared" si="3"/>
        <v>0</v>
      </c>
      <c r="Q9" s="79">
        <f t="shared" si="4"/>
        <v>-16.630831643001926</v>
      </c>
      <c r="R9" s="461">
        <f t="shared" si="5"/>
        <v>0.89003339637066015</v>
      </c>
      <c r="S9" s="910"/>
      <c r="T9" s="80">
        <v>0.46319444444444435</v>
      </c>
      <c r="U9" s="80">
        <v>0.48333333333333323</v>
      </c>
      <c r="V9" s="459">
        <v>5</v>
      </c>
      <c r="W9" s="469">
        <f t="shared" si="8"/>
        <v>28.999999999999979</v>
      </c>
      <c r="X9" s="83"/>
      <c r="Y9" s="83"/>
      <c r="Z9" s="84"/>
      <c r="AA9" s="84"/>
      <c r="AB9" s="895"/>
      <c r="AC9" s="895"/>
      <c r="AD9" s="457"/>
      <c r="AE9" s="457"/>
      <c r="AF9" s="78">
        <f t="shared" si="6"/>
        <v>-282.7241379310326</v>
      </c>
      <c r="AG9" s="461">
        <f t="shared" si="7"/>
        <v>0.89003339637066026</v>
      </c>
      <c r="AH9" s="910"/>
      <c r="AJ9" s="405">
        <f t="shared" si="9"/>
        <v>5</v>
      </c>
      <c r="AK9" s="406">
        <f t="shared" si="10"/>
        <v>5</v>
      </c>
    </row>
    <row r="10" spans="1:37" ht="19.2" customHeight="1">
      <c r="A10" s="942"/>
      <c r="B10" s="69" t="s">
        <v>162</v>
      </c>
      <c r="C10" s="70"/>
      <c r="D10" s="71" t="s">
        <v>97</v>
      </c>
      <c r="E10" s="72"/>
      <c r="F10" s="73">
        <v>31.11</v>
      </c>
      <c r="G10" s="74">
        <v>1809</v>
      </c>
      <c r="H10" s="75">
        <f t="shared" si="0"/>
        <v>56277.99</v>
      </c>
      <c r="I10" s="469"/>
      <c r="J10" s="76">
        <v>18</v>
      </c>
      <c r="K10" s="74">
        <v>2769</v>
      </c>
      <c r="L10" s="77">
        <v>153.83333333333334</v>
      </c>
      <c r="M10" s="470">
        <v>18</v>
      </c>
      <c r="N10" s="74">
        <f t="shared" si="1"/>
        <v>2359.5652173913045</v>
      </c>
      <c r="O10" s="77">
        <f t="shared" si="2"/>
        <v>131.08695652173913</v>
      </c>
      <c r="P10" s="78">
        <f t="shared" si="3"/>
        <v>0</v>
      </c>
      <c r="Q10" s="79">
        <f t="shared" si="4"/>
        <v>-22.746376811594217</v>
      </c>
      <c r="R10" s="461">
        <f t="shared" si="5"/>
        <v>0.85213622874369954</v>
      </c>
      <c r="S10" s="911"/>
      <c r="T10" s="80">
        <v>0.52430555555555536</v>
      </c>
      <c r="U10" s="80">
        <v>0.5562499999999998</v>
      </c>
      <c r="V10" s="459">
        <v>6</v>
      </c>
      <c r="W10" s="469">
        <f t="shared" si="8"/>
        <v>46</v>
      </c>
      <c r="X10" s="83"/>
      <c r="Y10" s="83"/>
      <c r="Z10" s="84"/>
      <c r="AA10" s="84"/>
      <c r="AB10" s="895"/>
      <c r="AC10" s="895"/>
      <c r="AD10" s="457"/>
      <c r="AE10" s="457"/>
      <c r="AF10" s="78">
        <f>N10-K10</f>
        <v>-409.43478260869551</v>
      </c>
      <c r="AG10" s="461">
        <f>N10/K10</f>
        <v>0.85213622874369965</v>
      </c>
      <c r="AH10" s="911"/>
      <c r="AJ10" s="405">
        <f t="shared" si="9"/>
        <v>6</v>
      </c>
      <c r="AK10" s="406">
        <f t="shared" si="10"/>
        <v>6</v>
      </c>
    </row>
    <row r="11" spans="1:37" ht="19.2" customHeight="1">
      <c r="A11" s="942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2583</v>
      </c>
      <c r="H11" s="75">
        <f t="shared" si="0"/>
        <v>99393.84</v>
      </c>
      <c r="I11" s="469"/>
      <c r="J11" s="76">
        <v>19</v>
      </c>
      <c r="K11" s="74">
        <v>2769</v>
      </c>
      <c r="L11" s="77">
        <v>145.73684210526315</v>
      </c>
      <c r="M11" s="470">
        <v>19</v>
      </c>
      <c r="N11" s="74">
        <f t="shared" si="1"/>
        <v>2460.0000000000027</v>
      </c>
      <c r="O11" s="77">
        <f t="shared" si="2"/>
        <v>129.47368421052647</v>
      </c>
      <c r="P11" s="78">
        <f t="shared" si="3"/>
        <v>0</v>
      </c>
      <c r="Q11" s="79">
        <f t="shared" si="4"/>
        <v>-16.263157894736679</v>
      </c>
      <c r="R11" s="461">
        <f t="shared" si="5"/>
        <v>0.88840736728060787</v>
      </c>
      <c r="S11" s="911"/>
      <c r="T11" s="80">
        <v>0.56180555555555534</v>
      </c>
      <c r="U11" s="80">
        <v>0.60555555555555529</v>
      </c>
      <c r="V11" s="459">
        <v>8</v>
      </c>
      <c r="W11" s="469">
        <f t="shared" si="8"/>
        <v>62.999999999999936</v>
      </c>
      <c r="X11" s="83"/>
      <c r="Y11" s="83"/>
      <c r="Z11" s="84"/>
      <c r="AA11" s="84"/>
      <c r="AB11" s="895"/>
      <c r="AC11" s="895"/>
      <c r="AD11" s="457"/>
      <c r="AE11" s="457"/>
      <c r="AF11" s="78">
        <f>N11-K11</f>
        <v>-308.99999999999727</v>
      </c>
      <c r="AG11" s="461">
        <f>N11/K11</f>
        <v>0.88840736728060765</v>
      </c>
      <c r="AH11" s="911"/>
      <c r="AJ11" s="405">
        <f t="shared" si="9"/>
        <v>8</v>
      </c>
      <c r="AK11" s="406">
        <f t="shared" si="10"/>
        <v>8</v>
      </c>
    </row>
    <row r="12" spans="1:37" ht="19.2" customHeight="1">
      <c r="A12" s="942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3261</v>
      </c>
      <c r="H12" s="75">
        <f t="shared" si="0"/>
        <v>123265.79999999999</v>
      </c>
      <c r="I12" s="469"/>
      <c r="J12" s="76">
        <v>20</v>
      </c>
      <c r="K12" s="74">
        <v>2769</v>
      </c>
      <c r="L12" s="77">
        <v>138.44999999999999</v>
      </c>
      <c r="M12" s="470">
        <v>20</v>
      </c>
      <c r="N12" s="74">
        <f t="shared" si="1"/>
        <v>2445.7499999999991</v>
      </c>
      <c r="O12" s="77">
        <f t="shared" si="2"/>
        <v>122.28749999999995</v>
      </c>
      <c r="P12" s="78">
        <f t="shared" si="3"/>
        <v>0</v>
      </c>
      <c r="Q12" s="79">
        <f t="shared" si="4"/>
        <v>-16.162500000000037</v>
      </c>
      <c r="R12" s="461">
        <f t="shared" si="5"/>
        <v>0.88326110509209077</v>
      </c>
      <c r="S12" s="911"/>
      <c r="T12" s="80">
        <v>0.62013888888888857</v>
      </c>
      <c r="U12" s="80">
        <v>0.67569444444444415</v>
      </c>
      <c r="V12" s="459">
        <v>21</v>
      </c>
      <c r="W12" s="469">
        <f t="shared" si="8"/>
        <v>80.000000000000028</v>
      </c>
      <c r="X12" s="83">
        <v>0.60972222222222217</v>
      </c>
      <c r="Y12" s="83">
        <v>0.61944444444444446</v>
      </c>
      <c r="Z12" s="84"/>
      <c r="AA12" s="84"/>
      <c r="AB12" s="895"/>
      <c r="AC12" s="895"/>
      <c r="AD12" s="457"/>
      <c r="AE12" s="457"/>
      <c r="AF12" s="78">
        <f t="shared" si="6"/>
        <v>-323.25000000000091</v>
      </c>
      <c r="AG12" s="461">
        <f t="shared" si="7"/>
        <v>0.88326110509209066</v>
      </c>
      <c r="AH12" s="911"/>
      <c r="AJ12" s="405">
        <f t="shared" si="9"/>
        <v>6.0000000000002984</v>
      </c>
      <c r="AK12" s="406">
        <f t="shared" si="10"/>
        <v>6.0000000000002984</v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71"/>
      <c r="J13" s="76"/>
      <c r="K13" s="74"/>
      <c r="L13" s="77"/>
      <c r="M13" s="92"/>
      <c r="N13" s="74"/>
      <c r="O13" s="77"/>
      <c r="P13" s="78"/>
      <c r="Q13" s="79"/>
      <c r="R13" s="461"/>
      <c r="S13" s="911"/>
      <c r="T13" s="80"/>
      <c r="U13" s="80"/>
      <c r="V13" s="471"/>
      <c r="W13" s="469">
        <f t="shared" si="8"/>
        <v>0</v>
      </c>
      <c r="X13" s="93"/>
      <c r="Y13" s="93"/>
      <c r="Z13" s="84"/>
      <c r="AA13" s="84"/>
      <c r="AB13" s="895"/>
      <c r="AC13" s="895"/>
      <c r="AD13" s="457"/>
      <c r="AE13" s="457"/>
      <c r="AF13" s="78">
        <f t="shared" si="6"/>
        <v>0</v>
      </c>
      <c r="AG13" s="461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71"/>
      <c r="J14" s="76"/>
      <c r="K14" s="74"/>
      <c r="L14" s="77"/>
      <c r="M14" s="92"/>
      <c r="N14" s="74"/>
      <c r="O14" s="77"/>
      <c r="P14" s="78"/>
      <c r="Q14" s="79"/>
      <c r="R14" s="461"/>
      <c r="S14" s="911"/>
      <c r="T14" s="80"/>
      <c r="U14" s="80"/>
      <c r="V14" s="471"/>
      <c r="W14" s="469">
        <f t="shared" si="8"/>
        <v>0</v>
      </c>
      <c r="X14" s="93"/>
      <c r="Y14" s="93"/>
      <c r="Z14" s="84"/>
      <c r="AA14" s="84"/>
      <c r="AB14" s="895"/>
      <c r="AC14" s="895"/>
      <c r="AD14" s="457"/>
      <c r="AE14" s="457"/>
      <c r="AF14" s="78">
        <f t="shared" si="6"/>
        <v>0</v>
      </c>
      <c r="AG14" s="461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71"/>
      <c r="J15" s="76"/>
      <c r="K15" s="74"/>
      <c r="L15" s="77"/>
      <c r="M15" s="92"/>
      <c r="N15" s="96"/>
      <c r="O15" s="77"/>
      <c r="P15" s="78"/>
      <c r="Q15" s="79"/>
      <c r="R15" s="461"/>
      <c r="S15" s="911"/>
      <c r="T15" s="80"/>
      <c r="U15" s="80"/>
      <c r="V15" s="471"/>
      <c r="W15" s="469">
        <f t="shared" si="8"/>
        <v>0</v>
      </c>
      <c r="X15" s="93"/>
      <c r="Y15" s="93"/>
      <c r="Z15" s="84"/>
      <c r="AA15" s="84"/>
      <c r="AB15" s="895"/>
      <c r="AC15" s="895"/>
      <c r="AD15" s="457"/>
      <c r="AE15" s="457"/>
      <c r="AF15" s="78">
        <f t="shared" si="6"/>
        <v>0</v>
      </c>
      <c r="AG15" s="461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71"/>
      <c r="J16" s="76"/>
      <c r="K16" s="74"/>
      <c r="L16" s="77"/>
      <c r="M16" s="92"/>
      <c r="N16" s="96"/>
      <c r="O16" s="77"/>
      <c r="P16" s="78"/>
      <c r="Q16" s="79"/>
      <c r="R16" s="461"/>
      <c r="S16" s="911"/>
      <c r="T16" s="80"/>
      <c r="U16" s="80"/>
      <c r="V16" s="471"/>
      <c r="W16" s="469">
        <f t="shared" si="8"/>
        <v>0</v>
      </c>
      <c r="X16" s="93"/>
      <c r="Y16" s="93"/>
      <c r="Z16" s="84"/>
      <c r="AA16" s="84"/>
      <c r="AB16" s="895"/>
      <c r="AC16" s="895"/>
      <c r="AD16" s="457"/>
      <c r="AE16" s="457"/>
      <c r="AF16" s="78">
        <f t="shared" si="6"/>
        <v>0</v>
      </c>
      <c r="AG16" s="461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444</v>
      </c>
      <c r="D17" s="905" t="s">
        <v>377</v>
      </c>
      <c r="E17" s="905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2248.444963916686</v>
      </c>
      <c r="O17" s="102">
        <f t="shared" si="11"/>
        <v>127.17676183694053</v>
      </c>
      <c r="P17" s="104">
        <f t="shared" ref="P17:P25" si="12">M17-J17</f>
        <v>0</v>
      </c>
      <c r="Q17" s="105">
        <f t="shared" ref="Q17:Q25" si="13">O17-L17</f>
        <v>-18.021838524256594</v>
      </c>
      <c r="R17" s="106">
        <f>O17/L17</f>
        <v>0.87588145836512654</v>
      </c>
      <c r="S17" s="911"/>
      <c r="T17" s="80"/>
      <c r="U17" s="80"/>
      <c r="V17" s="47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0</v>
      </c>
      <c r="AE17" s="110">
        <f>SUM(AE5:AE16)</f>
        <v>0</v>
      </c>
      <c r="AF17" s="104">
        <f t="shared" si="6"/>
        <v>-304.05503608331401</v>
      </c>
      <c r="AG17" s="462">
        <f t="shared" si="7"/>
        <v>0.88087951573621392</v>
      </c>
      <c r="AH17" s="911"/>
    </row>
    <row r="18" spans="1:37" ht="19.2" customHeight="1">
      <c r="A18" s="893" t="s">
        <v>445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503.4</v>
      </c>
      <c r="H18" s="116">
        <f t="shared" ref="H18:H29" si="14">F18*G18</f>
        <v>14226.084000000001</v>
      </c>
      <c r="I18" s="457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1510.1999999999994</v>
      </c>
      <c r="O18" s="118">
        <f t="shared" ref="O18:O25" si="16">N18/M18</f>
        <v>125.84999999999995</v>
      </c>
      <c r="P18" s="84">
        <f t="shared" si="12"/>
        <v>0</v>
      </c>
      <c r="Q18" s="119">
        <f t="shared" si="13"/>
        <v>-40.816666666666706</v>
      </c>
      <c r="R18" s="458">
        <f t="shared" ref="R18:R25" si="17">O18/L18</f>
        <v>0.75509999999999977</v>
      </c>
      <c r="S18" s="894">
        <f>R30</f>
        <v>0.82937663659410088</v>
      </c>
      <c r="T18" s="80">
        <v>0.16666666666666666</v>
      </c>
      <c r="U18" s="80">
        <v>0.18055555555555555</v>
      </c>
      <c r="V18" s="457">
        <v>5</v>
      </c>
      <c r="W18" s="120">
        <f>(U18-T18)*24*60</f>
        <v>20.000000000000007</v>
      </c>
      <c r="X18" s="118"/>
      <c r="Y18" s="118"/>
      <c r="Z18" s="84"/>
      <c r="AA18" s="84"/>
      <c r="AB18" s="895"/>
      <c r="AC18" s="895"/>
      <c r="AD18" s="457"/>
      <c r="AE18" s="457"/>
      <c r="AF18" s="121">
        <f t="shared" si="6"/>
        <v>-489.80000000000064</v>
      </c>
      <c r="AG18" s="122">
        <f t="shared" si="7"/>
        <v>0.75509999999999966</v>
      </c>
      <c r="AH18" s="936">
        <f>AG30</f>
        <v>0.84054383059259719</v>
      </c>
      <c r="AJ18" s="62" t="str">
        <f>A18</f>
        <v>四度二組A
熱麵
固定線
(ET-55)</v>
      </c>
      <c r="AK18" s="404">
        <f>AVERAGE(AK19:AK29)</f>
        <v>6.5</v>
      </c>
    </row>
    <row r="19" spans="1:37" ht="19.2" customHeight="1">
      <c r="A19" s="893"/>
      <c r="B19" s="466" t="s">
        <v>164</v>
      </c>
      <c r="C19" s="465"/>
      <c r="D19" s="113" t="s">
        <v>101</v>
      </c>
      <c r="E19" s="114"/>
      <c r="F19" s="73">
        <v>53.27</v>
      </c>
      <c r="G19" s="85">
        <v>517</v>
      </c>
      <c r="H19" s="116">
        <f t="shared" si="14"/>
        <v>27540.59</v>
      </c>
      <c r="I19" s="45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1240.8000000000004</v>
      </c>
      <c r="O19" s="125">
        <f t="shared" si="16"/>
        <v>72.988235294117672</v>
      </c>
      <c r="P19" s="84">
        <f t="shared" si="12"/>
        <v>0</v>
      </c>
      <c r="Q19" s="119">
        <f t="shared" si="13"/>
        <v>-19.070588235294096</v>
      </c>
      <c r="R19" s="458">
        <f t="shared" si="17"/>
        <v>0.79284345047923344</v>
      </c>
      <c r="S19" s="894"/>
      <c r="T19" s="80">
        <v>0.18541666666666667</v>
      </c>
      <c r="U19" s="80">
        <v>0.20277777777777778</v>
      </c>
      <c r="V19" s="457">
        <v>7</v>
      </c>
      <c r="W19" s="120">
        <f>(U19-T19)*24*60</f>
        <v>24.999999999999993</v>
      </c>
      <c r="X19" s="126"/>
      <c r="Y19" s="126"/>
      <c r="Z19" s="84"/>
      <c r="AA19" s="84"/>
      <c r="AB19" s="895"/>
      <c r="AC19" s="895"/>
      <c r="AD19" s="457"/>
      <c r="AE19" s="457"/>
      <c r="AF19" s="78">
        <f t="shared" si="6"/>
        <v>-324.19999999999959</v>
      </c>
      <c r="AG19" s="461">
        <f t="shared" si="7"/>
        <v>0.79284345047923344</v>
      </c>
      <c r="AH19" s="937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893"/>
      <c r="B20" s="466" t="s">
        <v>164</v>
      </c>
      <c r="C20" s="86"/>
      <c r="D20" s="71" t="s">
        <v>102</v>
      </c>
      <c r="E20" s="114"/>
      <c r="F20" s="73">
        <v>49.91</v>
      </c>
      <c r="G20" s="85">
        <v>907</v>
      </c>
      <c r="H20" s="116">
        <f t="shared" si="14"/>
        <v>45268.369999999995</v>
      </c>
      <c r="I20" s="457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1432.1052631578955</v>
      </c>
      <c r="O20" s="125">
        <f t="shared" si="16"/>
        <v>84.241486068111499</v>
      </c>
      <c r="P20" s="84">
        <f t="shared" si="12"/>
        <v>0</v>
      </c>
      <c r="Q20" s="119">
        <f t="shared" si="13"/>
        <v>-7.8173374613002693</v>
      </c>
      <c r="R20" s="458">
        <f t="shared" si="17"/>
        <v>0.91508323524466162</v>
      </c>
      <c r="S20" s="894"/>
      <c r="T20" s="80">
        <v>0.20833333333333334</v>
      </c>
      <c r="U20" s="80">
        <v>0.23472222222222222</v>
      </c>
      <c r="V20" s="457">
        <v>8</v>
      </c>
      <c r="W20" s="120">
        <f t="shared" ref="W20:W29" si="19">(U20-T20)*24*60</f>
        <v>37.999999999999986</v>
      </c>
      <c r="X20" s="126"/>
      <c r="Y20" s="126"/>
      <c r="Z20" s="84"/>
      <c r="AA20" s="84"/>
      <c r="AB20" s="895"/>
      <c r="AC20" s="895"/>
      <c r="AD20" s="457"/>
      <c r="AE20" s="457"/>
      <c r="AF20" s="121">
        <f t="shared" si="6"/>
        <v>-132.89473684210452</v>
      </c>
      <c r="AG20" s="122">
        <f t="shared" si="7"/>
        <v>0.91508323524466162</v>
      </c>
      <c r="AH20" s="937"/>
      <c r="AJ20" s="405">
        <f t="shared" si="18"/>
        <v>8</v>
      </c>
      <c r="AK20" s="406">
        <f t="shared" ref="AK20:AK29" si="20">IF(AJ20&gt;4,AJ20,"")</f>
        <v>8</v>
      </c>
    </row>
    <row r="21" spans="1:37" ht="19.2" customHeight="1">
      <c r="A21" s="893"/>
      <c r="B21" s="466" t="s">
        <v>164</v>
      </c>
      <c r="C21" s="127"/>
      <c r="D21" s="128" t="s">
        <v>104</v>
      </c>
      <c r="E21" s="72"/>
      <c r="F21" s="73">
        <v>44.3</v>
      </c>
      <c r="G21" s="74">
        <v>736</v>
      </c>
      <c r="H21" s="116">
        <f t="shared" si="14"/>
        <v>32604.799999999999</v>
      </c>
      <c r="I21" s="459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1424.5161290322594</v>
      </c>
      <c r="O21" s="125">
        <f t="shared" si="16"/>
        <v>79.139784946236631</v>
      </c>
      <c r="P21" s="84">
        <f t="shared" si="12"/>
        <v>0</v>
      </c>
      <c r="Q21" s="119">
        <f t="shared" si="13"/>
        <v>-7.8046594982078119</v>
      </c>
      <c r="R21" s="458">
        <f t="shared" si="17"/>
        <v>0.91023394826342452</v>
      </c>
      <c r="S21" s="894"/>
      <c r="T21" s="80">
        <v>0.25</v>
      </c>
      <c r="U21" s="80">
        <v>0.27152777777777776</v>
      </c>
      <c r="V21" s="457">
        <v>22</v>
      </c>
      <c r="W21" s="120">
        <f t="shared" si="19"/>
        <v>30.999999999999972</v>
      </c>
      <c r="X21" s="126">
        <v>0.2388888888888889</v>
      </c>
      <c r="Y21" s="126">
        <v>0.24861111111111112</v>
      </c>
      <c r="Z21" s="84"/>
      <c r="AA21" s="84"/>
      <c r="AB21" s="895"/>
      <c r="AC21" s="895"/>
      <c r="AD21" s="457"/>
      <c r="AE21" s="457"/>
      <c r="AF21" s="78">
        <f t="shared" si="6"/>
        <v>-140.48387096774059</v>
      </c>
      <c r="AG21" s="461">
        <f t="shared" si="7"/>
        <v>0.91023394826342452</v>
      </c>
      <c r="AH21" s="938"/>
      <c r="AJ21" s="405">
        <f t="shared" si="18"/>
        <v>6.0000000000000187</v>
      </c>
      <c r="AK21" s="406">
        <f t="shared" si="20"/>
        <v>6.0000000000000187</v>
      </c>
    </row>
    <row r="22" spans="1:37" ht="19.2" customHeight="1">
      <c r="A22" s="893"/>
      <c r="B22" s="466" t="s">
        <v>164</v>
      </c>
      <c r="C22" s="127"/>
      <c r="D22" s="71" t="s">
        <v>105</v>
      </c>
      <c r="E22" s="72"/>
      <c r="F22" s="73">
        <v>49.91</v>
      </c>
      <c r="G22" s="74">
        <v>2165.6</v>
      </c>
      <c r="H22" s="116">
        <f t="shared" si="14"/>
        <v>108085.09599999999</v>
      </c>
      <c r="I22" s="459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1427.868131868132</v>
      </c>
      <c r="O22" s="125">
        <f t="shared" si="16"/>
        <v>83.992243051066581</v>
      </c>
      <c r="P22" s="84">
        <f t="shared" si="12"/>
        <v>0</v>
      </c>
      <c r="Q22" s="119">
        <f t="shared" si="13"/>
        <v>-8.0665804783451875</v>
      </c>
      <c r="R22" s="458">
        <f t="shared" si="17"/>
        <v>0.91237580311062738</v>
      </c>
      <c r="S22" s="894"/>
      <c r="T22" s="80">
        <v>0.27569444444444441</v>
      </c>
      <c r="U22" s="80">
        <v>0.33888888888888885</v>
      </c>
      <c r="V22" s="457">
        <v>6</v>
      </c>
      <c r="W22" s="120">
        <f t="shared" si="19"/>
        <v>91</v>
      </c>
      <c r="X22" s="126"/>
      <c r="Y22" s="126"/>
      <c r="Z22" s="84"/>
      <c r="AA22" s="84"/>
      <c r="AB22" s="895"/>
      <c r="AC22" s="895"/>
      <c r="AD22" s="457"/>
      <c r="AE22" s="457"/>
      <c r="AF22" s="121">
        <f t="shared" si="6"/>
        <v>-137.13186813186803</v>
      </c>
      <c r="AG22" s="122">
        <f t="shared" si="7"/>
        <v>0.91237580311062749</v>
      </c>
      <c r="AH22" s="938"/>
      <c r="AJ22" s="405">
        <f t="shared" si="18"/>
        <v>6</v>
      </c>
      <c r="AK22" s="406">
        <f t="shared" si="20"/>
        <v>6</v>
      </c>
    </row>
    <row r="23" spans="1:37" ht="19.2" customHeight="1">
      <c r="A23" s="893"/>
      <c r="B23" s="466" t="s">
        <v>162</v>
      </c>
      <c r="C23" s="127"/>
      <c r="D23" s="71" t="s">
        <v>106</v>
      </c>
      <c r="E23" s="72"/>
      <c r="F23" s="73">
        <v>36.729999999999997</v>
      </c>
      <c r="G23" s="74">
        <v>4490</v>
      </c>
      <c r="H23" s="116">
        <f t="shared" si="14"/>
        <v>164917.69999999998</v>
      </c>
      <c r="I23" s="459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2172.5806451612893</v>
      </c>
      <c r="O23" s="125">
        <f t="shared" si="16"/>
        <v>120.69892473118274</v>
      </c>
      <c r="P23" s="84">
        <f t="shared" si="12"/>
        <v>0</v>
      </c>
      <c r="Q23" s="119">
        <f t="shared" si="13"/>
        <v>-12.6344086021506</v>
      </c>
      <c r="R23" s="458">
        <f t="shared" si="17"/>
        <v>0.90524193548387055</v>
      </c>
      <c r="S23" s="894"/>
      <c r="T23" s="80">
        <v>0.35486111111111107</v>
      </c>
      <c r="U23" s="80">
        <v>0.44097222222222221</v>
      </c>
      <c r="V23" s="457">
        <v>23</v>
      </c>
      <c r="W23" s="120">
        <f t="shared" si="19"/>
        <v>124.00000000000004</v>
      </c>
      <c r="X23" s="126">
        <v>0.3430555555555555</v>
      </c>
      <c r="Y23" s="126">
        <v>0.35416666666666669</v>
      </c>
      <c r="Z23" s="84"/>
      <c r="AA23" s="84"/>
      <c r="AB23" s="895"/>
      <c r="AC23" s="895"/>
      <c r="AD23" s="457">
        <v>1</v>
      </c>
      <c r="AE23" s="457"/>
      <c r="AF23" s="78">
        <f t="shared" si="6"/>
        <v>-227.41935483871066</v>
      </c>
      <c r="AG23" s="461">
        <f t="shared" si="7"/>
        <v>0.90524193548387055</v>
      </c>
      <c r="AH23" s="938"/>
      <c r="AJ23" s="405">
        <f t="shared" si="18"/>
        <v>5.9999999999999787</v>
      </c>
      <c r="AK23" s="406">
        <f t="shared" si="20"/>
        <v>5.9999999999999787</v>
      </c>
    </row>
    <row r="24" spans="1:37" ht="19.2" customHeight="1">
      <c r="A24" s="893"/>
      <c r="B24" s="466" t="s">
        <v>163</v>
      </c>
      <c r="C24" s="112"/>
      <c r="D24" s="113" t="s">
        <v>191</v>
      </c>
      <c r="E24" s="114"/>
      <c r="F24" s="73">
        <v>28.26</v>
      </c>
      <c r="G24" s="85">
        <v>335.6</v>
      </c>
      <c r="H24" s="116">
        <f t="shared" si="14"/>
        <v>9484.0560000000005</v>
      </c>
      <c r="I24" s="459">
        <v>1</v>
      </c>
      <c r="J24" s="123">
        <v>12</v>
      </c>
      <c r="K24" s="74">
        <v>2000</v>
      </c>
      <c r="L24" s="77">
        <v>166.66666666666666</v>
      </c>
      <c r="M24" s="123">
        <v>12</v>
      </c>
      <c r="N24" s="124">
        <f t="shared" si="15"/>
        <v>1548.9230769230728</v>
      </c>
      <c r="O24" s="125">
        <f t="shared" si="16"/>
        <v>129.07692307692272</v>
      </c>
      <c r="P24" s="84">
        <f t="shared" si="12"/>
        <v>0</v>
      </c>
      <c r="Q24" s="119">
        <f t="shared" si="13"/>
        <v>-37.589743589743932</v>
      </c>
      <c r="R24" s="458">
        <f t="shared" si="17"/>
        <v>0.77446153846153643</v>
      </c>
      <c r="S24" s="894"/>
      <c r="T24" s="80">
        <v>0.47986111111111107</v>
      </c>
      <c r="U24" s="80">
        <v>0.48888888888888887</v>
      </c>
      <c r="V24" s="457">
        <v>3</v>
      </c>
      <c r="W24" s="120">
        <f t="shared" si="19"/>
        <v>13.000000000000034</v>
      </c>
      <c r="X24" s="126"/>
      <c r="Y24" s="126"/>
      <c r="Z24" s="84"/>
      <c r="AA24" s="84"/>
      <c r="AB24" s="895"/>
      <c r="AC24" s="895"/>
      <c r="AD24" s="457"/>
      <c r="AE24" s="457"/>
      <c r="AF24" s="121">
        <f t="shared" si="6"/>
        <v>-451.07692307692719</v>
      </c>
      <c r="AG24" s="122">
        <f t="shared" si="7"/>
        <v>0.77446153846153643</v>
      </c>
      <c r="AH24" s="938"/>
      <c r="AJ24" s="405">
        <f t="shared" si="18"/>
        <v>3</v>
      </c>
      <c r="AK24" s="406" t="str">
        <f t="shared" si="20"/>
        <v/>
      </c>
    </row>
    <row r="25" spans="1:37" ht="19.2" customHeight="1">
      <c r="A25" s="893"/>
      <c r="B25" s="466" t="s">
        <v>163</v>
      </c>
      <c r="C25" s="112"/>
      <c r="D25" s="113" t="s">
        <v>93</v>
      </c>
      <c r="E25" s="114"/>
      <c r="F25" s="73">
        <v>36.92</v>
      </c>
      <c r="G25" s="85">
        <v>1513.2</v>
      </c>
      <c r="H25" s="116">
        <f t="shared" si="14"/>
        <v>55867.344000000005</v>
      </c>
      <c r="I25" s="120">
        <v>1</v>
      </c>
      <c r="J25" s="123">
        <v>12</v>
      </c>
      <c r="K25" s="74">
        <v>2000</v>
      </c>
      <c r="L25" s="77">
        <v>166.66666666666666</v>
      </c>
      <c r="M25" s="123">
        <v>12</v>
      </c>
      <c r="N25" s="124">
        <f t="shared" si="15"/>
        <v>1565.3793103448268</v>
      </c>
      <c r="O25" s="125">
        <f t="shared" si="16"/>
        <v>130.4482758620689</v>
      </c>
      <c r="P25" s="84">
        <f t="shared" si="12"/>
        <v>0</v>
      </c>
      <c r="Q25" s="119">
        <f t="shared" si="13"/>
        <v>-36.21839080459776</v>
      </c>
      <c r="R25" s="458">
        <f t="shared" si="17"/>
        <v>0.7826896551724134</v>
      </c>
      <c r="S25" s="894"/>
      <c r="T25" s="80">
        <v>0.49305555555555552</v>
      </c>
      <c r="U25" s="80">
        <v>0.53333333333333333</v>
      </c>
      <c r="V25" s="457">
        <v>6</v>
      </c>
      <c r="W25" s="120">
        <f t="shared" si="19"/>
        <v>58.000000000000036</v>
      </c>
      <c r="X25" s="457"/>
      <c r="Y25" s="457"/>
      <c r="Z25" s="84"/>
      <c r="AA25" s="84"/>
      <c r="AB25" s="895"/>
      <c r="AC25" s="895"/>
      <c r="AD25" s="457"/>
      <c r="AE25" s="457"/>
      <c r="AF25" s="78">
        <f t="shared" si="6"/>
        <v>-434.62068965517324</v>
      </c>
      <c r="AG25" s="461">
        <f t="shared" si="7"/>
        <v>0.7826896551724134</v>
      </c>
      <c r="AH25" s="938"/>
      <c r="AJ25" s="405">
        <f t="shared" si="18"/>
        <v>6</v>
      </c>
      <c r="AK25" s="406">
        <f t="shared" si="20"/>
        <v>6</v>
      </c>
    </row>
    <row r="26" spans="1:37" ht="19.2" customHeight="1">
      <c r="A26" s="893"/>
      <c r="B26" s="46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58"/>
      <c r="S26" s="894"/>
      <c r="T26" s="80"/>
      <c r="U26" s="80"/>
      <c r="V26" s="457"/>
      <c r="W26" s="120">
        <f t="shared" si="19"/>
        <v>0</v>
      </c>
      <c r="X26" s="457"/>
      <c r="Y26" s="457"/>
      <c r="Z26" s="84"/>
      <c r="AA26" s="84"/>
      <c r="AB26" s="895"/>
      <c r="AC26" s="895"/>
      <c r="AD26" s="457"/>
      <c r="AE26" s="457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58"/>
      <c r="S27" s="894"/>
      <c r="T27" s="80"/>
      <c r="U27" s="80"/>
      <c r="V27" s="457"/>
      <c r="W27" s="120">
        <f t="shared" si="19"/>
        <v>0</v>
      </c>
      <c r="X27" s="457"/>
      <c r="Y27" s="457"/>
      <c r="Z27" s="84"/>
      <c r="AA27" s="84"/>
      <c r="AB27" s="895"/>
      <c r="AC27" s="895"/>
      <c r="AD27" s="457"/>
      <c r="AE27" s="457"/>
      <c r="AF27" s="78">
        <f t="shared" si="6"/>
        <v>0</v>
      </c>
      <c r="AG27" s="461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58"/>
      <c r="S28" s="894"/>
      <c r="T28" s="80"/>
      <c r="U28" s="80"/>
      <c r="V28" s="457"/>
      <c r="W28" s="120">
        <f t="shared" si="19"/>
        <v>0</v>
      </c>
      <c r="X28" s="457"/>
      <c r="Y28" s="457"/>
      <c r="Z28" s="84"/>
      <c r="AA28" s="84"/>
      <c r="AB28" s="895"/>
      <c r="AC28" s="895"/>
      <c r="AD28" s="457"/>
      <c r="AE28" s="457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58"/>
      <c r="S29" s="894"/>
      <c r="T29" s="80"/>
      <c r="U29" s="80"/>
      <c r="V29" s="457"/>
      <c r="W29" s="120">
        <f t="shared" si="19"/>
        <v>0</v>
      </c>
      <c r="X29" s="457"/>
      <c r="Y29" s="457"/>
      <c r="Z29" s="84"/>
      <c r="AA29" s="84"/>
      <c r="AB29" s="895"/>
      <c r="AC29" s="895"/>
      <c r="AD29" s="457"/>
      <c r="AE29" s="457"/>
      <c r="AF29" s="78">
        <f t="shared" si="6"/>
        <v>0</v>
      </c>
      <c r="AG29" s="461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446</v>
      </c>
      <c r="D30" s="943" t="s">
        <v>377</v>
      </c>
      <c r="E30" s="943"/>
      <c r="F30" s="133"/>
      <c r="G30" s="103"/>
      <c r="H30" s="134"/>
      <c r="I30" s="135"/>
      <c r="J30" s="103">
        <v>15.375</v>
      </c>
      <c r="K30" s="103">
        <v>1832.5</v>
      </c>
      <c r="L30" s="136">
        <v>124.55678104575163</v>
      </c>
      <c r="M30" s="103">
        <f t="shared" ref="M30:O30" si="21">AVERAGE(M18:M29)</f>
        <v>15.375</v>
      </c>
      <c r="N30" s="103">
        <f t="shared" si="21"/>
        <v>1540.2965695609344</v>
      </c>
      <c r="O30" s="136">
        <f t="shared" si="21"/>
        <v>103.30448412871334</v>
      </c>
      <c r="P30" s="84">
        <f t="shared" ref="P30:P36" si="22">M30-J30</f>
        <v>0</v>
      </c>
      <c r="Q30" s="119">
        <f t="shared" ref="Q30:Q36" si="23">O30-L30</f>
        <v>-21.252296917038294</v>
      </c>
      <c r="R30" s="137">
        <f t="shared" ref="R30:R36" si="24">O30/L30</f>
        <v>0.82937663659410088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1</v>
      </c>
      <c r="AE30" s="139">
        <f>SUM(AE18:AE29)</f>
        <v>0</v>
      </c>
      <c r="AF30" s="140">
        <f t="shared" si="6"/>
        <v>-292.20343043906564</v>
      </c>
      <c r="AG30" s="141">
        <f t="shared" ref="AG30" si="25">N30/K30</f>
        <v>0.84054383059259719</v>
      </c>
      <c r="AH30" s="939"/>
    </row>
    <row r="31" spans="1:37" ht="19.2" customHeight="1">
      <c r="A31" s="930" t="s">
        <v>447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1697</v>
      </c>
      <c r="H31" s="146">
        <f t="shared" ref="H31:H41" si="26">F31*G31</f>
        <v>44970.5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1616.1904761904768</v>
      </c>
      <c r="O31" s="149">
        <f t="shared" ref="O31:O36" si="28">N31/M31</f>
        <v>134.68253968253973</v>
      </c>
      <c r="P31" s="150">
        <f t="shared" si="22"/>
        <v>0</v>
      </c>
      <c r="Q31" s="151">
        <f t="shared" si="23"/>
        <v>-31.984126984126931</v>
      </c>
      <c r="R31" s="460">
        <f t="shared" si="24"/>
        <v>0.80809523809523842</v>
      </c>
      <c r="S31" s="931">
        <f>R43</f>
        <v>0.90160165954663407</v>
      </c>
      <c r="T31" s="152">
        <v>0.16666666666666666</v>
      </c>
      <c r="U31" s="152">
        <v>0.21041666666666664</v>
      </c>
      <c r="V31" s="153">
        <v>5</v>
      </c>
      <c r="W31" s="154">
        <f t="shared" ref="W31:W42" si="29">(U31-T31)*24*60</f>
        <v>62.999999999999979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-383.80952380952317</v>
      </c>
      <c r="AG31" s="155">
        <f t="shared" si="7"/>
        <v>0.80809523809523842</v>
      </c>
      <c r="AH31" s="909">
        <f>AG43</f>
        <v>0.90205917230899357</v>
      </c>
      <c r="AJ31" s="62" t="str">
        <f>A31</f>
        <v>四度二組
(ET-55)</v>
      </c>
      <c r="AK31" s="404">
        <f>AVERAGE(AK32:AK42)</f>
        <v>6.8000000000000069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2585</v>
      </c>
      <c r="H32" s="116">
        <f t="shared" si="26"/>
        <v>88484.549999999988</v>
      </c>
      <c r="I32" s="469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2095.9459459459458</v>
      </c>
      <c r="O32" s="77">
        <f t="shared" si="28"/>
        <v>161.22661122661123</v>
      </c>
      <c r="P32" s="150">
        <f t="shared" si="22"/>
        <v>0</v>
      </c>
      <c r="Q32" s="79">
        <f t="shared" si="23"/>
        <v>-11.85031185031184</v>
      </c>
      <c r="R32" s="461">
        <f t="shared" si="24"/>
        <v>0.93153153153153156</v>
      </c>
      <c r="S32" s="894"/>
      <c r="T32" s="80">
        <v>0.21527777777777776</v>
      </c>
      <c r="U32" s="80">
        <v>0.26666666666666666</v>
      </c>
      <c r="V32" s="153">
        <v>7</v>
      </c>
      <c r="W32" s="120">
        <f t="shared" si="29"/>
        <v>74.000000000000014</v>
      </c>
      <c r="X32" s="158"/>
      <c r="Y32" s="158"/>
      <c r="Z32" s="159"/>
      <c r="AA32" s="159"/>
      <c r="AB32" s="895"/>
      <c r="AC32" s="895"/>
      <c r="AD32" s="457"/>
      <c r="AE32" s="457"/>
      <c r="AF32" s="78">
        <f t="shared" si="6"/>
        <v>-154.05405405405418</v>
      </c>
      <c r="AG32" s="461">
        <f t="shared" si="7"/>
        <v>0.93153153153153145</v>
      </c>
      <c r="AH32" s="910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923"/>
      <c r="B33" s="156" t="s">
        <v>165</v>
      </c>
      <c r="C33" s="457"/>
      <c r="D33" s="71" t="s">
        <v>110</v>
      </c>
      <c r="E33" s="114"/>
      <c r="F33" s="73">
        <v>35.83</v>
      </c>
      <c r="G33" s="145">
        <v>2685.8</v>
      </c>
      <c r="H33" s="116">
        <f t="shared" si="26"/>
        <v>96232.214000000007</v>
      </c>
      <c r="I33" s="457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2148.6400000000012</v>
      </c>
      <c r="O33" s="77">
        <f t="shared" si="28"/>
        <v>195.33090909090922</v>
      </c>
      <c r="P33" s="150">
        <f t="shared" si="22"/>
        <v>0</v>
      </c>
      <c r="Q33" s="79">
        <f t="shared" si="23"/>
        <v>-9.2145454545453163</v>
      </c>
      <c r="R33" s="461">
        <f t="shared" si="24"/>
        <v>0.95495111111111175</v>
      </c>
      <c r="S33" s="894"/>
      <c r="T33" s="80">
        <v>0.28194444444444444</v>
      </c>
      <c r="U33" s="80">
        <v>0.33402777777777776</v>
      </c>
      <c r="V33" s="153">
        <v>22</v>
      </c>
      <c r="W33" s="120">
        <f t="shared" si="29"/>
        <v>74.999999999999972</v>
      </c>
      <c r="X33" s="158">
        <v>0.27083333333333331</v>
      </c>
      <c r="Y33" s="158">
        <v>0.28125</v>
      </c>
      <c r="Z33" s="159"/>
      <c r="AA33" s="159"/>
      <c r="AB33" s="895"/>
      <c r="AC33" s="895"/>
      <c r="AD33" s="457"/>
      <c r="AE33" s="457"/>
      <c r="AF33" s="78">
        <f t="shared" si="6"/>
        <v>-101.35999999999876</v>
      </c>
      <c r="AG33" s="160">
        <f t="shared" si="7"/>
        <v>0.95495111111111164</v>
      </c>
      <c r="AH33" s="910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1540</v>
      </c>
      <c r="H34" s="116">
        <f t="shared" si="26"/>
        <v>59120.6</v>
      </c>
      <c r="I34" s="457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1443.7499999999995</v>
      </c>
      <c r="O34" s="77">
        <f t="shared" si="28"/>
        <v>84.926470588235262</v>
      </c>
      <c r="P34" s="150">
        <f t="shared" si="22"/>
        <v>0</v>
      </c>
      <c r="Q34" s="79">
        <f t="shared" si="23"/>
        <v>-7.1323529411765065</v>
      </c>
      <c r="R34" s="461">
        <f t="shared" si="24"/>
        <v>0.92252396166134143</v>
      </c>
      <c r="S34" s="894"/>
      <c r="T34" s="80">
        <v>0.33958333333333329</v>
      </c>
      <c r="U34" s="80">
        <v>0.38402777777777775</v>
      </c>
      <c r="V34" s="163">
        <v>8</v>
      </c>
      <c r="W34" s="120">
        <f t="shared" si="29"/>
        <v>64.000000000000014</v>
      </c>
      <c r="X34" s="158"/>
      <c r="Y34" s="158"/>
      <c r="Z34" s="159"/>
      <c r="AA34" s="159"/>
      <c r="AB34" s="895"/>
      <c r="AC34" s="895"/>
      <c r="AD34" s="457"/>
      <c r="AE34" s="457"/>
      <c r="AF34" s="78">
        <f t="shared" si="6"/>
        <v>-121.25000000000045</v>
      </c>
      <c r="AG34" s="160">
        <f t="shared" si="7"/>
        <v>0.92252396166134154</v>
      </c>
      <c r="AH34" s="910"/>
      <c r="AJ34" s="405">
        <f t="shared" si="30"/>
        <v>8</v>
      </c>
      <c r="AK34" s="406">
        <f t="shared" si="31"/>
        <v>8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2950</v>
      </c>
      <c r="H35" s="116">
        <f t="shared" si="26"/>
        <v>146084</v>
      </c>
      <c r="I35" s="459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1462.8099173553724</v>
      </c>
      <c r="O35" s="77">
        <f t="shared" si="28"/>
        <v>81.26721763085402</v>
      </c>
      <c r="P35" s="150">
        <f t="shared" si="22"/>
        <v>0</v>
      </c>
      <c r="Q35" s="79">
        <f t="shared" si="23"/>
        <v>-5.6772268135904227</v>
      </c>
      <c r="R35" s="461">
        <f t="shared" si="24"/>
        <v>0.93470282259129223</v>
      </c>
      <c r="S35" s="894"/>
      <c r="T35" s="80">
        <v>0.39999999999999997</v>
      </c>
      <c r="U35" s="80">
        <v>0.48402777777777772</v>
      </c>
      <c r="V35" s="145">
        <v>23</v>
      </c>
      <c r="W35" s="120">
        <f t="shared" si="29"/>
        <v>120.99999999999997</v>
      </c>
      <c r="X35" s="158">
        <v>0.3888888888888889</v>
      </c>
      <c r="Y35" s="158">
        <v>0.39930555555555558</v>
      </c>
      <c r="Z35" s="159"/>
      <c r="AA35" s="159"/>
      <c r="AB35" s="895"/>
      <c r="AC35" s="895"/>
      <c r="AD35" s="457"/>
      <c r="AE35" s="457"/>
      <c r="AF35" s="150">
        <f t="shared" si="6"/>
        <v>-102.19008264462764</v>
      </c>
      <c r="AG35" s="155">
        <f t="shared" si="7"/>
        <v>0.93470282259129223</v>
      </c>
      <c r="AH35" s="911"/>
      <c r="AJ35" s="405">
        <f t="shared" si="30"/>
        <v>7.0000000000000551</v>
      </c>
      <c r="AK35" s="406">
        <f t="shared" si="31"/>
        <v>7.0000000000000551</v>
      </c>
    </row>
    <row r="36" spans="1:37" ht="19.2" customHeight="1">
      <c r="A36" s="923"/>
      <c r="B36" s="156" t="s">
        <v>189</v>
      </c>
      <c r="C36" s="166"/>
      <c r="D36" s="165" t="s">
        <v>170</v>
      </c>
      <c r="E36" s="114"/>
      <c r="F36" s="73">
        <v>29.85</v>
      </c>
      <c r="G36" s="145">
        <v>2314.8000000000002</v>
      </c>
      <c r="H36" s="116">
        <f t="shared" si="26"/>
        <v>69096.780000000013</v>
      </c>
      <c r="I36" s="457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1543.2</v>
      </c>
      <c r="O36" s="77">
        <f t="shared" si="28"/>
        <v>102.88000000000001</v>
      </c>
      <c r="P36" s="150">
        <f t="shared" si="22"/>
        <v>0</v>
      </c>
      <c r="Q36" s="79">
        <f t="shared" si="23"/>
        <v>-17.11999999999999</v>
      </c>
      <c r="R36" s="461">
        <f t="shared" si="24"/>
        <v>0.85733333333333339</v>
      </c>
      <c r="S36" s="894"/>
      <c r="T36" s="80">
        <v>0.52499999999999991</v>
      </c>
      <c r="U36" s="80">
        <v>0.58749999999999991</v>
      </c>
      <c r="V36" s="145">
        <v>6</v>
      </c>
      <c r="W36" s="120">
        <f t="shared" si="29"/>
        <v>90</v>
      </c>
      <c r="X36" s="158"/>
      <c r="Y36" s="158"/>
      <c r="Z36" s="159"/>
      <c r="AA36" s="159"/>
      <c r="AB36" s="895"/>
      <c r="AC36" s="895"/>
      <c r="AD36" s="457"/>
      <c r="AE36" s="457"/>
      <c r="AF36" s="78">
        <f t="shared" si="6"/>
        <v>-256.79999999999995</v>
      </c>
      <c r="AG36" s="461">
        <f t="shared" si="7"/>
        <v>0.85733333333333339</v>
      </c>
      <c r="AH36" s="911"/>
      <c r="AJ36" s="405">
        <f t="shared" si="30"/>
        <v>6</v>
      </c>
      <c r="AK36" s="406">
        <f t="shared" si="31"/>
        <v>6</v>
      </c>
    </row>
    <row r="37" spans="1:37" ht="19.2" customHeight="1">
      <c r="A37" s="923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57"/>
      <c r="J37" s="147"/>
      <c r="K37" s="124"/>
      <c r="L37" s="125"/>
      <c r="M37" s="164"/>
      <c r="N37" s="74"/>
      <c r="O37" s="77"/>
      <c r="P37" s="150"/>
      <c r="Q37" s="79"/>
      <c r="R37" s="461"/>
      <c r="S37" s="894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895"/>
      <c r="AC37" s="895"/>
      <c r="AD37" s="457"/>
      <c r="AE37" s="457"/>
      <c r="AF37" s="78">
        <f t="shared" si="6"/>
        <v>0</v>
      </c>
      <c r="AG37" s="160" t="e">
        <f t="shared" si="7"/>
        <v>#DIV/0!</v>
      </c>
      <c r="AH37" s="911"/>
      <c r="AJ37" s="405" t="str">
        <f t="shared" si="30"/>
        <v/>
      </c>
      <c r="AK37" s="406" t="str">
        <f t="shared" si="31"/>
        <v/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57"/>
      <c r="J38" s="76"/>
      <c r="K38" s="74"/>
      <c r="L38" s="77"/>
      <c r="M38" s="467"/>
      <c r="N38" s="74"/>
      <c r="O38" s="77"/>
      <c r="P38" s="150"/>
      <c r="Q38" s="79"/>
      <c r="R38" s="461"/>
      <c r="S38" s="894"/>
      <c r="T38" s="167"/>
      <c r="U38" s="167"/>
      <c r="V38" s="457"/>
      <c r="W38" s="120">
        <f t="shared" si="29"/>
        <v>0</v>
      </c>
      <c r="X38" s="158"/>
      <c r="Y38" s="158"/>
      <c r="Z38" s="159"/>
      <c r="AA38" s="159"/>
      <c r="AB38" s="895"/>
      <c r="AC38" s="895"/>
      <c r="AD38" s="457"/>
      <c r="AE38" s="457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57"/>
      <c r="J39" s="76"/>
      <c r="K39" s="74"/>
      <c r="L39" s="77"/>
      <c r="M39" s="467"/>
      <c r="N39" s="74"/>
      <c r="O39" s="77"/>
      <c r="P39" s="150"/>
      <c r="Q39" s="79"/>
      <c r="R39" s="461"/>
      <c r="S39" s="894"/>
      <c r="T39" s="80"/>
      <c r="U39" s="80"/>
      <c r="V39" s="457"/>
      <c r="W39" s="120">
        <f t="shared" si="29"/>
        <v>0</v>
      </c>
      <c r="X39" s="158"/>
      <c r="Y39" s="158"/>
      <c r="Z39" s="159"/>
      <c r="AA39" s="159"/>
      <c r="AB39" s="895"/>
      <c r="AC39" s="895"/>
      <c r="AD39" s="457"/>
      <c r="AE39" s="457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59"/>
      <c r="J40" s="76"/>
      <c r="K40" s="74"/>
      <c r="L40" s="77"/>
      <c r="M40" s="470"/>
      <c r="N40" s="74"/>
      <c r="O40" s="77"/>
      <c r="P40" s="150"/>
      <c r="Q40" s="79"/>
      <c r="R40" s="461"/>
      <c r="S40" s="894"/>
      <c r="T40" s="80"/>
      <c r="U40" s="80"/>
      <c r="V40" s="457"/>
      <c r="W40" s="120">
        <f>(U40-T40)*24*60</f>
        <v>0</v>
      </c>
      <c r="X40" s="158"/>
      <c r="Y40" s="158"/>
      <c r="Z40" s="159"/>
      <c r="AA40" s="159"/>
      <c r="AB40" s="895"/>
      <c r="AC40" s="895"/>
      <c r="AD40" s="457"/>
      <c r="AE40" s="457"/>
      <c r="AF40" s="78">
        <f t="shared" si="6"/>
        <v>0</v>
      </c>
      <c r="AG40" s="461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45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57"/>
      <c r="J41" s="129"/>
      <c r="K41" s="85"/>
      <c r="L41" s="118"/>
      <c r="M41" s="467"/>
      <c r="N41" s="85"/>
      <c r="O41" s="118"/>
      <c r="P41" s="84"/>
      <c r="Q41" s="119"/>
      <c r="R41" s="458"/>
      <c r="S41" s="894"/>
      <c r="T41" s="80"/>
      <c r="U41" s="80"/>
      <c r="V41" s="457"/>
      <c r="W41" s="120">
        <f>(U41-T41)*24*60</f>
        <v>0</v>
      </c>
      <c r="X41" s="158"/>
      <c r="Y41" s="158"/>
      <c r="Z41" s="159"/>
      <c r="AA41" s="159"/>
      <c r="AB41" s="895"/>
      <c r="AC41" s="895"/>
      <c r="AD41" s="457"/>
      <c r="AE41" s="457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45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57"/>
      <c r="J42" s="129"/>
      <c r="K42" s="85"/>
      <c r="L42" s="118"/>
      <c r="M42" s="467" t="s">
        <v>15</v>
      </c>
      <c r="N42" s="85"/>
      <c r="O42" s="118"/>
      <c r="P42" s="84"/>
      <c r="Q42" s="119"/>
      <c r="R42" s="458"/>
      <c r="S42" s="894"/>
      <c r="T42" s="80"/>
      <c r="U42" s="80"/>
      <c r="V42" s="457"/>
      <c r="W42" s="120">
        <f t="shared" si="29"/>
        <v>0</v>
      </c>
      <c r="X42" s="158"/>
      <c r="Y42" s="158"/>
      <c r="Z42" s="159"/>
      <c r="AA42" s="159"/>
      <c r="AB42" s="895"/>
      <c r="AC42" s="895"/>
      <c r="AD42" s="457"/>
      <c r="AE42" s="457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448</v>
      </c>
      <c r="D43" s="891" t="s">
        <v>377</v>
      </c>
      <c r="E43" s="891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1718.4227232486328</v>
      </c>
      <c r="O43" s="136">
        <f t="shared" si="32"/>
        <v>126.71895803652491</v>
      </c>
      <c r="P43" s="84">
        <f>M43-J43</f>
        <v>0</v>
      </c>
      <c r="Q43" s="119">
        <f>N43-K43</f>
        <v>-186.57727675136721</v>
      </c>
      <c r="R43" s="137">
        <f t="shared" ref="R43:R50" si="33">O43/L43</f>
        <v>0.90160165954663407</v>
      </c>
      <c r="S43" s="894"/>
      <c r="T43" s="80"/>
      <c r="U43" s="80"/>
      <c r="V43" s="457"/>
      <c r="W43" s="457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0</v>
      </c>
      <c r="AE43" s="139">
        <f>SUM(AE31:AE42)</f>
        <v>0</v>
      </c>
      <c r="AF43" s="78">
        <f t="shared" ref="AF43:AF54" si="34">N43-K43</f>
        <v>-186.57727675136721</v>
      </c>
      <c r="AG43" s="462">
        <f t="shared" si="7"/>
        <v>0.90205917230899357</v>
      </c>
      <c r="AH43" s="911"/>
      <c r="AJ43" s="182"/>
    </row>
    <row r="44" spans="1:37" s="182" customFormat="1" ht="19.2" customHeight="1">
      <c r="A44" s="933" t="s">
        <v>449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1256</v>
      </c>
      <c r="H44" s="75">
        <f>F44*G44</f>
        <v>31060.880000000001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2093.3333333333335</v>
      </c>
      <c r="O44" s="177">
        <f t="shared" ref="O44:O50" si="36">N44/M44</f>
        <v>418.66666666666669</v>
      </c>
      <c r="P44" s="81">
        <f t="shared" ref="P44:P50" si="37">M44-J44</f>
        <v>1</v>
      </c>
      <c r="Q44" s="178">
        <f t="shared" ref="Q44:Q50" si="38">O44-L44</f>
        <v>-81.333333333333314</v>
      </c>
      <c r="R44" s="179">
        <f t="shared" si="33"/>
        <v>0.83733333333333337</v>
      </c>
      <c r="S44" s="910">
        <f>R56</f>
        <v>0.8909495415770714</v>
      </c>
      <c r="T44" s="152">
        <v>0.16666666666666666</v>
      </c>
      <c r="U44" s="152">
        <v>0.19166666666666665</v>
      </c>
      <c r="V44" s="153">
        <v>5</v>
      </c>
      <c r="W44" s="180">
        <f t="shared" ref="W44:W56" si="39">(U44-T44)*24*60</f>
        <v>35.999999999999993</v>
      </c>
      <c r="X44" s="158"/>
      <c r="Y44" s="158"/>
      <c r="Z44" s="159"/>
      <c r="AA44" s="159"/>
      <c r="AB44" s="895"/>
      <c r="AC44" s="895"/>
      <c r="AD44" s="457"/>
      <c r="AE44" s="457"/>
      <c r="AF44" s="181">
        <f t="shared" si="34"/>
        <v>93.333333333333485</v>
      </c>
      <c r="AG44" s="464">
        <f t="shared" si="7"/>
        <v>1.0466666666666666</v>
      </c>
      <c r="AH44" s="927">
        <f>AG56</f>
        <v>0.97533326125400455</v>
      </c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1234</v>
      </c>
      <c r="H45" s="75">
        <f>F45*G45</f>
        <v>30516.82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2056.666666666667</v>
      </c>
      <c r="O45" s="177">
        <f t="shared" si="36"/>
        <v>411.33333333333337</v>
      </c>
      <c r="P45" s="81">
        <f t="shared" si="37"/>
        <v>1</v>
      </c>
      <c r="Q45" s="178">
        <f t="shared" si="38"/>
        <v>-88.666666666666629</v>
      </c>
      <c r="R45" s="179">
        <f t="shared" si="33"/>
        <v>0.82266666666666677</v>
      </c>
      <c r="S45" s="910"/>
      <c r="T45" s="80">
        <v>0.19513888888888886</v>
      </c>
      <c r="U45" s="80">
        <v>0.22013888888888886</v>
      </c>
      <c r="V45" s="153">
        <v>5</v>
      </c>
      <c r="W45" s="180">
        <f t="shared" si="39"/>
        <v>35.999999999999993</v>
      </c>
      <c r="X45" s="158"/>
      <c r="Y45" s="158"/>
      <c r="Z45" s="159"/>
      <c r="AA45" s="159"/>
      <c r="AB45" s="895"/>
      <c r="AC45" s="895"/>
      <c r="AD45" s="457"/>
      <c r="AE45" s="457"/>
      <c r="AF45" s="181">
        <f t="shared" si="34"/>
        <v>56.66666666666697</v>
      </c>
      <c r="AG45" s="464">
        <f t="shared" si="7"/>
        <v>1.0283333333333335</v>
      </c>
      <c r="AH45" s="927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851</v>
      </c>
      <c r="H46" s="75">
        <f t="shared" ref="H46:H55" si="40">F46*G46</f>
        <v>24049.260000000002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1418.3333333333335</v>
      </c>
      <c r="O46" s="177">
        <f t="shared" si="36"/>
        <v>202.61904761904765</v>
      </c>
      <c r="P46" s="81">
        <f t="shared" si="37"/>
        <v>0</v>
      </c>
      <c r="Q46" s="178">
        <f t="shared" si="38"/>
        <v>-11.666666666666629</v>
      </c>
      <c r="R46" s="179">
        <f t="shared" si="33"/>
        <v>0.9455555555555557</v>
      </c>
      <c r="S46" s="910"/>
      <c r="T46" s="80">
        <v>0.22361111111111107</v>
      </c>
      <c r="U46" s="80">
        <v>0.24861111111111106</v>
      </c>
      <c r="V46" s="153">
        <v>5</v>
      </c>
      <c r="W46" s="180">
        <f t="shared" si="39"/>
        <v>35.999999999999993</v>
      </c>
      <c r="X46" s="158"/>
      <c r="Y46" s="158"/>
      <c r="Z46" s="159"/>
      <c r="AA46" s="159"/>
      <c r="AB46" s="895"/>
      <c r="AC46" s="895"/>
      <c r="AD46" s="457"/>
      <c r="AE46" s="457"/>
      <c r="AF46" s="181">
        <f t="shared" si="34"/>
        <v>-81.666666666666515</v>
      </c>
      <c r="AG46" s="464">
        <f t="shared" si="7"/>
        <v>0.9455555555555557</v>
      </c>
      <c r="AH46" s="927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659</v>
      </c>
      <c r="H47" s="75">
        <f t="shared" si="40"/>
        <v>18761.73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1464.4444444444453</v>
      </c>
      <c r="O47" s="177">
        <f t="shared" si="36"/>
        <v>209.20634920634933</v>
      </c>
      <c r="P47" s="81">
        <f t="shared" si="37"/>
        <v>0</v>
      </c>
      <c r="Q47" s="178">
        <f t="shared" si="38"/>
        <v>-5.0793650793649476</v>
      </c>
      <c r="R47" s="179">
        <f t="shared" si="33"/>
        <v>0.97629629629629688</v>
      </c>
      <c r="S47" s="910"/>
      <c r="T47" s="80">
        <v>0.25208333333333327</v>
      </c>
      <c r="U47" s="80">
        <v>0.27083333333333326</v>
      </c>
      <c r="V47" s="163">
        <v>5</v>
      </c>
      <c r="W47" s="180">
        <f t="shared" si="39"/>
        <v>26.999999999999986</v>
      </c>
      <c r="X47" s="158"/>
      <c r="Y47" s="158"/>
      <c r="Z47" s="159"/>
      <c r="AA47" s="159"/>
      <c r="AB47" s="895"/>
      <c r="AC47" s="895"/>
      <c r="AD47" s="457"/>
      <c r="AE47" s="457"/>
      <c r="AF47" s="181">
        <f t="shared" si="34"/>
        <v>-35.555555555554747</v>
      </c>
      <c r="AG47" s="464">
        <f t="shared" si="7"/>
        <v>0.97629629629629688</v>
      </c>
      <c r="AH47" s="927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1067</v>
      </c>
      <c r="H48" s="75">
        <f t="shared" si="40"/>
        <v>12654.619999999999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1422.6666666666667</v>
      </c>
      <c r="O48" s="177">
        <f t="shared" si="36"/>
        <v>237.11111111111111</v>
      </c>
      <c r="P48" s="81">
        <f t="shared" si="37"/>
        <v>0</v>
      </c>
      <c r="Q48" s="178">
        <f t="shared" si="38"/>
        <v>-35.555555555555571</v>
      </c>
      <c r="R48" s="179">
        <f t="shared" si="33"/>
        <v>0.86960065199673997</v>
      </c>
      <c r="S48" s="910"/>
      <c r="T48" s="80">
        <v>0.28819444444444436</v>
      </c>
      <c r="U48" s="80">
        <v>0.31944444444444436</v>
      </c>
      <c r="V48" s="145">
        <v>25</v>
      </c>
      <c r="W48" s="180">
        <f t="shared" si="39"/>
        <v>45</v>
      </c>
      <c r="X48" s="158">
        <v>0.27499999999999997</v>
      </c>
      <c r="Y48" s="158">
        <v>0.28750000000000003</v>
      </c>
      <c r="Z48" s="159"/>
      <c r="AA48" s="159"/>
      <c r="AB48" s="895"/>
      <c r="AC48" s="895"/>
      <c r="AD48" s="457"/>
      <c r="AE48" s="457"/>
      <c r="AF48" s="181">
        <f t="shared" si="34"/>
        <v>-213.33333333333326</v>
      </c>
      <c r="AG48" s="464">
        <f t="shared" si="7"/>
        <v>0.86960065199674008</v>
      </c>
      <c r="AH48" s="927"/>
    </row>
    <row r="49" spans="1:34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3441.7200000000003</v>
      </c>
      <c r="H49" s="75">
        <f t="shared" si="40"/>
        <v>34726.9548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1454.247887323944</v>
      </c>
      <c r="O49" s="177">
        <f t="shared" si="36"/>
        <v>242.37464788732402</v>
      </c>
      <c r="P49" s="81">
        <f t="shared" si="37"/>
        <v>0</v>
      </c>
      <c r="Q49" s="178">
        <f t="shared" si="38"/>
        <v>-7.6253521126759836</v>
      </c>
      <c r="R49" s="179">
        <f t="shared" si="33"/>
        <v>0.96949859154929607</v>
      </c>
      <c r="S49" s="910"/>
      <c r="T49" s="80">
        <v>0.3249999999999999</v>
      </c>
      <c r="U49" s="80">
        <v>0.42361111111111099</v>
      </c>
      <c r="V49" s="145">
        <v>8</v>
      </c>
      <c r="W49" s="180">
        <f t="shared" si="39"/>
        <v>141.99999999999997</v>
      </c>
      <c r="X49" s="185"/>
      <c r="Y49" s="185"/>
      <c r="Z49" s="186"/>
      <c r="AA49" s="159"/>
      <c r="AB49" s="895"/>
      <c r="AC49" s="895"/>
      <c r="AD49" s="457"/>
      <c r="AE49" s="457"/>
      <c r="AF49" s="181">
        <f t="shared" si="34"/>
        <v>-45.752112676055958</v>
      </c>
      <c r="AG49" s="464">
        <f t="shared" si="7"/>
        <v>0.96949859154929607</v>
      </c>
      <c r="AH49" s="927"/>
    </row>
    <row r="50" spans="1:34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3142.44</v>
      </c>
      <c r="H50" s="75">
        <f t="shared" si="40"/>
        <v>31707.2196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1439.2854961832068</v>
      </c>
      <c r="O50" s="177">
        <f t="shared" si="36"/>
        <v>239.88091603053445</v>
      </c>
      <c r="P50" s="81">
        <f t="shared" si="37"/>
        <v>0</v>
      </c>
      <c r="Q50" s="178">
        <f t="shared" si="38"/>
        <v>-10.119083969465549</v>
      </c>
      <c r="R50" s="179">
        <f t="shared" si="33"/>
        <v>0.95952366412213785</v>
      </c>
      <c r="S50" s="910"/>
      <c r="T50" s="80">
        <v>0.4631944444444443</v>
      </c>
      <c r="U50" s="80">
        <v>0.55416666666666647</v>
      </c>
      <c r="V50" s="145">
        <v>4</v>
      </c>
      <c r="W50" s="180">
        <f t="shared" si="39"/>
        <v>130.99999999999994</v>
      </c>
      <c r="X50" s="185"/>
      <c r="Y50" s="185"/>
      <c r="Z50" s="186"/>
      <c r="AA50" s="186"/>
      <c r="AB50" s="895"/>
      <c r="AC50" s="895"/>
      <c r="AD50" s="457"/>
      <c r="AE50" s="457"/>
      <c r="AF50" s="181">
        <f t="shared" si="34"/>
        <v>-60.71450381679324</v>
      </c>
      <c r="AG50" s="464">
        <f t="shared" si="7"/>
        <v>0.95952366412213785</v>
      </c>
      <c r="AH50" s="927"/>
    </row>
    <row r="51" spans="1:34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895"/>
      <c r="AC51" s="895"/>
      <c r="AD51" s="457"/>
      <c r="AE51" s="457"/>
      <c r="AF51" s="181">
        <f t="shared" si="34"/>
        <v>0</v>
      </c>
      <c r="AG51" s="464" t="e">
        <f t="shared" si="7"/>
        <v>#DIV/0!</v>
      </c>
      <c r="AH51" s="927"/>
    </row>
    <row r="52" spans="1:34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895"/>
      <c r="AC52" s="895"/>
      <c r="AD52" s="457"/>
      <c r="AE52" s="457"/>
      <c r="AF52" s="181">
        <f t="shared" si="34"/>
        <v>0</v>
      </c>
      <c r="AG52" s="464" t="e">
        <f t="shared" si="7"/>
        <v>#DIV/0!</v>
      </c>
      <c r="AH52" s="927"/>
    </row>
    <row r="53" spans="1:34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58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457"/>
      <c r="AE53" s="457"/>
      <c r="AF53" s="181">
        <f t="shared" si="34"/>
        <v>0</v>
      </c>
      <c r="AG53" s="464" t="e">
        <f t="shared" si="7"/>
        <v>#DIV/0!</v>
      </c>
      <c r="AH53" s="927"/>
    </row>
    <row r="54" spans="1:34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58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457"/>
      <c r="AE54" s="457"/>
      <c r="AF54" s="181">
        <f t="shared" si="34"/>
        <v>0</v>
      </c>
      <c r="AG54" s="464" t="e">
        <f t="shared" si="7"/>
        <v>#DIV/0!</v>
      </c>
      <c r="AH54" s="927"/>
    </row>
    <row r="55" spans="1:34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58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457"/>
      <c r="AE55" s="457"/>
      <c r="AF55" s="181"/>
      <c r="AG55" s="464"/>
      <c r="AH55" s="927"/>
    </row>
    <row r="56" spans="1:34" ht="19.2" customHeight="1">
      <c r="A56" s="935"/>
      <c r="B56" s="190">
        <v>0</v>
      </c>
      <c r="C56" s="191" t="s">
        <v>450</v>
      </c>
      <c r="D56" s="932" t="s">
        <v>377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1621.2825468502281</v>
      </c>
      <c r="O56" s="136">
        <f t="shared" si="41"/>
        <v>280.17029597919526</v>
      </c>
      <c r="P56" s="192">
        <f>M56-J56</f>
        <v>0.28571428571428559</v>
      </c>
      <c r="Q56" s="151">
        <f>N56-K56</f>
        <v>-41.003167435486148</v>
      </c>
      <c r="R56" s="193">
        <f t="shared" ref="R56:R60" si="42">O56/L56</f>
        <v>0.8909495415770714</v>
      </c>
      <c r="S56" s="910"/>
      <c r="T56" s="194"/>
      <c r="U56" s="194"/>
      <c r="V56" s="47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0</v>
      </c>
      <c r="AF56" s="196">
        <f>N56-K56</f>
        <v>-41.003167435486148</v>
      </c>
      <c r="AG56" s="458">
        <f>N56/K56</f>
        <v>0.97533326125400455</v>
      </c>
      <c r="AH56" s="927"/>
    </row>
    <row r="57" spans="1:34" ht="19.2" customHeight="1">
      <c r="A57" s="922" t="s">
        <v>451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2904</v>
      </c>
      <c r="H57" s="116">
        <f t="shared" ref="H57:H66" si="43">F57*G57</f>
        <v>80963.520000000004</v>
      </c>
      <c r="I57" s="457"/>
      <c r="J57" s="129">
        <v>7</v>
      </c>
      <c r="K57" s="85">
        <v>1500</v>
      </c>
      <c r="L57" s="118">
        <v>214.28571428571428</v>
      </c>
      <c r="M57" s="467">
        <v>7</v>
      </c>
      <c r="N57" s="85">
        <f t="shared" ref="N57:N60" si="44">G57/W57*60</f>
        <v>1476.6101694915253</v>
      </c>
      <c r="O57" s="118">
        <f t="shared" ref="O57:O60" si="45">N57/M57</f>
        <v>210.94430992736076</v>
      </c>
      <c r="P57" s="197">
        <f t="shared" ref="P57:P60" si="46">M57-J57</f>
        <v>0</v>
      </c>
      <c r="Q57" s="79">
        <f t="shared" ref="Q57:Q60" si="47">O57-L57</f>
        <v>-3.3414043583535147</v>
      </c>
      <c r="R57" s="461">
        <f t="shared" si="42"/>
        <v>0.98440677966101697</v>
      </c>
      <c r="S57" s="910">
        <f>R69</f>
        <v>0.96791008239429022</v>
      </c>
      <c r="T57" s="198">
        <v>0.16666666666666666</v>
      </c>
      <c r="U57" s="198">
        <v>0.24861111111111112</v>
      </c>
      <c r="V57" s="459">
        <v>5</v>
      </c>
      <c r="W57" s="469">
        <f>(U57-T57)*24*60</f>
        <v>118.00000000000001</v>
      </c>
      <c r="X57" s="83"/>
      <c r="Y57" s="83"/>
      <c r="Z57" s="84"/>
      <c r="AA57" s="84"/>
      <c r="AB57" s="895"/>
      <c r="AC57" s="895"/>
      <c r="AD57" s="457"/>
      <c r="AE57" s="457">
        <v>1</v>
      </c>
      <c r="AF57" s="78">
        <f t="shared" si="6"/>
        <v>-23.389830508474688</v>
      </c>
      <c r="AG57" s="460">
        <f t="shared" si="7"/>
        <v>0.98440677966101686</v>
      </c>
      <c r="AH57" s="909">
        <f>AG69</f>
        <v>0.9683478088101144</v>
      </c>
    </row>
    <row r="58" spans="1:34" ht="19.2" customHeight="1">
      <c r="A58" s="923"/>
      <c r="B58" s="156" t="s">
        <v>163</v>
      </c>
      <c r="C58" s="457"/>
      <c r="D58" s="71" t="s">
        <v>119</v>
      </c>
      <c r="E58" s="72"/>
      <c r="F58" s="73">
        <v>28</v>
      </c>
      <c r="G58" s="74">
        <v>2626</v>
      </c>
      <c r="H58" s="75">
        <f t="shared" si="43"/>
        <v>73528</v>
      </c>
      <c r="I58" s="459"/>
      <c r="J58" s="76">
        <v>7</v>
      </c>
      <c r="K58" s="74">
        <v>1500</v>
      </c>
      <c r="L58" s="118">
        <v>214.28571428571428</v>
      </c>
      <c r="M58" s="470">
        <v>7</v>
      </c>
      <c r="N58" s="74">
        <f t="shared" si="44"/>
        <v>1445.5045871559632</v>
      </c>
      <c r="O58" s="77">
        <f t="shared" si="45"/>
        <v>206.50065530799475</v>
      </c>
      <c r="P58" s="197">
        <f t="shared" si="46"/>
        <v>0</v>
      </c>
      <c r="Q58" s="79">
        <f t="shared" si="47"/>
        <v>-7.7850589777195296</v>
      </c>
      <c r="R58" s="461">
        <f t="shared" si="42"/>
        <v>0.96366972477064217</v>
      </c>
      <c r="S58" s="910"/>
      <c r="T58" s="198">
        <v>0.25416666666666665</v>
      </c>
      <c r="U58" s="198">
        <v>0.3298611111111111</v>
      </c>
      <c r="V58" s="459">
        <v>8</v>
      </c>
      <c r="W58" s="469">
        <f>(U58-T58)*24*60</f>
        <v>109.00000000000001</v>
      </c>
      <c r="X58" s="83"/>
      <c r="Y58" s="83"/>
      <c r="Z58" s="84"/>
      <c r="AA58" s="84"/>
      <c r="AB58" s="928"/>
      <c r="AC58" s="929"/>
      <c r="AD58" s="457"/>
      <c r="AE58" s="457"/>
      <c r="AF58" s="78">
        <f t="shared" si="6"/>
        <v>-54.495412844036764</v>
      </c>
      <c r="AG58" s="461">
        <f t="shared" si="7"/>
        <v>0.96366972477064217</v>
      </c>
      <c r="AH58" s="910"/>
    </row>
    <row r="59" spans="1:34" ht="19.2" customHeight="1">
      <c r="A59" s="923"/>
      <c r="B59" s="156" t="s">
        <v>166</v>
      </c>
      <c r="C59" s="457"/>
      <c r="D59" s="71" t="s">
        <v>117</v>
      </c>
      <c r="E59" s="72"/>
      <c r="F59" s="73">
        <v>10.09</v>
      </c>
      <c r="G59" s="74">
        <v>3591.3599999999997</v>
      </c>
      <c r="H59" s="75">
        <f t="shared" si="43"/>
        <v>36236.822399999997</v>
      </c>
      <c r="I59" s="459"/>
      <c r="J59" s="76">
        <v>6</v>
      </c>
      <c r="K59" s="74">
        <v>1500</v>
      </c>
      <c r="L59" s="118">
        <v>250</v>
      </c>
      <c r="M59" s="470">
        <v>6</v>
      </c>
      <c r="N59" s="74">
        <f t="shared" si="44"/>
        <v>1446.1852348993293</v>
      </c>
      <c r="O59" s="77">
        <f t="shared" si="45"/>
        <v>241.03087248322154</v>
      </c>
      <c r="P59" s="197">
        <f t="shared" si="46"/>
        <v>0</v>
      </c>
      <c r="Q59" s="79">
        <f t="shared" si="47"/>
        <v>-8.9691275167784568</v>
      </c>
      <c r="R59" s="461">
        <f t="shared" si="42"/>
        <v>0.96412348993288621</v>
      </c>
      <c r="S59" s="910"/>
      <c r="T59" s="198">
        <v>0.34722222222222221</v>
      </c>
      <c r="U59" s="198">
        <v>0.4506944444444444</v>
      </c>
      <c r="V59" s="153">
        <v>25</v>
      </c>
      <c r="W59" s="469">
        <f t="shared" ref="W59:W69" si="48">(U59-T59)*24*60</f>
        <v>148.99999999999994</v>
      </c>
      <c r="X59" s="83">
        <v>0.3347222222222222</v>
      </c>
      <c r="Y59" s="83">
        <v>0.34583333333333338</v>
      </c>
      <c r="Z59" s="84"/>
      <c r="AA59" s="84"/>
      <c r="AB59" s="895"/>
      <c r="AC59" s="895"/>
      <c r="AD59" s="457"/>
      <c r="AE59" s="457"/>
      <c r="AF59" s="78">
        <f t="shared" si="6"/>
        <v>-53.814765100670684</v>
      </c>
      <c r="AG59" s="461">
        <f t="shared" si="7"/>
        <v>0.96412348993288621</v>
      </c>
      <c r="AH59" s="910"/>
    </row>
    <row r="60" spans="1:34" ht="19.2" customHeight="1">
      <c r="A60" s="923"/>
      <c r="B60" s="156" t="s">
        <v>166</v>
      </c>
      <c r="C60" s="457"/>
      <c r="D60" s="71" t="s">
        <v>117</v>
      </c>
      <c r="E60" s="72"/>
      <c r="F60" s="73">
        <v>10.09</v>
      </c>
      <c r="G60" s="74">
        <v>3292.08</v>
      </c>
      <c r="H60" s="75">
        <f t="shared" si="43"/>
        <v>33217.087200000002</v>
      </c>
      <c r="I60" s="459"/>
      <c r="J60" s="76">
        <v>6</v>
      </c>
      <c r="K60" s="74">
        <v>1500</v>
      </c>
      <c r="L60" s="118">
        <v>250</v>
      </c>
      <c r="M60" s="470">
        <v>6</v>
      </c>
      <c r="N60" s="74">
        <f t="shared" si="44"/>
        <v>1441.7868613138687</v>
      </c>
      <c r="O60" s="77">
        <f t="shared" si="45"/>
        <v>240.29781021897813</v>
      </c>
      <c r="P60" s="197">
        <f t="shared" si="46"/>
        <v>0</v>
      </c>
      <c r="Q60" s="79">
        <f t="shared" si="47"/>
        <v>-9.7021897810218718</v>
      </c>
      <c r="R60" s="461">
        <f t="shared" si="42"/>
        <v>0.96119124087591257</v>
      </c>
      <c r="S60" s="910"/>
      <c r="T60" s="198">
        <v>0.49097222222222214</v>
      </c>
      <c r="U60" s="198">
        <v>0.58611111111111103</v>
      </c>
      <c r="V60" s="153">
        <v>5</v>
      </c>
      <c r="W60" s="469">
        <f t="shared" si="48"/>
        <v>137</v>
      </c>
      <c r="X60" s="83"/>
      <c r="Y60" s="83"/>
      <c r="Z60" s="84"/>
      <c r="AA60" s="84"/>
      <c r="AB60" s="895"/>
      <c r="AC60" s="895"/>
      <c r="AD60" s="457"/>
      <c r="AE60" s="457"/>
      <c r="AF60" s="78">
        <f t="shared" si="6"/>
        <v>-58.213138686131288</v>
      </c>
      <c r="AG60" s="460">
        <f t="shared" si="7"/>
        <v>0.96119124087591246</v>
      </c>
      <c r="AH60" s="910"/>
    </row>
    <row r="61" spans="1:34" ht="19.2" customHeight="1">
      <c r="A61" s="923"/>
      <c r="B61" s="156">
        <v>0</v>
      </c>
      <c r="C61" s="457"/>
      <c r="D61" s="71"/>
      <c r="E61" s="72"/>
      <c r="F61" s="73" t="s">
        <v>161</v>
      </c>
      <c r="G61" s="74"/>
      <c r="H61" s="75">
        <f t="shared" si="43"/>
        <v>0</v>
      </c>
      <c r="I61" s="459"/>
      <c r="J61" s="76"/>
      <c r="K61" s="74"/>
      <c r="L61" s="118"/>
      <c r="M61" s="470"/>
      <c r="N61" s="74"/>
      <c r="O61" s="77"/>
      <c r="P61" s="197"/>
      <c r="Q61" s="79"/>
      <c r="R61" s="461"/>
      <c r="S61" s="910"/>
      <c r="T61" s="198"/>
      <c r="U61" s="198"/>
      <c r="V61" s="153"/>
      <c r="W61" s="469">
        <f t="shared" si="48"/>
        <v>0</v>
      </c>
      <c r="X61" s="83"/>
      <c r="Y61" s="83"/>
      <c r="Z61" s="84"/>
      <c r="AA61" s="84"/>
      <c r="AB61" s="895"/>
      <c r="AC61" s="895"/>
      <c r="AD61" s="457"/>
      <c r="AE61" s="457"/>
      <c r="AF61" s="78">
        <f t="shared" si="6"/>
        <v>0</v>
      </c>
      <c r="AG61" s="461" t="e">
        <f t="shared" si="7"/>
        <v>#DIV/0!</v>
      </c>
      <c r="AH61" s="910"/>
    </row>
    <row r="62" spans="1:34" ht="19.2" customHeight="1">
      <c r="A62" s="923"/>
      <c r="B62" s="156">
        <v>0</v>
      </c>
      <c r="C62" s="457"/>
      <c r="D62" s="71"/>
      <c r="E62" s="72"/>
      <c r="F62" s="73" t="s">
        <v>161</v>
      </c>
      <c r="G62" s="145"/>
      <c r="H62" s="75">
        <f t="shared" si="43"/>
        <v>0</v>
      </c>
      <c r="I62" s="459"/>
      <c r="J62" s="76"/>
      <c r="K62" s="74"/>
      <c r="L62" s="118"/>
      <c r="M62" s="92"/>
      <c r="N62" s="74"/>
      <c r="O62" s="77"/>
      <c r="P62" s="197"/>
      <c r="Q62" s="79"/>
      <c r="R62" s="461"/>
      <c r="S62" s="910"/>
      <c r="T62" s="199"/>
      <c r="U62" s="199"/>
      <c r="V62" s="153"/>
      <c r="W62" s="469">
        <f t="shared" si="48"/>
        <v>0</v>
      </c>
      <c r="X62" s="83"/>
      <c r="Y62" s="83"/>
      <c r="Z62" s="84"/>
      <c r="AA62" s="84"/>
      <c r="AB62" s="895"/>
      <c r="AC62" s="895"/>
      <c r="AD62" s="457"/>
      <c r="AE62" s="457"/>
      <c r="AF62" s="78">
        <f t="shared" si="6"/>
        <v>0</v>
      </c>
      <c r="AG62" s="461" t="e">
        <f t="shared" si="7"/>
        <v>#DIV/0!</v>
      </c>
      <c r="AH62" s="910"/>
    </row>
    <row r="63" spans="1:34" ht="19.2" customHeight="1">
      <c r="A63" s="923"/>
      <c r="B63" s="156">
        <v>0</v>
      </c>
      <c r="C63" s="457"/>
      <c r="D63" s="71"/>
      <c r="E63" s="72"/>
      <c r="F63" s="73" t="s">
        <v>161</v>
      </c>
      <c r="G63" s="145"/>
      <c r="H63" s="75">
        <f t="shared" si="43"/>
        <v>0</v>
      </c>
      <c r="I63" s="459"/>
      <c r="J63" s="76"/>
      <c r="K63" s="74"/>
      <c r="L63" s="118"/>
      <c r="M63" s="92" t="s">
        <v>15</v>
      </c>
      <c r="N63" s="74"/>
      <c r="O63" s="77"/>
      <c r="P63" s="197"/>
      <c r="Q63" s="79"/>
      <c r="R63" s="461"/>
      <c r="S63" s="910"/>
      <c r="T63" s="199"/>
      <c r="U63" s="199"/>
      <c r="V63" s="153"/>
      <c r="W63" s="469">
        <f t="shared" si="48"/>
        <v>0</v>
      </c>
      <c r="X63" s="83"/>
      <c r="Y63" s="83"/>
      <c r="Z63" s="84"/>
      <c r="AA63" s="84"/>
      <c r="AB63" s="895"/>
      <c r="AC63" s="895"/>
      <c r="AD63" s="457"/>
      <c r="AE63" s="457"/>
      <c r="AF63" s="78">
        <f t="shared" si="6"/>
        <v>0</v>
      </c>
      <c r="AG63" s="460" t="e">
        <f t="shared" si="7"/>
        <v>#DIV/0!</v>
      </c>
      <c r="AH63" s="910"/>
    </row>
    <row r="64" spans="1:34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59"/>
      <c r="J64" s="202"/>
      <c r="K64" s="91"/>
      <c r="L64" s="118"/>
      <c r="M64" s="92"/>
      <c r="N64" s="74"/>
      <c r="O64" s="77"/>
      <c r="P64" s="197"/>
      <c r="Q64" s="79"/>
      <c r="R64" s="461"/>
      <c r="S64" s="910"/>
      <c r="T64" s="199"/>
      <c r="U64" s="199"/>
      <c r="V64" s="153"/>
      <c r="W64" s="469">
        <f t="shared" si="48"/>
        <v>0</v>
      </c>
      <c r="X64" s="459"/>
      <c r="Y64" s="459"/>
      <c r="Z64" s="84"/>
      <c r="AA64" s="84"/>
      <c r="AB64" s="895"/>
      <c r="AC64" s="895"/>
      <c r="AD64" s="457"/>
      <c r="AE64" s="457"/>
      <c r="AF64" s="78">
        <f t="shared" si="6"/>
        <v>0</v>
      </c>
      <c r="AG64" s="461" t="e">
        <f t="shared" si="7"/>
        <v>#DIV/0!</v>
      </c>
      <c r="AH64" s="910"/>
    </row>
    <row r="65" spans="1:37" ht="19.2" customHeight="1">
      <c r="A65" s="924"/>
      <c r="B65" s="127">
        <v>0</v>
      </c>
      <c r="C65" s="465"/>
      <c r="D65" s="71"/>
      <c r="E65" s="72"/>
      <c r="F65" s="73" t="s">
        <v>161</v>
      </c>
      <c r="G65" s="145"/>
      <c r="H65" s="75">
        <f t="shared" si="43"/>
        <v>0</v>
      </c>
      <c r="I65" s="459"/>
      <c r="J65" s="202"/>
      <c r="K65" s="91"/>
      <c r="L65" s="118"/>
      <c r="M65" s="92"/>
      <c r="N65" s="91"/>
      <c r="O65" s="108"/>
      <c r="P65" s="78"/>
      <c r="Q65" s="79"/>
      <c r="R65" s="461"/>
      <c r="S65" s="910"/>
      <c r="T65" s="199"/>
      <c r="U65" s="199"/>
      <c r="V65" s="153"/>
      <c r="W65" s="469">
        <f t="shared" si="48"/>
        <v>0</v>
      </c>
      <c r="X65" s="459"/>
      <c r="Y65" s="459"/>
      <c r="Z65" s="84"/>
      <c r="AA65" s="84"/>
      <c r="AB65" s="895"/>
      <c r="AC65" s="895"/>
      <c r="AD65" s="457"/>
      <c r="AE65" s="457"/>
      <c r="AF65" s="78">
        <f t="shared" si="6"/>
        <v>0</v>
      </c>
      <c r="AG65" s="461" t="e">
        <f t="shared" si="7"/>
        <v>#DIV/0!</v>
      </c>
      <c r="AH65" s="910"/>
    </row>
    <row r="66" spans="1:37" ht="19.2" customHeight="1">
      <c r="A66" s="924"/>
      <c r="B66" s="127">
        <v>0</v>
      </c>
      <c r="C66" s="465"/>
      <c r="D66" s="71"/>
      <c r="E66" s="72"/>
      <c r="F66" s="73" t="s">
        <v>161</v>
      </c>
      <c r="G66" s="145"/>
      <c r="H66" s="75">
        <f t="shared" si="43"/>
        <v>0</v>
      </c>
      <c r="I66" s="459"/>
      <c r="J66" s="202"/>
      <c r="K66" s="91"/>
      <c r="L66" s="118"/>
      <c r="M66" s="92"/>
      <c r="N66" s="91"/>
      <c r="O66" s="108"/>
      <c r="P66" s="78"/>
      <c r="Q66" s="79"/>
      <c r="R66" s="461"/>
      <c r="S66" s="910"/>
      <c r="T66" s="199"/>
      <c r="U66" s="199"/>
      <c r="V66" s="153"/>
      <c r="W66" s="469">
        <f t="shared" si="48"/>
        <v>0</v>
      </c>
      <c r="X66" s="459"/>
      <c r="Y66" s="459"/>
      <c r="Z66" s="84"/>
      <c r="AA66" s="84"/>
      <c r="AB66" s="895"/>
      <c r="AC66" s="895"/>
      <c r="AD66" s="457"/>
      <c r="AE66" s="457"/>
      <c r="AF66" s="78">
        <f t="shared" si="6"/>
        <v>0</v>
      </c>
      <c r="AG66" s="460" t="e">
        <f t="shared" si="7"/>
        <v>#DIV/0!</v>
      </c>
      <c r="AH66" s="910"/>
    </row>
    <row r="67" spans="1:37" ht="19.2" customHeight="1">
      <c r="A67" s="924"/>
      <c r="B67" s="127">
        <v>0</v>
      </c>
      <c r="C67" s="465"/>
      <c r="D67" s="71"/>
      <c r="E67" s="72"/>
      <c r="F67" s="73" t="s">
        <v>161</v>
      </c>
      <c r="G67" s="145"/>
      <c r="H67" s="75">
        <f>F67*G67</f>
        <v>0</v>
      </c>
      <c r="I67" s="459"/>
      <c r="J67" s="202"/>
      <c r="K67" s="91"/>
      <c r="L67" s="118"/>
      <c r="M67" s="92"/>
      <c r="N67" s="91"/>
      <c r="O67" s="108"/>
      <c r="P67" s="78"/>
      <c r="Q67" s="79"/>
      <c r="R67" s="461"/>
      <c r="S67" s="910"/>
      <c r="T67" s="199"/>
      <c r="U67" s="199"/>
      <c r="V67" s="153"/>
      <c r="W67" s="469">
        <f t="shared" si="48"/>
        <v>0</v>
      </c>
      <c r="X67" s="459"/>
      <c r="Y67" s="459"/>
      <c r="Z67" s="84"/>
      <c r="AA67" s="84"/>
      <c r="AB67" s="895"/>
      <c r="AC67" s="895"/>
      <c r="AD67" s="457"/>
      <c r="AE67" s="457"/>
      <c r="AF67" s="78">
        <f t="shared" si="6"/>
        <v>0</v>
      </c>
      <c r="AG67" s="461" t="e">
        <f t="shared" si="7"/>
        <v>#DIV/0!</v>
      </c>
      <c r="AH67" s="910"/>
    </row>
    <row r="68" spans="1:37" ht="19.2" customHeight="1">
      <c r="A68" s="924"/>
      <c r="B68" s="459">
        <v>0</v>
      </c>
      <c r="C68" s="465"/>
      <c r="D68" s="71"/>
      <c r="E68" s="72"/>
      <c r="F68" s="174" t="s">
        <v>161</v>
      </c>
      <c r="G68" s="145"/>
      <c r="H68" s="75">
        <f>F68*G68</f>
        <v>0</v>
      </c>
      <c r="I68" s="459"/>
      <c r="J68" s="202"/>
      <c r="K68" s="91"/>
      <c r="L68" s="118"/>
      <c r="M68" s="92"/>
      <c r="N68" s="91"/>
      <c r="O68" s="108"/>
      <c r="P68" s="78"/>
      <c r="Q68" s="79"/>
      <c r="R68" s="461"/>
      <c r="S68" s="910"/>
      <c r="T68" s="199"/>
      <c r="U68" s="199"/>
      <c r="V68" s="153"/>
      <c r="W68" s="469">
        <f t="shared" si="48"/>
        <v>0</v>
      </c>
      <c r="X68" s="459"/>
      <c r="Y68" s="459"/>
      <c r="Z68" s="84"/>
      <c r="AA68" s="84"/>
      <c r="AB68" s="895"/>
      <c r="AC68" s="895"/>
      <c r="AD68" s="457"/>
      <c r="AE68" s="457"/>
      <c r="AF68" s="78"/>
      <c r="AG68" s="461"/>
      <c r="AH68" s="910"/>
    </row>
    <row r="69" spans="1:37" ht="19.2" customHeight="1">
      <c r="A69" s="924"/>
      <c r="B69" s="203">
        <v>0</v>
      </c>
      <c r="C69" s="204" t="s">
        <v>452</v>
      </c>
      <c r="D69" s="891" t="s">
        <v>377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1452.5217132151715</v>
      </c>
      <c r="O69" s="102">
        <f t="shared" si="49"/>
        <v>224.6934119843888</v>
      </c>
      <c r="P69" s="78">
        <f>M69-J69</f>
        <v>0</v>
      </c>
      <c r="Q69" s="79">
        <f>N69-K69</f>
        <v>-47.47828678482847</v>
      </c>
      <c r="R69" s="209">
        <f t="shared" ref="R69:R75" si="50">O69/L69</f>
        <v>0.96791008239429022</v>
      </c>
      <c r="S69" s="910"/>
      <c r="T69" s="210"/>
      <c r="U69" s="210"/>
      <c r="V69" s="74"/>
      <c r="W69" s="46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1</v>
      </c>
      <c r="AF69" s="78">
        <f t="shared" si="6"/>
        <v>-47.47828678482847</v>
      </c>
      <c r="AG69" s="461">
        <f t="shared" si="7"/>
        <v>0.9683478088101144</v>
      </c>
      <c r="AH69" s="910"/>
    </row>
    <row r="70" spans="1:37" ht="19.2" customHeight="1">
      <c r="A70" s="925" t="s">
        <v>453</v>
      </c>
      <c r="B70" s="459" t="s">
        <v>166</v>
      </c>
      <c r="C70" s="127"/>
      <c r="D70" s="71" t="s">
        <v>120</v>
      </c>
      <c r="E70" s="72"/>
      <c r="F70" s="73">
        <v>54.09</v>
      </c>
      <c r="G70" s="85">
        <v>347.8</v>
      </c>
      <c r="H70" s="75">
        <f>F70*G70</f>
        <v>18812.502</v>
      </c>
      <c r="I70" s="459"/>
      <c r="J70" s="76">
        <v>16</v>
      </c>
      <c r="K70" s="74">
        <v>1500</v>
      </c>
      <c r="L70" s="77">
        <v>93.75</v>
      </c>
      <c r="M70" s="470">
        <v>17</v>
      </c>
      <c r="N70" s="74">
        <f t="shared" ref="N70:N75" si="51">G70/W70*60</f>
        <v>1304.2499999999984</v>
      </c>
      <c r="O70" s="77">
        <f t="shared" ref="O70:O75" si="52">N70/M70</f>
        <v>76.720588235294031</v>
      </c>
      <c r="P70" s="78">
        <f t="shared" ref="P70:P75" si="53">M70-J70</f>
        <v>1</v>
      </c>
      <c r="Q70" s="79">
        <f t="shared" ref="Q70:Q75" si="54">O70-L70</f>
        <v>-17.029411764705969</v>
      </c>
      <c r="R70" s="461">
        <f t="shared" si="50"/>
        <v>0.81835294117646962</v>
      </c>
      <c r="S70" s="910">
        <f>R82</f>
        <v>0.89409844705606556</v>
      </c>
      <c r="T70" s="198">
        <v>0.25</v>
      </c>
      <c r="U70" s="198">
        <v>0.26111111111111113</v>
      </c>
      <c r="V70" s="459">
        <v>5</v>
      </c>
      <c r="W70" s="469">
        <f>(U70-T70)*24*60</f>
        <v>16.000000000000021</v>
      </c>
      <c r="X70" s="459"/>
      <c r="Y70" s="459"/>
      <c r="Z70" s="84"/>
      <c r="AA70" s="84"/>
      <c r="AB70" s="895"/>
      <c r="AC70" s="895"/>
      <c r="AD70" s="457"/>
      <c r="AE70" s="457"/>
      <c r="AF70" s="78">
        <f t="shared" si="6"/>
        <v>-195.75000000000159</v>
      </c>
      <c r="AG70" s="461">
        <f t="shared" si="7"/>
        <v>0.86949999999999894</v>
      </c>
      <c r="AH70" s="910">
        <f>AG82</f>
        <v>0.9037330732693728</v>
      </c>
      <c r="AJ70" s="62" t="str">
        <f>A70</f>
        <v>四度三組
(ET-55)</v>
      </c>
      <c r="AK70" s="404">
        <f>AVERAGE(AK71:AK81)</f>
        <v>6.4000000000000394</v>
      </c>
    </row>
    <row r="71" spans="1:37" ht="19.2" customHeight="1">
      <c r="A71" s="925"/>
      <c r="B71" s="459" t="s">
        <v>167</v>
      </c>
      <c r="C71" s="70"/>
      <c r="D71" s="211" t="s">
        <v>121</v>
      </c>
      <c r="E71" s="72"/>
      <c r="F71" s="73">
        <v>77.34</v>
      </c>
      <c r="G71" s="74">
        <v>1351</v>
      </c>
      <c r="H71" s="75">
        <f>F71*G71</f>
        <v>104486.34000000001</v>
      </c>
      <c r="I71" s="459"/>
      <c r="J71" s="76">
        <v>18</v>
      </c>
      <c r="K71" s="212">
        <v>1440</v>
      </c>
      <c r="L71" s="77">
        <v>80</v>
      </c>
      <c r="M71" s="467">
        <v>18</v>
      </c>
      <c r="N71" s="74">
        <f t="shared" si="51"/>
        <v>1328.8524590163929</v>
      </c>
      <c r="O71" s="77">
        <f t="shared" si="52"/>
        <v>73.825136612021822</v>
      </c>
      <c r="P71" s="78">
        <f t="shared" si="53"/>
        <v>0</v>
      </c>
      <c r="Q71" s="79">
        <f t="shared" si="54"/>
        <v>-6.1748633879781778</v>
      </c>
      <c r="R71" s="461">
        <f t="shared" si="50"/>
        <v>0.92281420765027278</v>
      </c>
      <c r="S71" s="910"/>
      <c r="T71" s="198">
        <v>0.26666666666666666</v>
      </c>
      <c r="U71" s="198">
        <v>0.30902777777777779</v>
      </c>
      <c r="V71" s="459">
        <v>8</v>
      </c>
      <c r="W71" s="469">
        <f t="shared" ref="W71:W81" si="55">(U71-T71)*24*60</f>
        <v>61.000000000000021</v>
      </c>
      <c r="X71" s="83"/>
      <c r="Y71" s="83"/>
      <c r="Z71" s="84"/>
      <c r="AA71" s="84"/>
      <c r="AB71" s="895"/>
      <c r="AC71" s="895"/>
      <c r="AD71" s="457"/>
      <c r="AE71" s="457"/>
      <c r="AF71" s="78">
        <f>N71-K71</f>
        <v>-111.14754098360709</v>
      </c>
      <c r="AG71" s="461">
        <f>N71/K71</f>
        <v>0.92281420765027289</v>
      </c>
      <c r="AH71" s="910"/>
      <c r="AJ71" s="405">
        <f t="shared" ref="AJ71:AJ81" si="56">IF((IF(V71&lt;10,V71,(X71-U70)*1440))=0,"",IF(V71&lt;10,V71,(X71-U70)*1440))</f>
        <v>8</v>
      </c>
      <c r="AK71" s="406">
        <f>IF(AJ71&gt;4,AJ71,"")</f>
        <v>8</v>
      </c>
    </row>
    <row r="72" spans="1:37" ht="19.2" customHeight="1">
      <c r="A72" s="925"/>
      <c r="B72" s="459" t="s">
        <v>167</v>
      </c>
      <c r="C72" s="94"/>
      <c r="D72" s="211" t="s">
        <v>128</v>
      </c>
      <c r="E72" s="72"/>
      <c r="F72" s="73">
        <v>69.260000000000005</v>
      </c>
      <c r="G72" s="74">
        <v>1247</v>
      </c>
      <c r="H72" s="75">
        <f t="shared" ref="H72:H76" si="57">F72*G72</f>
        <v>86367.22</v>
      </c>
      <c r="I72" s="459"/>
      <c r="J72" s="129">
        <v>20</v>
      </c>
      <c r="K72" s="85">
        <v>1385</v>
      </c>
      <c r="L72" s="118">
        <v>69.25</v>
      </c>
      <c r="M72" s="470">
        <v>20</v>
      </c>
      <c r="N72" s="74">
        <f t="shared" si="51"/>
        <v>1312.6315789473695</v>
      </c>
      <c r="O72" s="77">
        <f t="shared" si="52"/>
        <v>65.631578947368467</v>
      </c>
      <c r="P72" s="78">
        <f t="shared" si="53"/>
        <v>0</v>
      </c>
      <c r="Q72" s="79">
        <f t="shared" si="54"/>
        <v>-3.6184210526315326</v>
      </c>
      <c r="R72" s="461">
        <f t="shared" si="50"/>
        <v>0.94774843245297424</v>
      </c>
      <c r="S72" s="910"/>
      <c r="T72" s="198">
        <v>0.31319444444444444</v>
      </c>
      <c r="U72" s="198">
        <v>0.35277777777777775</v>
      </c>
      <c r="V72" s="459">
        <v>6</v>
      </c>
      <c r="W72" s="469">
        <f t="shared" si="55"/>
        <v>56.999999999999957</v>
      </c>
      <c r="X72" s="83"/>
      <c r="Y72" s="83"/>
      <c r="Z72" s="84"/>
      <c r="AA72" s="84"/>
      <c r="AB72" s="895"/>
      <c r="AC72" s="895"/>
      <c r="AD72" s="457"/>
      <c r="AE72" s="457"/>
      <c r="AF72" s="78">
        <f>N72-K72</f>
        <v>-72.368421052630538</v>
      </c>
      <c r="AG72" s="461">
        <f>N72/K72</f>
        <v>0.94774843245297435</v>
      </c>
      <c r="AH72" s="910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925"/>
      <c r="B73" s="459" t="s">
        <v>167</v>
      </c>
      <c r="C73" s="213"/>
      <c r="D73" s="214" t="s">
        <v>122</v>
      </c>
      <c r="E73" s="215"/>
      <c r="F73" s="73">
        <v>53.36</v>
      </c>
      <c r="G73" s="74">
        <v>3471.06</v>
      </c>
      <c r="H73" s="75">
        <f t="shared" si="57"/>
        <v>185215.7616</v>
      </c>
      <c r="I73" s="457"/>
      <c r="J73" s="216">
        <v>19</v>
      </c>
      <c r="K73" s="217">
        <v>1636</v>
      </c>
      <c r="L73" s="118">
        <v>86.10526315789474</v>
      </c>
      <c r="M73" s="470">
        <v>19</v>
      </c>
      <c r="N73" s="74">
        <f t="shared" si="51"/>
        <v>1379.2291390728474</v>
      </c>
      <c r="O73" s="77">
        <f t="shared" si="52"/>
        <v>72.591007319623543</v>
      </c>
      <c r="P73" s="78">
        <f t="shared" si="53"/>
        <v>0</v>
      </c>
      <c r="Q73" s="79">
        <f t="shared" si="54"/>
        <v>-13.514255838271197</v>
      </c>
      <c r="R73" s="461">
        <f t="shared" si="50"/>
        <v>0.84304959601029783</v>
      </c>
      <c r="S73" s="910"/>
      <c r="T73" s="198">
        <v>0.36874999999999997</v>
      </c>
      <c r="U73" s="198">
        <v>0.47361111111111109</v>
      </c>
      <c r="V73" s="459">
        <v>23</v>
      </c>
      <c r="W73" s="469">
        <f t="shared" si="55"/>
        <v>151.00000000000003</v>
      </c>
      <c r="X73" s="218">
        <v>0.35694444444444445</v>
      </c>
      <c r="Y73" s="218">
        <v>0.36805555555555558</v>
      </c>
      <c r="Z73" s="159"/>
      <c r="AA73" s="159"/>
      <c r="AB73" s="895"/>
      <c r="AC73" s="895"/>
      <c r="AD73" s="457"/>
      <c r="AE73" s="457"/>
      <c r="AF73" s="78">
        <f>N73-K73</f>
        <v>-256.77086092715263</v>
      </c>
      <c r="AG73" s="461">
        <f>N73/K73</f>
        <v>0.84304959601029794</v>
      </c>
      <c r="AH73" s="910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925"/>
      <c r="B74" s="459" t="s">
        <v>167</v>
      </c>
      <c r="C74" s="213"/>
      <c r="D74" s="214" t="s">
        <v>125</v>
      </c>
      <c r="E74" s="215"/>
      <c r="F74" s="73">
        <v>53.76</v>
      </c>
      <c r="G74" s="212">
        <v>2189</v>
      </c>
      <c r="H74" s="75">
        <f t="shared" si="57"/>
        <v>117680.64</v>
      </c>
      <c r="I74" s="459"/>
      <c r="J74" s="76">
        <v>16</v>
      </c>
      <c r="K74" s="74">
        <v>1440</v>
      </c>
      <c r="L74" s="77">
        <v>90</v>
      </c>
      <c r="M74" s="470">
        <v>16</v>
      </c>
      <c r="N74" s="74">
        <f t="shared" si="51"/>
        <v>1340.2040816326535</v>
      </c>
      <c r="O74" s="77">
        <f t="shared" si="52"/>
        <v>83.762755102040842</v>
      </c>
      <c r="P74" s="78">
        <f t="shared" si="53"/>
        <v>0</v>
      </c>
      <c r="Q74" s="79">
        <f t="shared" si="54"/>
        <v>-6.2372448979591582</v>
      </c>
      <c r="R74" s="461">
        <f t="shared" si="50"/>
        <v>0.93069727891156495</v>
      </c>
      <c r="S74" s="910"/>
      <c r="T74" s="198">
        <v>0.51458333333333328</v>
      </c>
      <c r="U74" s="198">
        <v>0.58263888888888882</v>
      </c>
      <c r="V74" s="459">
        <v>6</v>
      </c>
      <c r="W74" s="469">
        <f t="shared" si="55"/>
        <v>97.999999999999972</v>
      </c>
      <c r="X74" s="218"/>
      <c r="Y74" s="218"/>
      <c r="Z74" s="159"/>
      <c r="AA74" s="159"/>
      <c r="AB74" s="895"/>
      <c r="AC74" s="895"/>
      <c r="AD74" s="457"/>
      <c r="AE74" s="457"/>
      <c r="AF74" s="78">
        <f t="shared" ref="AF74:AF80" si="59">N74-K74</f>
        <v>-99.79591836734653</v>
      </c>
      <c r="AG74" s="461">
        <f t="shared" ref="AG74:AG80" si="60">N74/K74</f>
        <v>0.93069727891156495</v>
      </c>
      <c r="AH74" s="910"/>
      <c r="AJ74" s="405">
        <f t="shared" si="56"/>
        <v>6</v>
      </c>
      <c r="AK74" s="406">
        <f t="shared" si="58"/>
        <v>6</v>
      </c>
    </row>
    <row r="75" spans="1:37" ht="19.2" customHeight="1">
      <c r="A75" s="925"/>
      <c r="B75" s="459" t="s">
        <v>167</v>
      </c>
      <c r="C75" s="94"/>
      <c r="D75" s="214" t="s">
        <v>124</v>
      </c>
      <c r="E75" s="215"/>
      <c r="F75" s="73">
        <v>47.51</v>
      </c>
      <c r="G75" s="212">
        <v>1678</v>
      </c>
      <c r="H75" s="75">
        <f t="shared" si="57"/>
        <v>79721.78</v>
      </c>
      <c r="I75" s="459"/>
      <c r="J75" s="129">
        <v>17</v>
      </c>
      <c r="K75" s="85">
        <v>1440</v>
      </c>
      <c r="L75" s="118">
        <v>84.705882352941174</v>
      </c>
      <c r="M75" s="470">
        <v>17</v>
      </c>
      <c r="N75" s="74">
        <f t="shared" si="51"/>
        <v>1324.7368421052622</v>
      </c>
      <c r="O75" s="77">
        <f t="shared" si="52"/>
        <v>77.925696594427194</v>
      </c>
      <c r="P75" s="78">
        <f t="shared" si="53"/>
        <v>0</v>
      </c>
      <c r="Q75" s="79">
        <f t="shared" si="54"/>
        <v>-6.78018575851398</v>
      </c>
      <c r="R75" s="461">
        <f t="shared" si="50"/>
        <v>0.91995614035087658</v>
      </c>
      <c r="S75" s="910"/>
      <c r="T75" s="198">
        <v>0.5972222222222221</v>
      </c>
      <c r="U75" s="198">
        <v>0.64999999999999991</v>
      </c>
      <c r="V75" s="459">
        <v>21</v>
      </c>
      <c r="W75" s="469">
        <f t="shared" si="55"/>
        <v>76.000000000000057</v>
      </c>
      <c r="X75" s="218">
        <v>0.58680555555555558</v>
      </c>
      <c r="Y75" s="218">
        <v>0.59583333333333333</v>
      </c>
      <c r="Z75" s="159"/>
      <c r="AA75" s="159"/>
      <c r="AB75" s="895"/>
      <c r="AC75" s="895"/>
      <c r="AD75" s="457"/>
      <c r="AE75" s="457"/>
      <c r="AF75" s="78">
        <f t="shared" si="59"/>
        <v>-115.26315789473779</v>
      </c>
      <c r="AG75" s="461">
        <f t="shared" si="60"/>
        <v>0.91995614035087658</v>
      </c>
      <c r="AH75" s="910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925"/>
      <c r="B76" s="45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59"/>
      <c r="J76" s="76"/>
      <c r="K76" s="74"/>
      <c r="L76" s="77"/>
      <c r="M76" s="467"/>
      <c r="N76" s="74"/>
      <c r="O76" s="77"/>
      <c r="P76" s="78"/>
      <c r="Q76" s="79"/>
      <c r="R76" s="461"/>
      <c r="S76" s="910"/>
      <c r="T76" s="198"/>
      <c r="U76" s="198"/>
      <c r="V76" s="459"/>
      <c r="W76" s="469">
        <f t="shared" si="55"/>
        <v>0</v>
      </c>
      <c r="X76" s="218"/>
      <c r="Y76" s="218"/>
      <c r="Z76" s="159"/>
      <c r="AA76" s="159"/>
      <c r="AB76" s="895"/>
      <c r="AC76" s="895"/>
      <c r="AD76" s="457"/>
      <c r="AE76" s="457"/>
      <c r="AF76" s="78">
        <f t="shared" si="59"/>
        <v>0</v>
      </c>
      <c r="AG76" s="461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459">
        <v>0</v>
      </c>
      <c r="C77" s="465"/>
      <c r="D77" s="71"/>
      <c r="E77" s="72"/>
      <c r="F77" s="73" t="s">
        <v>161</v>
      </c>
      <c r="G77" s="212"/>
      <c r="H77" s="75"/>
      <c r="I77" s="457"/>
      <c r="J77" s="76"/>
      <c r="K77" s="212"/>
      <c r="L77" s="77"/>
      <c r="M77" s="467"/>
      <c r="N77" s="74"/>
      <c r="O77" s="77"/>
      <c r="P77" s="78"/>
      <c r="Q77" s="79"/>
      <c r="R77" s="461"/>
      <c r="S77" s="910"/>
      <c r="T77" s="198"/>
      <c r="U77" s="198"/>
      <c r="V77" s="459"/>
      <c r="W77" s="469">
        <f t="shared" si="55"/>
        <v>0</v>
      </c>
      <c r="X77" s="218"/>
      <c r="Y77" s="218"/>
      <c r="Z77" s="159"/>
      <c r="AA77" s="159"/>
      <c r="AB77" s="895"/>
      <c r="AC77" s="895"/>
      <c r="AD77" s="457"/>
      <c r="AE77" s="457"/>
      <c r="AF77" s="78">
        <f t="shared" si="59"/>
        <v>0</v>
      </c>
      <c r="AG77" s="461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459">
        <v>0</v>
      </c>
      <c r="C78" s="465"/>
      <c r="D78" s="71"/>
      <c r="E78" s="72"/>
      <c r="F78" s="73" t="s">
        <v>161</v>
      </c>
      <c r="G78" s="85"/>
      <c r="H78" s="75"/>
      <c r="I78" s="457"/>
      <c r="J78" s="129"/>
      <c r="K78" s="85"/>
      <c r="L78" s="118"/>
      <c r="M78" s="467"/>
      <c r="N78" s="74"/>
      <c r="O78" s="77"/>
      <c r="P78" s="78"/>
      <c r="Q78" s="79"/>
      <c r="R78" s="461"/>
      <c r="S78" s="910"/>
      <c r="T78" s="198"/>
      <c r="U78" s="198"/>
      <c r="V78" s="459"/>
      <c r="W78" s="469">
        <f t="shared" si="55"/>
        <v>0</v>
      </c>
      <c r="X78" s="218"/>
      <c r="Y78" s="218"/>
      <c r="Z78" s="159"/>
      <c r="AA78" s="159"/>
      <c r="AB78" s="895"/>
      <c r="AC78" s="895"/>
      <c r="AD78" s="457"/>
      <c r="AE78" s="457"/>
      <c r="AF78" s="78">
        <f t="shared" si="59"/>
        <v>0</v>
      </c>
      <c r="AG78" s="461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459">
        <v>0</v>
      </c>
      <c r="C79" s="213"/>
      <c r="D79" s="214"/>
      <c r="E79" s="215"/>
      <c r="F79" s="73" t="s">
        <v>161</v>
      </c>
      <c r="G79" s="85"/>
      <c r="H79" s="75"/>
      <c r="I79" s="457"/>
      <c r="J79" s="129"/>
      <c r="K79" s="85"/>
      <c r="L79" s="118"/>
      <c r="M79" s="467"/>
      <c r="N79" s="85"/>
      <c r="O79" s="219"/>
      <c r="P79" s="140"/>
      <c r="Q79" s="220"/>
      <c r="R79" s="141"/>
      <c r="S79" s="910"/>
      <c r="T79" s="198"/>
      <c r="U79" s="198"/>
      <c r="V79" s="459"/>
      <c r="W79" s="469">
        <f t="shared" si="55"/>
        <v>0</v>
      </c>
      <c r="X79" s="218"/>
      <c r="Y79" s="218"/>
      <c r="Z79" s="159"/>
      <c r="AA79" s="159"/>
      <c r="AB79" s="895"/>
      <c r="AC79" s="895"/>
      <c r="AD79" s="457"/>
      <c r="AE79" s="457"/>
      <c r="AF79" s="78">
        <f t="shared" si="59"/>
        <v>0</v>
      </c>
      <c r="AG79" s="461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459">
        <v>0</v>
      </c>
      <c r="C80" s="465"/>
      <c r="D80" s="71"/>
      <c r="E80" s="72"/>
      <c r="F80" s="73" t="s">
        <v>161</v>
      </c>
      <c r="G80" s="85"/>
      <c r="H80" s="75"/>
      <c r="I80" s="457"/>
      <c r="J80" s="129"/>
      <c r="K80" s="85"/>
      <c r="L80" s="118"/>
      <c r="M80" s="467"/>
      <c r="N80" s="85"/>
      <c r="O80" s="221"/>
      <c r="P80" s="84"/>
      <c r="Q80" s="119"/>
      <c r="R80" s="463"/>
      <c r="S80" s="910"/>
      <c r="T80" s="198"/>
      <c r="U80" s="198"/>
      <c r="V80" s="459"/>
      <c r="W80" s="469">
        <f t="shared" si="55"/>
        <v>0</v>
      </c>
      <c r="X80" s="218"/>
      <c r="Y80" s="218"/>
      <c r="Z80" s="159"/>
      <c r="AA80" s="159"/>
      <c r="AB80" s="895"/>
      <c r="AC80" s="895"/>
      <c r="AD80" s="457"/>
      <c r="AE80" s="457"/>
      <c r="AF80" s="78">
        <f t="shared" si="59"/>
        <v>0</v>
      </c>
      <c r="AG80" s="461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459">
        <v>0</v>
      </c>
      <c r="C81" s="465"/>
      <c r="D81" s="71"/>
      <c r="E81" s="72"/>
      <c r="F81" s="73" t="s">
        <v>161</v>
      </c>
      <c r="G81" s="85"/>
      <c r="H81" s="116"/>
      <c r="I81" s="457"/>
      <c r="J81" s="129"/>
      <c r="K81" s="85"/>
      <c r="L81" s="118"/>
      <c r="M81" s="467"/>
      <c r="N81" s="85"/>
      <c r="O81" s="221"/>
      <c r="P81" s="84"/>
      <c r="Q81" s="119"/>
      <c r="R81" s="463"/>
      <c r="S81" s="910"/>
      <c r="T81" s="198"/>
      <c r="U81" s="198"/>
      <c r="V81" s="459"/>
      <c r="W81" s="469">
        <f t="shared" si="55"/>
        <v>0</v>
      </c>
      <c r="X81" s="218"/>
      <c r="Y81" s="218"/>
      <c r="Z81" s="159"/>
      <c r="AA81" s="159"/>
      <c r="AB81" s="895"/>
      <c r="AC81" s="895"/>
      <c r="AD81" s="457"/>
      <c r="AE81" s="457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454</v>
      </c>
      <c r="D82" s="891" t="s">
        <v>377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1331.6506834624208</v>
      </c>
      <c r="O82" s="223">
        <f t="shared" si="61"/>
        <v>75.076127135129312</v>
      </c>
      <c r="P82" s="150">
        <f>M82-J82</f>
        <v>0.1666666666666643</v>
      </c>
      <c r="Q82" s="151">
        <f>N82-K82</f>
        <v>-141.84931653757917</v>
      </c>
      <c r="R82" s="209">
        <f>O82/L82</f>
        <v>0.89409844705606556</v>
      </c>
      <c r="S82" s="910"/>
      <c r="T82" s="198"/>
      <c r="U82" s="198"/>
      <c r="V82" s="459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0</v>
      </c>
      <c r="AE82" s="139">
        <f>SUM(AE70:AE81)</f>
        <v>0</v>
      </c>
      <c r="AF82" s="78">
        <f>N82-K82</f>
        <v>-141.84931653757917</v>
      </c>
      <c r="AG82" s="461">
        <f>N82/K82</f>
        <v>0.9037330732693728</v>
      </c>
      <c r="AH82" s="910"/>
    </row>
    <row r="83" spans="1:37" ht="19.2" customHeight="1">
      <c r="A83" s="918" t="s">
        <v>455</v>
      </c>
      <c r="B83" s="142" t="s">
        <v>163</v>
      </c>
      <c r="C83" s="465"/>
      <c r="D83" s="225" t="s">
        <v>100</v>
      </c>
      <c r="E83" s="72"/>
      <c r="F83" s="174">
        <v>27.5</v>
      </c>
      <c r="G83" s="74">
        <v>233</v>
      </c>
      <c r="H83" s="116">
        <f t="shared" ref="H83:H94" si="62">F83*G83</f>
        <v>6407.5</v>
      </c>
      <c r="I83" s="459"/>
      <c r="J83" s="129">
        <v>12</v>
      </c>
      <c r="K83" s="85">
        <v>2000</v>
      </c>
      <c r="L83" s="118">
        <v>166.66666666666666</v>
      </c>
      <c r="M83" s="467">
        <v>10</v>
      </c>
      <c r="N83" s="85">
        <f t="shared" ref="N83:N90" si="63">G83/W83*60</f>
        <v>1270.9090909090955</v>
      </c>
      <c r="O83" s="221">
        <f t="shared" ref="O83:O90" si="64">N83/M83</f>
        <v>127.09090909090955</v>
      </c>
      <c r="P83" s="84">
        <f t="shared" ref="P83:P90" si="65">M83-J83</f>
        <v>-2</v>
      </c>
      <c r="Q83" s="119">
        <f t="shared" ref="Q83:Q90" si="66">O83-L83</f>
        <v>-39.575757575757109</v>
      </c>
      <c r="R83" s="224">
        <f t="shared" ref="R83:R90" si="67">O83/L83</f>
        <v>0.7625454545454573</v>
      </c>
      <c r="S83" s="910">
        <f>R95</f>
        <v>0.84589683782154368</v>
      </c>
      <c r="T83" s="198">
        <v>0.33333333333333331</v>
      </c>
      <c r="U83" s="198">
        <v>0.34097222222222218</v>
      </c>
      <c r="V83" s="459">
        <v>5</v>
      </c>
      <c r="W83" s="469">
        <f t="shared" ref="W83:W93" si="68">(U83-T83)*24*60</f>
        <v>10.999999999999961</v>
      </c>
      <c r="X83" s="83"/>
      <c r="Y83" s="83"/>
      <c r="Z83" s="84"/>
      <c r="AA83" s="84"/>
      <c r="AB83" s="895"/>
      <c r="AC83" s="895"/>
      <c r="AD83" s="457"/>
      <c r="AE83" s="457"/>
      <c r="AF83" s="78">
        <f t="shared" ref="AF83:AF173" si="69">N83-K83</f>
        <v>-729.09090909090446</v>
      </c>
      <c r="AG83" s="461">
        <f t="shared" ref="AG83:AG173" si="70">N83/K83</f>
        <v>0.63545454545454771</v>
      </c>
      <c r="AH83" s="910">
        <f>AG95</f>
        <v>0.82982405707881191</v>
      </c>
      <c r="AJ83" s="62" t="str">
        <f>A83</f>
        <v>四度四組
(ET-55)</v>
      </c>
      <c r="AK83" s="404">
        <f>AVERAGE(AK84:AK94)</f>
        <v>6.4285714285714288</v>
      </c>
    </row>
    <row r="84" spans="1:37" ht="19.2" customHeight="1">
      <c r="A84" s="919"/>
      <c r="B84" s="142" t="s">
        <v>167</v>
      </c>
      <c r="C84" s="157"/>
      <c r="D84" s="225" t="s">
        <v>126</v>
      </c>
      <c r="E84" s="72"/>
      <c r="F84" s="174">
        <v>61.11</v>
      </c>
      <c r="G84" s="74">
        <v>2283</v>
      </c>
      <c r="H84" s="116">
        <f t="shared" si="62"/>
        <v>139514.13</v>
      </c>
      <c r="I84" s="459"/>
      <c r="J84" s="129">
        <v>16</v>
      </c>
      <c r="K84" s="85">
        <v>1440</v>
      </c>
      <c r="L84" s="118">
        <v>90</v>
      </c>
      <c r="M84" s="467">
        <v>16</v>
      </c>
      <c r="N84" s="85">
        <f t="shared" si="63"/>
        <v>1304.5714285714282</v>
      </c>
      <c r="O84" s="221">
        <f t="shared" si="64"/>
        <v>81.535714285714263</v>
      </c>
      <c r="P84" s="84">
        <f t="shared" si="65"/>
        <v>0</v>
      </c>
      <c r="Q84" s="119">
        <f t="shared" si="66"/>
        <v>-8.4642857142857366</v>
      </c>
      <c r="R84" s="224">
        <f t="shared" si="67"/>
        <v>0.90595238095238073</v>
      </c>
      <c r="S84" s="910"/>
      <c r="T84" s="198">
        <v>0.34652777777777771</v>
      </c>
      <c r="U84" s="198">
        <v>0.4194444444444444</v>
      </c>
      <c r="V84" s="459">
        <v>8</v>
      </c>
      <c r="W84" s="469">
        <f t="shared" si="68"/>
        <v>105.00000000000003</v>
      </c>
      <c r="X84" s="83"/>
      <c r="Y84" s="83"/>
      <c r="Z84" s="84"/>
      <c r="AA84" s="84"/>
      <c r="AB84" s="895"/>
      <c r="AC84" s="895"/>
      <c r="AD84" s="457"/>
      <c r="AE84" s="457"/>
      <c r="AF84" s="78">
        <f t="shared" si="69"/>
        <v>-135.42857142857179</v>
      </c>
      <c r="AG84" s="461">
        <f t="shared" si="70"/>
        <v>0.90595238095238073</v>
      </c>
      <c r="AH84" s="910"/>
      <c r="AJ84" s="405">
        <f t="shared" ref="AJ84:AJ94" si="71">IF((IF(V84&lt;10,V84,(X84-U83)*1440))=0,"",IF(V84&lt;10,V84,(X84-U83)*1440))</f>
        <v>8</v>
      </c>
      <c r="AK84" s="406">
        <f>IF(AJ84&gt;4,AJ84,"")</f>
        <v>8</v>
      </c>
    </row>
    <row r="85" spans="1:37" ht="19.2" customHeight="1">
      <c r="A85" s="919"/>
      <c r="B85" s="142" t="s">
        <v>167</v>
      </c>
      <c r="C85" s="127"/>
      <c r="D85" s="225" t="s">
        <v>127</v>
      </c>
      <c r="E85" s="72"/>
      <c r="F85" s="174">
        <v>61.09</v>
      </c>
      <c r="G85" s="74">
        <v>1863</v>
      </c>
      <c r="H85" s="116">
        <f t="shared" si="62"/>
        <v>113810.67000000001</v>
      </c>
      <c r="I85" s="459"/>
      <c r="J85" s="129">
        <v>17</v>
      </c>
      <c r="K85" s="85">
        <v>1440</v>
      </c>
      <c r="L85" s="118">
        <v>84.705882352941174</v>
      </c>
      <c r="M85" s="467">
        <v>17</v>
      </c>
      <c r="N85" s="85">
        <f t="shared" si="63"/>
        <v>1299.7674418604647</v>
      </c>
      <c r="O85" s="221">
        <f t="shared" si="64"/>
        <v>76.456908344733222</v>
      </c>
      <c r="P85" s="84">
        <f t="shared" si="65"/>
        <v>0</v>
      </c>
      <c r="Q85" s="119">
        <f t="shared" si="66"/>
        <v>-8.2489740082079521</v>
      </c>
      <c r="R85" s="224">
        <f t="shared" si="67"/>
        <v>0.90261627906976727</v>
      </c>
      <c r="S85" s="910"/>
      <c r="T85" s="198">
        <v>0.42361111111111105</v>
      </c>
      <c r="U85" s="198">
        <v>0.48333333333333328</v>
      </c>
      <c r="V85" s="459">
        <v>6</v>
      </c>
      <c r="W85" s="469">
        <f t="shared" si="68"/>
        <v>86.000000000000014</v>
      </c>
      <c r="X85" s="83"/>
      <c r="Y85" s="83"/>
      <c r="Z85" s="84"/>
      <c r="AA85" s="84"/>
      <c r="AB85" s="895"/>
      <c r="AC85" s="895"/>
      <c r="AD85" s="457"/>
      <c r="AE85" s="457"/>
      <c r="AF85" s="78">
        <f t="shared" si="69"/>
        <v>-140.23255813953529</v>
      </c>
      <c r="AG85" s="461">
        <f t="shared" si="70"/>
        <v>0.90261627906976716</v>
      </c>
      <c r="AH85" s="910"/>
      <c r="AJ85" s="405">
        <f t="shared" si="71"/>
        <v>6</v>
      </c>
      <c r="AK85" s="406">
        <f t="shared" ref="AK85:AK94" si="72">IF(AJ85&gt;4,AJ85,"")</f>
        <v>6</v>
      </c>
    </row>
    <row r="86" spans="1:37" ht="19.2" customHeight="1">
      <c r="A86" s="919"/>
      <c r="B86" s="142" t="s">
        <v>163</v>
      </c>
      <c r="C86" s="127"/>
      <c r="D86" s="225" t="s">
        <v>131</v>
      </c>
      <c r="E86" s="72"/>
      <c r="F86" s="174">
        <v>28.26</v>
      </c>
      <c r="G86" s="74">
        <v>369</v>
      </c>
      <c r="H86" s="116">
        <f t="shared" si="62"/>
        <v>10427.94</v>
      </c>
      <c r="I86" s="459"/>
      <c r="J86" s="129">
        <v>19</v>
      </c>
      <c r="K86" s="85">
        <v>1200</v>
      </c>
      <c r="L86" s="118">
        <v>63.157894736842103</v>
      </c>
      <c r="M86" s="467">
        <v>19</v>
      </c>
      <c r="N86" s="85">
        <f t="shared" si="63"/>
        <v>962.60869565217058</v>
      </c>
      <c r="O86" s="221">
        <f t="shared" si="64"/>
        <v>50.663615560640558</v>
      </c>
      <c r="P86" s="84">
        <f t="shared" si="65"/>
        <v>0</v>
      </c>
      <c r="Q86" s="119">
        <f t="shared" si="66"/>
        <v>-12.494279176201545</v>
      </c>
      <c r="R86" s="224">
        <f t="shared" si="67"/>
        <v>0.80217391304347552</v>
      </c>
      <c r="S86" s="910"/>
      <c r="T86" s="198">
        <v>0.52499999999999991</v>
      </c>
      <c r="U86" s="198">
        <v>0.54097222222222219</v>
      </c>
      <c r="V86" s="459">
        <v>7</v>
      </c>
      <c r="W86" s="469">
        <f t="shared" si="68"/>
        <v>23.000000000000078</v>
      </c>
      <c r="X86" s="83"/>
      <c r="Y86" s="83"/>
      <c r="Z86" s="84"/>
      <c r="AA86" s="84"/>
      <c r="AB86" s="895"/>
      <c r="AC86" s="895"/>
      <c r="AD86" s="457"/>
      <c r="AE86" s="457"/>
      <c r="AF86" s="78">
        <f>N86-K86</f>
        <v>-237.39130434782942</v>
      </c>
      <c r="AG86" s="461">
        <f>N86/K86</f>
        <v>0.80217391304347552</v>
      </c>
      <c r="AH86" s="910"/>
      <c r="AJ86" s="405">
        <f t="shared" si="71"/>
        <v>7</v>
      </c>
      <c r="AK86" s="406">
        <f t="shared" si="72"/>
        <v>7</v>
      </c>
    </row>
    <row r="87" spans="1:37" ht="19.2" customHeight="1">
      <c r="A87" s="919"/>
      <c r="B87" s="142" t="s">
        <v>167</v>
      </c>
      <c r="C87" s="465"/>
      <c r="D87" s="71" t="s">
        <v>122</v>
      </c>
      <c r="E87" s="72"/>
      <c r="F87" s="174">
        <v>53.36</v>
      </c>
      <c r="G87" s="85">
        <v>761.93999999999994</v>
      </c>
      <c r="H87" s="116">
        <f t="shared" si="62"/>
        <v>40657.118399999999</v>
      </c>
      <c r="I87" s="459"/>
      <c r="J87" s="129">
        <v>19</v>
      </c>
      <c r="K87" s="85">
        <v>1636</v>
      </c>
      <c r="L87" s="118">
        <v>86.10526315789474</v>
      </c>
      <c r="M87" s="467">
        <v>19</v>
      </c>
      <c r="N87" s="85">
        <f t="shared" si="63"/>
        <v>1306.1828571428557</v>
      </c>
      <c r="O87" s="221">
        <f t="shared" si="64"/>
        <v>68.746466165413452</v>
      </c>
      <c r="P87" s="84">
        <f t="shared" si="65"/>
        <v>0</v>
      </c>
      <c r="Q87" s="119">
        <f t="shared" si="66"/>
        <v>-17.358796992481288</v>
      </c>
      <c r="R87" s="224">
        <f t="shared" si="67"/>
        <v>0.79840027942717329</v>
      </c>
      <c r="S87" s="910"/>
      <c r="T87" s="198">
        <v>0.54513888888888884</v>
      </c>
      <c r="U87" s="198">
        <v>0.56944444444444442</v>
      </c>
      <c r="V87" s="459">
        <v>6</v>
      </c>
      <c r="W87" s="469">
        <f t="shared" si="68"/>
        <v>35.000000000000036</v>
      </c>
      <c r="X87" s="83"/>
      <c r="Y87" s="83"/>
      <c r="Z87" s="84"/>
      <c r="AA87" s="84"/>
      <c r="AB87" s="895"/>
      <c r="AC87" s="895"/>
      <c r="AD87" s="457"/>
      <c r="AE87" s="457"/>
      <c r="AF87" s="78">
        <f>N87-K87</f>
        <v>-329.81714285714429</v>
      </c>
      <c r="AG87" s="461">
        <f>N87/K87</f>
        <v>0.7984002794271734</v>
      </c>
      <c r="AH87" s="910"/>
      <c r="AJ87" s="405">
        <f t="shared" si="71"/>
        <v>6</v>
      </c>
      <c r="AK87" s="406">
        <f t="shared" si="72"/>
        <v>6</v>
      </c>
    </row>
    <row r="88" spans="1:37" ht="19.2" customHeight="1">
      <c r="A88" s="919"/>
      <c r="B88" s="142" t="s">
        <v>163</v>
      </c>
      <c r="C88" s="465"/>
      <c r="D88" s="71" t="s">
        <v>111</v>
      </c>
      <c r="E88" s="72"/>
      <c r="F88" s="174">
        <v>43.14</v>
      </c>
      <c r="G88" s="148">
        <v>208.32000000000002</v>
      </c>
      <c r="H88" s="116">
        <f t="shared" si="62"/>
        <v>8986.9248000000007</v>
      </c>
      <c r="I88" s="459">
        <v>1</v>
      </c>
      <c r="J88" s="129">
        <v>17</v>
      </c>
      <c r="K88" s="85">
        <v>1500</v>
      </c>
      <c r="L88" s="118">
        <v>88.235294117647058</v>
      </c>
      <c r="M88" s="467">
        <v>17</v>
      </c>
      <c r="N88" s="85">
        <f t="shared" si="63"/>
        <v>1249.9200000000046</v>
      </c>
      <c r="O88" s="221">
        <f t="shared" si="64"/>
        <v>73.524705882353217</v>
      </c>
      <c r="P88" s="84">
        <f t="shared" si="65"/>
        <v>0</v>
      </c>
      <c r="Q88" s="119">
        <f t="shared" si="66"/>
        <v>-14.710588235293841</v>
      </c>
      <c r="R88" s="224">
        <f t="shared" si="67"/>
        <v>0.83328000000000313</v>
      </c>
      <c r="S88" s="910"/>
      <c r="T88" s="198">
        <v>0.57291666666666663</v>
      </c>
      <c r="U88" s="198">
        <v>0.57986111111111105</v>
      </c>
      <c r="V88" s="459">
        <v>5</v>
      </c>
      <c r="W88" s="469">
        <f t="shared" si="68"/>
        <v>9.9999999999999645</v>
      </c>
      <c r="X88" s="83"/>
      <c r="Y88" s="83"/>
      <c r="Z88" s="84"/>
      <c r="AA88" s="84"/>
      <c r="AB88" s="895"/>
      <c r="AC88" s="895"/>
      <c r="AD88" s="457"/>
      <c r="AE88" s="457"/>
      <c r="AF88" s="78">
        <f>N88-K88</f>
        <v>-250.07999999999538</v>
      </c>
      <c r="AG88" s="461">
        <f>N88/K88</f>
        <v>0.83328000000000313</v>
      </c>
      <c r="AH88" s="910"/>
      <c r="AJ88" s="405">
        <f t="shared" si="71"/>
        <v>5</v>
      </c>
      <c r="AK88" s="406">
        <f t="shared" si="72"/>
        <v>5</v>
      </c>
    </row>
    <row r="89" spans="1:37" ht="19.2" customHeight="1">
      <c r="A89" s="919"/>
      <c r="B89" s="142" t="s">
        <v>164</v>
      </c>
      <c r="C89" s="465"/>
      <c r="D89" s="71" t="s">
        <v>105</v>
      </c>
      <c r="E89" s="72"/>
      <c r="F89" s="174">
        <v>49.91</v>
      </c>
      <c r="G89" s="148">
        <v>541.4</v>
      </c>
      <c r="H89" s="116">
        <f t="shared" si="62"/>
        <v>27021.273999999998</v>
      </c>
      <c r="I89" s="459">
        <v>1</v>
      </c>
      <c r="J89" s="129">
        <v>17</v>
      </c>
      <c r="K89" s="85">
        <v>1565</v>
      </c>
      <c r="L89" s="118">
        <v>92.058823529411768</v>
      </c>
      <c r="M89" s="467">
        <v>17</v>
      </c>
      <c r="N89" s="85">
        <f t="shared" si="63"/>
        <v>1412.3478260869615</v>
      </c>
      <c r="O89" s="221">
        <f t="shared" si="64"/>
        <v>83.079283887468321</v>
      </c>
      <c r="P89" s="84">
        <f t="shared" si="65"/>
        <v>0</v>
      </c>
      <c r="Q89" s="119">
        <f t="shared" si="66"/>
        <v>-8.9795396419434468</v>
      </c>
      <c r="R89" s="224">
        <f t="shared" si="67"/>
        <v>0.90245867481594977</v>
      </c>
      <c r="S89" s="910"/>
      <c r="T89" s="198">
        <v>0.58541666666666659</v>
      </c>
      <c r="U89" s="198">
        <v>0.60138888888888875</v>
      </c>
      <c r="V89" s="459">
        <v>8</v>
      </c>
      <c r="W89" s="469">
        <f t="shared" si="68"/>
        <v>22.999999999999918</v>
      </c>
      <c r="X89" s="83"/>
      <c r="Y89" s="83"/>
      <c r="Z89" s="84"/>
      <c r="AA89" s="84"/>
      <c r="AB89" s="895"/>
      <c r="AC89" s="895"/>
      <c r="AD89" s="457"/>
      <c r="AE89" s="457"/>
      <c r="AF89" s="78">
        <f>N89-K89</f>
        <v>-152.6521739130385</v>
      </c>
      <c r="AG89" s="461">
        <f>N89/K89</f>
        <v>0.90245867481594988</v>
      </c>
      <c r="AH89" s="910"/>
      <c r="AJ89" s="405">
        <f t="shared" si="71"/>
        <v>8</v>
      </c>
      <c r="AK89" s="406">
        <f t="shared" si="72"/>
        <v>8</v>
      </c>
    </row>
    <row r="90" spans="1:37" ht="19.2" customHeight="1">
      <c r="A90" s="919"/>
      <c r="B90" s="142" t="s">
        <v>166</v>
      </c>
      <c r="C90" s="465"/>
      <c r="D90" s="71" t="s">
        <v>143</v>
      </c>
      <c r="E90" s="72"/>
      <c r="F90" s="174">
        <v>50.67</v>
      </c>
      <c r="G90" s="74">
        <v>1454</v>
      </c>
      <c r="H90" s="116">
        <f t="shared" si="62"/>
        <v>73674.180000000008</v>
      </c>
      <c r="I90" s="226"/>
      <c r="J90" s="129">
        <v>18</v>
      </c>
      <c r="K90" s="85">
        <v>1500</v>
      </c>
      <c r="L90" s="118">
        <v>83.333333333333329</v>
      </c>
      <c r="M90" s="467">
        <v>18</v>
      </c>
      <c r="N90" s="85">
        <f t="shared" si="63"/>
        <v>1384.7619047619062</v>
      </c>
      <c r="O90" s="221">
        <f t="shared" si="64"/>
        <v>76.931216931217008</v>
      </c>
      <c r="P90" s="84">
        <f t="shared" si="65"/>
        <v>0</v>
      </c>
      <c r="Q90" s="119">
        <f t="shared" si="66"/>
        <v>-6.4021164021163202</v>
      </c>
      <c r="R90" s="224">
        <f t="shared" si="67"/>
        <v>0.9231746031746042</v>
      </c>
      <c r="S90" s="910"/>
      <c r="T90" s="198">
        <v>0.70833333333333337</v>
      </c>
      <c r="U90" s="198">
        <v>0.75208333333333333</v>
      </c>
      <c r="V90" s="459">
        <v>5</v>
      </c>
      <c r="W90" s="469">
        <f t="shared" si="68"/>
        <v>62.999999999999936</v>
      </c>
      <c r="X90" s="227"/>
      <c r="Y90" s="227"/>
      <c r="Z90" s="84"/>
      <c r="AA90" s="84"/>
      <c r="AB90" s="895"/>
      <c r="AC90" s="895"/>
      <c r="AD90" s="457"/>
      <c r="AE90" s="457">
        <v>1</v>
      </c>
      <c r="AF90" s="78">
        <f t="shared" si="69"/>
        <v>-115.23809523809382</v>
      </c>
      <c r="AG90" s="461">
        <f t="shared" si="70"/>
        <v>0.92317460317460409</v>
      </c>
      <c r="AH90" s="910"/>
      <c r="AJ90" s="405">
        <f t="shared" si="71"/>
        <v>5</v>
      </c>
      <c r="AK90" s="406">
        <f t="shared" si="72"/>
        <v>5</v>
      </c>
    </row>
    <row r="91" spans="1:37" ht="19.2" customHeight="1">
      <c r="A91" s="919"/>
      <c r="B91" s="142">
        <v>0</v>
      </c>
      <c r="C91" s="46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67"/>
      <c r="N91" s="85"/>
      <c r="O91" s="221"/>
      <c r="P91" s="84"/>
      <c r="Q91" s="119"/>
      <c r="R91" s="224"/>
      <c r="S91" s="911"/>
      <c r="T91" s="198"/>
      <c r="U91" s="198"/>
      <c r="V91" s="459"/>
      <c r="W91" s="469">
        <f t="shared" si="68"/>
        <v>0</v>
      </c>
      <c r="X91" s="149"/>
      <c r="Y91" s="149"/>
      <c r="Z91" s="84"/>
      <c r="AA91" s="84"/>
      <c r="AB91" s="895"/>
      <c r="AC91" s="895"/>
      <c r="AD91" s="457"/>
      <c r="AE91" s="457"/>
      <c r="AF91" s="78">
        <f t="shared" si="69"/>
        <v>0</v>
      </c>
      <c r="AG91" s="461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46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459"/>
      <c r="W92" s="469">
        <f t="shared" si="68"/>
        <v>0</v>
      </c>
      <c r="X92" s="218"/>
      <c r="Y92" s="218"/>
      <c r="Z92" s="159"/>
      <c r="AA92" s="159"/>
      <c r="AB92" s="895"/>
      <c r="AC92" s="895"/>
      <c r="AD92" s="457"/>
      <c r="AE92" s="457"/>
      <c r="AF92" s="78">
        <f t="shared" si="69"/>
        <v>0</v>
      </c>
      <c r="AG92" s="461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47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67"/>
      <c r="N93" s="85"/>
      <c r="O93" s="118"/>
      <c r="P93" s="84"/>
      <c r="Q93" s="119"/>
      <c r="R93" s="458"/>
      <c r="S93" s="920"/>
      <c r="T93" s="232"/>
      <c r="U93" s="232"/>
      <c r="V93" s="471"/>
      <c r="W93" s="469">
        <f t="shared" si="68"/>
        <v>0</v>
      </c>
      <c r="X93" s="233"/>
      <c r="Y93" s="233"/>
      <c r="Z93" s="159"/>
      <c r="AA93" s="159"/>
      <c r="AB93" s="895"/>
      <c r="AC93" s="895"/>
      <c r="AD93" s="457"/>
      <c r="AE93" s="457"/>
      <c r="AF93" s="78">
        <f t="shared" si="69"/>
        <v>0</v>
      </c>
      <c r="AG93" s="461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47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58"/>
      <c r="S94" s="920"/>
      <c r="T94" s="232"/>
      <c r="U94" s="232"/>
      <c r="V94" s="471"/>
      <c r="W94" s="469">
        <f>(U94-T94)*24*60</f>
        <v>0</v>
      </c>
      <c r="X94" s="233"/>
      <c r="Y94" s="233"/>
      <c r="Z94" s="159"/>
      <c r="AA94" s="159"/>
      <c r="AB94" s="895"/>
      <c r="AC94" s="895"/>
      <c r="AD94" s="457"/>
      <c r="AE94" s="457"/>
      <c r="AF94" s="78">
        <f t="shared" si="69"/>
        <v>0</v>
      </c>
      <c r="AG94" s="461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456</v>
      </c>
      <c r="D95" s="891" t="s">
        <v>377</v>
      </c>
      <c r="E95" s="891"/>
      <c r="F95" s="98"/>
      <c r="G95" s="99"/>
      <c r="H95" s="237"/>
      <c r="I95" s="135"/>
      <c r="J95" s="238">
        <v>16.875</v>
      </c>
      <c r="K95" s="238">
        <v>1535.125</v>
      </c>
      <c r="L95" s="239">
        <v>94.282894736842096</v>
      </c>
      <c r="M95" s="238">
        <f t="shared" ref="M95:O95" si="73">AVERAGE(M83:M94)</f>
        <v>16.625</v>
      </c>
      <c r="N95" s="238">
        <f t="shared" si="73"/>
        <v>1273.8836556231111</v>
      </c>
      <c r="O95" s="239">
        <f t="shared" si="73"/>
        <v>79.753602518556193</v>
      </c>
      <c r="P95" s="240">
        <f>M95-J95</f>
        <v>-0.25</v>
      </c>
      <c r="Q95" s="241">
        <f t="shared" ref="Q95:Q101" si="74">O95-L95</f>
        <v>-14.529292218285903</v>
      </c>
      <c r="R95" s="242">
        <f>O95/L95</f>
        <v>0.84589683782154368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0</v>
      </c>
      <c r="AE95" s="139">
        <f>SUM(AE83:AE94)</f>
        <v>1</v>
      </c>
      <c r="AF95" s="104">
        <f t="shared" si="69"/>
        <v>-261.24134437688895</v>
      </c>
      <c r="AG95" s="462">
        <f t="shared" si="70"/>
        <v>0.82982405707881191</v>
      </c>
      <c r="AH95" s="911"/>
    </row>
    <row r="96" spans="1:37" ht="19.2" customHeight="1">
      <c r="A96" s="921" t="s">
        <v>457</v>
      </c>
      <c r="B96" s="459" t="s">
        <v>163</v>
      </c>
      <c r="C96" s="127"/>
      <c r="D96" s="128" t="s">
        <v>111</v>
      </c>
      <c r="E96" s="72"/>
      <c r="F96" s="73">
        <v>43.14</v>
      </c>
      <c r="G96" s="74">
        <v>1279.68</v>
      </c>
      <c r="H96" s="75">
        <f t="shared" ref="H96:H105" si="75">F96*G96</f>
        <v>55205.395200000006</v>
      </c>
      <c r="I96" s="459"/>
      <c r="J96" s="76">
        <v>17</v>
      </c>
      <c r="K96" s="74">
        <v>1500</v>
      </c>
      <c r="L96" s="77">
        <v>88.235294117647058</v>
      </c>
      <c r="M96" s="470">
        <v>17</v>
      </c>
      <c r="N96" s="74">
        <f t="shared" ref="N96:N101" si="76">G96/W96*60</f>
        <v>1347.0315789473675</v>
      </c>
      <c r="O96" s="77">
        <f t="shared" ref="O96:O101" si="77">N96/M96</f>
        <v>79.237151702786321</v>
      </c>
      <c r="P96" s="78">
        <f t="shared" ref="P96:P101" si="78">M96-J96</f>
        <v>0</v>
      </c>
      <c r="Q96" s="79">
        <f t="shared" si="74"/>
        <v>-8.9981424148607374</v>
      </c>
      <c r="R96" s="461">
        <f t="shared" ref="R96:R101" si="79">O96/L96</f>
        <v>0.89802105263157828</v>
      </c>
      <c r="S96" s="910">
        <f>R108</f>
        <v>0.88477696471661094</v>
      </c>
      <c r="T96" s="80">
        <v>0.33333333333333331</v>
      </c>
      <c r="U96" s="80">
        <v>0.37291666666666667</v>
      </c>
      <c r="V96" s="457">
        <v>5</v>
      </c>
      <c r="W96" s="120">
        <f t="shared" ref="W96:W133" si="80">(U96-T96)*24*60</f>
        <v>57.000000000000036</v>
      </c>
      <c r="X96" s="126"/>
      <c r="Y96" s="126"/>
      <c r="Z96" s="84"/>
      <c r="AA96" s="84"/>
      <c r="AB96" s="895"/>
      <c r="AC96" s="895"/>
      <c r="AD96" s="457"/>
      <c r="AE96" s="457"/>
      <c r="AF96" s="84">
        <f t="shared" si="69"/>
        <v>-152.96842105263249</v>
      </c>
      <c r="AG96" s="458">
        <f t="shared" si="70"/>
        <v>0.89802105263157839</v>
      </c>
      <c r="AH96" s="894">
        <f>AG108</f>
        <v>0.88262394184060766</v>
      </c>
    </row>
    <row r="97" spans="1:37" s="252" customFormat="1" ht="19.2" customHeight="1">
      <c r="A97" s="921"/>
      <c r="B97" s="459" t="s">
        <v>163</v>
      </c>
      <c r="C97" s="243"/>
      <c r="D97" s="244" t="s">
        <v>130</v>
      </c>
      <c r="E97" s="87"/>
      <c r="F97" s="245">
        <v>29.113149847094796</v>
      </c>
      <c r="G97" s="246">
        <v>2341</v>
      </c>
      <c r="H97" s="247">
        <f t="shared" si="75"/>
        <v>68153.883792048917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1132.7419354838705</v>
      </c>
      <c r="O97" s="77">
        <f t="shared" si="77"/>
        <v>56.637096774193523</v>
      </c>
      <c r="P97" s="78">
        <f t="shared" si="78"/>
        <v>0</v>
      </c>
      <c r="Q97" s="79">
        <f t="shared" si="74"/>
        <v>-12.612903225806477</v>
      </c>
      <c r="R97" s="461">
        <f t="shared" si="79"/>
        <v>0.81786421334575488</v>
      </c>
      <c r="S97" s="910"/>
      <c r="T97" s="248">
        <v>0.37708333333333333</v>
      </c>
      <c r="U97" s="248">
        <v>0.46319444444444446</v>
      </c>
      <c r="V97" s="249">
        <v>6</v>
      </c>
      <c r="W97" s="120">
        <f t="shared" si="80"/>
        <v>124.00000000000004</v>
      </c>
      <c r="X97" s="83"/>
      <c r="Y97" s="83"/>
      <c r="Z97" s="84"/>
      <c r="AA97" s="84"/>
      <c r="AB97" s="895"/>
      <c r="AC97" s="895"/>
      <c r="AD97" s="249"/>
      <c r="AE97" s="249"/>
      <c r="AF97" s="250">
        <f t="shared" si="69"/>
        <v>-252.25806451612948</v>
      </c>
      <c r="AG97" s="251">
        <f t="shared" si="70"/>
        <v>0.81786421334575488</v>
      </c>
      <c r="AH97" s="894"/>
      <c r="AJ97" s="62"/>
      <c r="AK97" s="62"/>
    </row>
    <row r="98" spans="1:37" s="255" customFormat="1" ht="19.2" customHeight="1">
      <c r="A98" s="921"/>
      <c r="B98" s="459" t="s">
        <v>166</v>
      </c>
      <c r="C98" s="86"/>
      <c r="D98" s="71" t="s">
        <v>123</v>
      </c>
      <c r="E98" s="114"/>
      <c r="F98" s="245">
        <v>51.44</v>
      </c>
      <c r="G98" s="85">
        <v>911</v>
      </c>
      <c r="H98" s="247">
        <f t="shared" si="75"/>
        <v>46861.84</v>
      </c>
      <c r="I98" s="457"/>
      <c r="J98" s="76">
        <v>20</v>
      </c>
      <c r="K98" s="74">
        <v>1440</v>
      </c>
      <c r="L98" s="77">
        <v>72</v>
      </c>
      <c r="M98" s="129">
        <v>20</v>
      </c>
      <c r="N98" s="74">
        <f t="shared" si="76"/>
        <v>1188.2608695652175</v>
      </c>
      <c r="O98" s="77">
        <f t="shared" si="77"/>
        <v>59.413043478260875</v>
      </c>
      <c r="P98" s="78">
        <f t="shared" si="78"/>
        <v>0</v>
      </c>
      <c r="Q98" s="79">
        <f t="shared" si="74"/>
        <v>-12.586956521739125</v>
      </c>
      <c r="R98" s="461">
        <f t="shared" si="79"/>
        <v>0.82518115942028991</v>
      </c>
      <c r="S98" s="910"/>
      <c r="T98" s="80">
        <v>0.46805555555555556</v>
      </c>
      <c r="U98" s="80">
        <v>0.5</v>
      </c>
      <c r="V98" s="457">
        <v>7</v>
      </c>
      <c r="W98" s="120">
        <f t="shared" si="80"/>
        <v>46</v>
      </c>
      <c r="X98" s="253"/>
      <c r="Y98" s="253"/>
      <c r="Z98" s="254"/>
      <c r="AA98" s="254"/>
      <c r="AB98" s="895"/>
      <c r="AC98" s="895"/>
      <c r="AD98" s="457"/>
      <c r="AE98" s="457"/>
      <c r="AF98" s="250">
        <f t="shared" si="69"/>
        <v>-251.73913043478251</v>
      </c>
      <c r="AG98" s="458">
        <f t="shared" si="70"/>
        <v>0.82518115942028991</v>
      </c>
      <c r="AH98" s="894"/>
      <c r="AJ98" s="62"/>
      <c r="AK98" s="62"/>
    </row>
    <row r="99" spans="1:37" ht="19.2" customHeight="1">
      <c r="A99" s="921"/>
      <c r="B99" s="459" t="s">
        <v>166</v>
      </c>
      <c r="C99" s="112"/>
      <c r="D99" s="113" t="s">
        <v>192</v>
      </c>
      <c r="E99" s="114"/>
      <c r="F99" s="245">
        <v>56.43</v>
      </c>
      <c r="G99" s="85">
        <v>1394</v>
      </c>
      <c r="H99" s="247">
        <f t="shared" si="75"/>
        <v>78663.42</v>
      </c>
      <c r="I99" s="457"/>
      <c r="J99" s="76">
        <v>19</v>
      </c>
      <c r="K99" s="74">
        <v>1385</v>
      </c>
      <c r="L99" s="77">
        <v>72.89473684210526</v>
      </c>
      <c r="M99" s="470">
        <v>19</v>
      </c>
      <c r="N99" s="74">
        <f t="shared" si="76"/>
        <v>1306.8750000000016</v>
      </c>
      <c r="O99" s="77">
        <f t="shared" si="77"/>
        <v>68.782894736842195</v>
      </c>
      <c r="P99" s="78">
        <f t="shared" si="78"/>
        <v>0</v>
      </c>
      <c r="Q99" s="79">
        <f t="shared" si="74"/>
        <v>-4.1118421052630652</v>
      </c>
      <c r="R99" s="461">
        <f t="shared" si="79"/>
        <v>0.94359205776173416</v>
      </c>
      <c r="S99" s="910"/>
      <c r="T99" s="80">
        <v>0.54097222222222219</v>
      </c>
      <c r="U99" s="80">
        <v>0.58541666666666659</v>
      </c>
      <c r="V99" s="457">
        <v>6</v>
      </c>
      <c r="W99" s="120">
        <f t="shared" si="80"/>
        <v>63.999999999999929</v>
      </c>
      <c r="X99" s="218"/>
      <c r="Y99" s="218"/>
      <c r="Z99" s="159"/>
      <c r="AA99" s="159"/>
      <c r="AB99" s="895"/>
      <c r="AC99" s="895"/>
      <c r="AD99" s="457"/>
      <c r="AE99" s="457"/>
      <c r="AF99" s="250">
        <f t="shared" si="69"/>
        <v>-78.124999999998408</v>
      </c>
      <c r="AG99" s="251">
        <f t="shared" si="70"/>
        <v>0.94359205776173405</v>
      </c>
      <c r="AH99" s="894"/>
    </row>
    <row r="100" spans="1:37" s="255" customFormat="1" ht="19.2" customHeight="1">
      <c r="A100" s="921"/>
      <c r="B100" s="459" t="s">
        <v>166</v>
      </c>
      <c r="C100" s="86"/>
      <c r="D100" s="71" t="s">
        <v>196</v>
      </c>
      <c r="E100" s="114"/>
      <c r="F100" s="245">
        <v>57.3</v>
      </c>
      <c r="G100" s="85">
        <v>1704</v>
      </c>
      <c r="H100" s="247">
        <f t="shared" si="75"/>
        <v>97639.2</v>
      </c>
      <c r="I100" s="457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6"/>
        <v>1294.1772151898726</v>
      </c>
      <c r="O100" s="77">
        <f t="shared" si="77"/>
        <v>68.114590273151194</v>
      </c>
      <c r="P100" s="78">
        <f t="shared" si="78"/>
        <v>0</v>
      </c>
      <c r="Q100" s="79">
        <f t="shared" si="74"/>
        <v>-7.6748834110593265</v>
      </c>
      <c r="R100" s="461">
        <f t="shared" si="79"/>
        <v>0.89873417721518944</v>
      </c>
      <c r="S100" s="910"/>
      <c r="T100" s="248">
        <v>0.60138888888888875</v>
      </c>
      <c r="U100" s="248">
        <v>0.65624999999999989</v>
      </c>
      <c r="V100" s="249">
        <v>23</v>
      </c>
      <c r="W100" s="120">
        <f t="shared" si="80"/>
        <v>79.000000000000043</v>
      </c>
      <c r="X100" s="256">
        <v>0.59027777777777779</v>
      </c>
      <c r="Y100" s="256">
        <v>0.60069444444444442</v>
      </c>
      <c r="Z100" s="254"/>
      <c r="AA100" s="254"/>
      <c r="AB100" s="895"/>
      <c r="AC100" s="895"/>
      <c r="AD100" s="457"/>
      <c r="AE100" s="457"/>
      <c r="AF100" s="250">
        <f t="shared" si="69"/>
        <v>-145.82278481012736</v>
      </c>
      <c r="AG100" s="458">
        <f t="shared" si="70"/>
        <v>0.89873417721518933</v>
      </c>
      <c r="AH100" s="894"/>
      <c r="AJ100" s="62"/>
      <c r="AK100" s="62"/>
    </row>
    <row r="101" spans="1:37" s="255" customFormat="1" ht="19.2" customHeight="1">
      <c r="A101" s="921"/>
      <c r="B101" s="459" t="s">
        <v>166</v>
      </c>
      <c r="C101" s="86"/>
      <c r="D101" s="113" t="s">
        <v>134</v>
      </c>
      <c r="E101" s="114"/>
      <c r="F101" s="245">
        <v>55.56</v>
      </c>
      <c r="G101" s="85">
        <v>1072</v>
      </c>
      <c r="H101" s="247">
        <f t="shared" si="75"/>
        <v>59560.32</v>
      </c>
      <c r="I101" s="457"/>
      <c r="J101" s="76">
        <v>16</v>
      </c>
      <c r="K101" s="74">
        <v>1440</v>
      </c>
      <c r="L101" s="77">
        <v>90</v>
      </c>
      <c r="M101" s="129">
        <v>16</v>
      </c>
      <c r="N101" s="74">
        <f t="shared" si="76"/>
        <v>1312.6530612244901</v>
      </c>
      <c r="O101" s="77">
        <f t="shared" si="77"/>
        <v>82.040816326530631</v>
      </c>
      <c r="P101" s="78">
        <f t="shared" si="78"/>
        <v>0</v>
      </c>
      <c r="Q101" s="79">
        <f t="shared" si="74"/>
        <v>-7.9591836734693686</v>
      </c>
      <c r="R101" s="461">
        <f t="shared" si="79"/>
        <v>0.91156462585034037</v>
      </c>
      <c r="S101" s="910"/>
      <c r="T101" s="248">
        <v>0.70833333333333337</v>
      </c>
      <c r="U101" s="80">
        <v>0.74236111111111114</v>
      </c>
      <c r="V101" s="249">
        <v>7</v>
      </c>
      <c r="W101" s="120">
        <f t="shared" si="80"/>
        <v>48.999999999999986</v>
      </c>
      <c r="X101" s="257"/>
      <c r="Y101" s="257"/>
      <c r="Z101" s="254"/>
      <c r="AA101" s="254"/>
      <c r="AB101" s="895"/>
      <c r="AC101" s="895"/>
      <c r="AD101" s="457"/>
      <c r="AE101" s="457"/>
      <c r="AF101" s="250">
        <f t="shared" si="69"/>
        <v>-127.3469387755099</v>
      </c>
      <c r="AG101" s="251">
        <f t="shared" si="70"/>
        <v>0.91156462585034037</v>
      </c>
      <c r="AH101" s="894"/>
      <c r="AJ101" s="62"/>
      <c r="AK101" s="62"/>
    </row>
    <row r="102" spans="1:37" s="255" customFormat="1" ht="19.2" customHeight="1">
      <c r="A102" s="921"/>
      <c r="B102" s="459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459"/>
      <c r="J102" s="76"/>
      <c r="K102" s="74"/>
      <c r="L102" s="77"/>
      <c r="M102" s="129"/>
      <c r="N102" s="74"/>
      <c r="O102" s="77"/>
      <c r="P102" s="78"/>
      <c r="Q102" s="79"/>
      <c r="R102" s="461"/>
      <c r="S102" s="910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895"/>
      <c r="AC102" s="895"/>
      <c r="AD102" s="457"/>
      <c r="AE102" s="457"/>
      <c r="AF102" s="250">
        <f t="shared" si="69"/>
        <v>0</v>
      </c>
      <c r="AG102" s="458" t="e">
        <f t="shared" si="70"/>
        <v>#DIV/0!</v>
      </c>
      <c r="AH102" s="894"/>
      <c r="AJ102" s="62"/>
      <c r="AK102" s="62"/>
    </row>
    <row r="103" spans="1:37" s="255" customFormat="1" ht="19.2" customHeight="1">
      <c r="A103" s="921"/>
      <c r="B103" s="459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61"/>
      <c r="S103" s="910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895"/>
      <c r="AC103" s="895"/>
      <c r="AD103" s="457"/>
      <c r="AE103" s="457"/>
      <c r="AF103" s="84">
        <f t="shared" si="69"/>
        <v>0</v>
      </c>
      <c r="AG103" s="458" t="e">
        <f t="shared" si="70"/>
        <v>#DIV/0!</v>
      </c>
      <c r="AH103" s="894"/>
      <c r="AJ103" s="62"/>
      <c r="AK103" s="62"/>
    </row>
    <row r="104" spans="1:37" s="255" customFormat="1" ht="19.2" customHeight="1">
      <c r="A104" s="921"/>
      <c r="B104" s="459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61"/>
      <c r="S104" s="911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895"/>
      <c r="AC104" s="895"/>
      <c r="AD104" s="457"/>
      <c r="AE104" s="457"/>
      <c r="AF104" s="250">
        <f t="shared" si="69"/>
        <v>0</v>
      </c>
      <c r="AG104" s="251" t="e">
        <f t="shared" si="70"/>
        <v>#DIV/0!</v>
      </c>
      <c r="AH104" s="894"/>
      <c r="AJ104" s="62"/>
      <c r="AK104" s="62"/>
    </row>
    <row r="105" spans="1:37" s="255" customFormat="1" ht="19.2" customHeight="1">
      <c r="A105" s="921"/>
      <c r="B105" s="459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61"/>
      <c r="S105" s="911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895"/>
      <c r="AC105" s="895"/>
      <c r="AD105" s="457"/>
      <c r="AE105" s="457"/>
      <c r="AF105" s="84">
        <f t="shared" si="69"/>
        <v>0</v>
      </c>
      <c r="AG105" s="458" t="e">
        <f t="shared" si="70"/>
        <v>#DIV/0!</v>
      </c>
      <c r="AH105" s="894"/>
      <c r="AJ105" s="62"/>
      <c r="AK105" s="62"/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61"/>
      <c r="S106" s="920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895"/>
      <c r="AC106" s="895"/>
      <c r="AD106" s="457"/>
      <c r="AE106" s="457"/>
      <c r="AF106" s="84">
        <f t="shared" si="69"/>
        <v>0</v>
      </c>
      <c r="AG106" s="458" t="e">
        <f t="shared" si="70"/>
        <v>#DIV/0!</v>
      </c>
      <c r="AH106" s="894"/>
      <c r="AJ106" s="62"/>
      <c r="AK106" s="62"/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58"/>
      <c r="S107" s="920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895"/>
      <c r="AC107" s="895"/>
      <c r="AD107" s="457"/>
      <c r="AE107" s="457"/>
      <c r="AF107" s="254"/>
      <c r="AG107" s="458"/>
      <c r="AH107" s="894"/>
      <c r="AJ107" s="62"/>
      <c r="AK107" s="62"/>
    </row>
    <row r="108" spans="1:37" ht="19.2" customHeight="1">
      <c r="A108" s="921"/>
      <c r="B108" s="142">
        <v>0</v>
      </c>
      <c r="C108" s="132" t="s">
        <v>458</v>
      </c>
      <c r="D108" s="891" t="s">
        <v>377</v>
      </c>
      <c r="E108" s="891"/>
      <c r="F108" s="263"/>
      <c r="G108" s="103"/>
      <c r="H108" s="134"/>
      <c r="I108" s="135"/>
      <c r="J108" s="103">
        <v>18.5</v>
      </c>
      <c r="K108" s="103">
        <v>1431.6666666666667</v>
      </c>
      <c r="L108" s="136">
        <v>78.028250773993804</v>
      </c>
      <c r="M108" s="103">
        <f t="shared" ref="M108:O108" si="81">AVERAGE(M96:M107)</f>
        <v>18.5</v>
      </c>
      <c r="N108" s="103">
        <f t="shared" si="81"/>
        <v>1263.6232767351366</v>
      </c>
      <c r="O108" s="136">
        <f t="shared" si="81"/>
        <v>69.03759888196079</v>
      </c>
      <c r="P108" s="84">
        <f t="shared" ref="P108:P116" si="82">M108-J108</f>
        <v>0</v>
      </c>
      <c r="Q108" s="119">
        <f t="shared" ref="Q108:Q116" si="83">O108-L108</f>
        <v>-8.9906518920330143</v>
      </c>
      <c r="R108" s="137">
        <f t="shared" ref="R108:R116" si="84">O108/L108</f>
        <v>0.88477696471661094</v>
      </c>
      <c r="S108" s="911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0</v>
      </c>
      <c r="AE108" s="139">
        <f>SUM(AE96:AE107)</f>
        <v>0</v>
      </c>
      <c r="AF108" s="84">
        <f t="shared" si="69"/>
        <v>-168.0433899315301</v>
      </c>
      <c r="AG108" s="458">
        <f t="shared" si="70"/>
        <v>0.88262394184060766</v>
      </c>
      <c r="AH108" s="894"/>
    </row>
    <row r="109" spans="1:37" ht="19.2" customHeight="1">
      <c r="A109" s="912" t="s">
        <v>459</v>
      </c>
      <c r="B109" s="459" t="s">
        <v>165</v>
      </c>
      <c r="C109" s="465"/>
      <c r="D109" s="264" t="s">
        <v>133</v>
      </c>
      <c r="E109" s="72"/>
      <c r="F109" s="73">
        <v>29.965493443754308</v>
      </c>
      <c r="G109" s="74">
        <v>1348</v>
      </c>
      <c r="H109" s="75">
        <f t="shared" ref="H109:H119" si="85">F109*G109</f>
        <v>40393.485162180805</v>
      </c>
      <c r="I109" s="459"/>
      <c r="J109" s="76">
        <v>18</v>
      </c>
      <c r="K109" s="74">
        <v>1200</v>
      </c>
      <c r="L109" s="77">
        <v>66.666666666666671</v>
      </c>
      <c r="M109" s="470">
        <v>18</v>
      </c>
      <c r="N109" s="74">
        <f t="shared" ref="N109:N116" si="86">G109/W109*60</f>
        <v>1064.2105263157887</v>
      </c>
      <c r="O109" s="77">
        <f t="shared" ref="O109:O116" si="87">N109/M109</f>
        <v>59.122807017543813</v>
      </c>
      <c r="P109" s="78">
        <f t="shared" si="82"/>
        <v>0</v>
      </c>
      <c r="Q109" s="79">
        <f t="shared" si="83"/>
        <v>-7.543859649122858</v>
      </c>
      <c r="R109" s="461">
        <f t="shared" si="84"/>
        <v>0.8868421052631571</v>
      </c>
      <c r="S109" s="915">
        <f>R121</f>
        <v>0.93599110649563699</v>
      </c>
      <c r="T109" s="265">
        <v>0.5</v>
      </c>
      <c r="U109" s="265">
        <v>0.55277777777777781</v>
      </c>
      <c r="V109" s="266">
        <v>5</v>
      </c>
      <c r="W109" s="469">
        <f t="shared" si="80"/>
        <v>76.000000000000057</v>
      </c>
      <c r="X109" s="83"/>
      <c r="Y109" s="83"/>
      <c r="Z109" s="84"/>
      <c r="AA109" s="84"/>
      <c r="AB109" s="895"/>
      <c r="AC109" s="895"/>
      <c r="AD109" s="457"/>
      <c r="AE109" s="457"/>
      <c r="AF109" s="78">
        <f t="shared" si="69"/>
        <v>-135.78947368421132</v>
      </c>
      <c r="AG109" s="160">
        <f t="shared" si="70"/>
        <v>0.88684210526315721</v>
      </c>
      <c r="AH109" s="894">
        <f>AG121</f>
        <v>0.93483671651480149</v>
      </c>
      <c r="AJ109" s="62" t="str">
        <f>A109</f>
        <v>綜合一組
(ET-55)</v>
      </c>
      <c r="AK109" s="404">
        <f>AVERAGE(AK110:AK120)</f>
        <v>6.2857142857142829</v>
      </c>
    </row>
    <row r="110" spans="1:37" ht="19.2" customHeight="1">
      <c r="A110" s="913"/>
      <c r="B110" s="459" t="s">
        <v>165</v>
      </c>
      <c r="C110" s="213"/>
      <c r="D110" s="71" t="s">
        <v>110</v>
      </c>
      <c r="E110" s="215"/>
      <c r="F110" s="73">
        <v>35.83</v>
      </c>
      <c r="G110" s="212">
        <v>1446.1999999999998</v>
      </c>
      <c r="H110" s="75">
        <f t="shared" si="85"/>
        <v>51817.34599999999</v>
      </c>
      <c r="I110" s="459">
        <v>1</v>
      </c>
      <c r="J110" s="76">
        <v>11</v>
      </c>
      <c r="K110" s="74">
        <v>2250</v>
      </c>
      <c r="L110" s="77">
        <v>204.54545454545453</v>
      </c>
      <c r="M110" s="470">
        <v>11</v>
      </c>
      <c r="N110" s="74">
        <f t="shared" si="86"/>
        <v>2116.3902439024382</v>
      </c>
      <c r="O110" s="77">
        <f t="shared" si="87"/>
        <v>192.39911308203983</v>
      </c>
      <c r="P110" s="78">
        <f t="shared" si="82"/>
        <v>0</v>
      </c>
      <c r="Q110" s="79">
        <f t="shared" si="83"/>
        <v>-12.1463414634147</v>
      </c>
      <c r="R110" s="461">
        <f t="shared" si="84"/>
        <v>0.94061788617886144</v>
      </c>
      <c r="S110" s="901"/>
      <c r="T110" s="265">
        <v>0.55763888888888891</v>
      </c>
      <c r="U110" s="265">
        <v>0.58611111111111114</v>
      </c>
      <c r="V110" s="266">
        <v>7</v>
      </c>
      <c r="W110" s="469">
        <f t="shared" si="80"/>
        <v>41.000000000000014</v>
      </c>
      <c r="X110" s="227"/>
      <c r="Y110" s="227"/>
      <c r="Z110" s="84"/>
      <c r="AA110" s="84"/>
      <c r="AB110" s="895"/>
      <c r="AC110" s="895"/>
      <c r="AD110" s="457"/>
      <c r="AE110" s="457">
        <v>1</v>
      </c>
      <c r="AF110" s="78">
        <f t="shared" si="69"/>
        <v>-133.60975609756179</v>
      </c>
      <c r="AG110" s="160">
        <f t="shared" si="70"/>
        <v>0.94061788617886144</v>
      </c>
      <c r="AH110" s="894"/>
      <c r="AJ110" s="405">
        <f t="shared" ref="AJ110:AJ120" si="88"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913"/>
      <c r="B111" s="459" t="s">
        <v>165</v>
      </c>
      <c r="C111" s="213"/>
      <c r="D111" s="214" t="s">
        <v>159</v>
      </c>
      <c r="E111" s="215"/>
      <c r="F111" s="73">
        <v>34.229999999999997</v>
      </c>
      <c r="G111" s="85">
        <v>774</v>
      </c>
      <c r="H111" s="75">
        <f t="shared" si="85"/>
        <v>26494.019999999997</v>
      </c>
      <c r="I111" s="457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86"/>
        <v>2110.9090909090983</v>
      </c>
      <c r="O111" s="77">
        <f t="shared" si="87"/>
        <v>191.90082644628166</v>
      </c>
      <c r="P111" s="78">
        <f t="shared" si="82"/>
        <v>0</v>
      </c>
      <c r="Q111" s="79">
        <f t="shared" si="83"/>
        <v>-12.644628099172877</v>
      </c>
      <c r="R111" s="461">
        <f t="shared" si="84"/>
        <v>0.93818181818182145</v>
      </c>
      <c r="S111" s="901"/>
      <c r="T111" s="265">
        <v>0.59027777777777779</v>
      </c>
      <c r="U111" s="265">
        <v>0.60555555555555551</v>
      </c>
      <c r="V111" s="266">
        <v>6</v>
      </c>
      <c r="W111" s="469">
        <f t="shared" si="80"/>
        <v>21.999999999999922</v>
      </c>
      <c r="X111" s="83"/>
      <c r="Y111" s="83"/>
      <c r="Z111" s="84"/>
      <c r="AA111" s="84"/>
      <c r="AB111" s="895"/>
      <c r="AC111" s="895"/>
      <c r="AD111" s="457"/>
      <c r="AE111" s="457"/>
      <c r="AF111" s="78">
        <f t="shared" si="69"/>
        <v>-139.09090909090173</v>
      </c>
      <c r="AG111" s="160">
        <f t="shared" si="70"/>
        <v>0.93818181818182145</v>
      </c>
      <c r="AH111" s="894"/>
      <c r="AJ111" s="405">
        <f t="shared" si="88"/>
        <v>6</v>
      </c>
      <c r="AK111" s="406">
        <f t="shared" ref="AK111:AK120" si="89">IF(AJ111&gt;4,AJ111,"")</f>
        <v>6</v>
      </c>
    </row>
    <row r="112" spans="1:37" ht="19.2" customHeight="1">
      <c r="A112" s="913"/>
      <c r="B112" s="459" t="s">
        <v>166</v>
      </c>
      <c r="C112" s="213"/>
      <c r="D112" s="214" t="s">
        <v>135</v>
      </c>
      <c r="E112" s="114"/>
      <c r="F112" s="73">
        <v>58.17</v>
      </c>
      <c r="G112" s="85">
        <v>1056</v>
      </c>
      <c r="H112" s="75">
        <f t="shared" si="85"/>
        <v>61427.520000000004</v>
      </c>
      <c r="I112" s="457"/>
      <c r="J112" s="76">
        <v>14</v>
      </c>
      <c r="K112" s="74">
        <v>1440</v>
      </c>
      <c r="L112" s="77">
        <v>102.85714285714286</v>
      </c>
      <c r="M112" s="470">
        <v>14</v>
      </c>
      <c r="N112" s="74">
        <f t="shared" si="86"/>
        <v>1377.391304347826</v>
      </c>
      <c r="O112" s="77">
        <f t="shared" si="87"/>
        <v>98.385093167701854</v>
      </c>
      <c r="P112" s="78">
        <f t="shared" si="82"/>
        <v>0</v>
      </c>
      <c r="Q112" s="79">
        <f t="shared" si="83"/>
        <v>-4.4720496894410076</v>
      </c>
      <c r="R112" s="461">
        <f t="shared" si="84"/>
        <v>0.9565217391304347</v>
      </c>
      <c r="S112" s="901"/>
      <c r="T112" s="265">
        <v>0.70833333333333337</v>
      </c>
      <c r="U112" s="265">
        <v>0.74027777777777781</v>
      </c>
      <c r="V112" s="266">
        <v>5</v>
      </c>
      <c r="W112" s="469">
        <f t="shared" si="80"/>
        <v>46</v>
      </c>
      <c r="X112" s="253"/>
      <c r="Y112" s="253"/>
      <c r="Z112" s="84"/>
      <c r="AA112" s="84"/>
      <c r="AB112" s="895"/>
      <c r="AC112" s="895"/>
      <c r="AD112" s="457"/>
      <c r="AE112" s="457"/>
      <c r="AF112" s="78">
        <f t="shared" si="69"/>
        <v>-62.608695652173992</v>
      </c>
      <c r="AG112" s="160">
        <f t="shared" si="70"/>
        <v>0.9565217391304347</v>
      </c>
      <c r="AH112" s="894"/>
      <c r="AJ112" s="405">
        <f t="shared" si="88"/>
        <v>5</v>
      </c>
      <c r="AK112" s="406">
        <f t="shared" si="89"/>
        <v>5</v>
      </c>
    </row>
    <row r="113" spans="1:37" s="255" customFormat="1" ht="19.2" customHeight="1">
      <c r="A113" s="913"/>
      <c r="B113" s="459" t="s">
        <v>166</v>
      </c>
      <c r="C113" s="213"/>
      <c r="D113" s="214" t="s">
        <v>136</v>
      </c>
      <c r="E113" s="114"/>
      <c r="F113" s="73">
        <v>54.09</v>
      </c>
      <c r="G113" s="85">
        <v>645</v>
      </c>
      <c r="H113" s="75">
        <f t="shared" si="85"/>
        <v>34888.050000000003</v>
      </c>
      <c r="I113" s="457"/>
      <c r="J113" s="76">
        <v>14</v>
      </c>
      <c r="K113" s="74">
        <v>1440</v>
      </c>
      <c r="L113" s="77">
        <v>102.85714285714286</v>
      </c>
      <c r="M113" s="467">
        <v>14</v>
      </c>
      <c r="N113" s="74">
        <f t="shared" si="86"/>
        <v>1334.482758620687</v>
      </c>
      <c r="O113" s="77">
        <f t="shared" si="87"/>
        <v>95.32019704433479</v>
      </c>
      <c r="P113" s="78">
        <f t="shared" si="82"/>
        <v>0</v>
      </c>
      <c r="Q113" s="79">
        <f t="shared" si="83"/>
        <v>-7.5369458128080709</v>
      </c>
      <c r="R113" s="461">
        <f t="shared" si="84"/>
        <v>0.9267241379310327</v>
      </c>
      <c r="S113" s="901"/>
      <c r="T113" s="265">
        <v>0.74513888888888891</v>
      </c>
      <c r="U113" s="265">
        <v>0.76527777777777783</v>
      </c>
      <c r="V113" s="266">
        <v>7</v>
      </c>
      <c r="W113" s="469">
        <f t="shared" si="80"/>
        <v>29.000000000000057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-105.51724137931296</v>
      </c>
      <c r="AG113" s="160">
        <f t="shared" si="70"/>
        <v>0.9267241379310327</v>
      </c>
      <c r="AH113" s="894"/>
      <c r="AJ113" s="405">
        <f t="shared" si="88"/>
        <v>7</v>
      </c>
      <c r="AK113" s="406">
        <f t="shared" si="89"/>
        <v>7</v>
      </c>
    </row>
    <row r="114" spans="1:37" s="255" customFormat="1" ht="19.2" customHeight="1">
      <c r="A114" s="913"/>
      <c r="B114" s="459" t="s">
        <v>166</v>
      </c>
      <c r="C114" s="213"/>
      <c r="D114" s="113" t="s">
        <v>156</v>
      </c>
      <c r="E114" s="72"/>
      <c r="F114" s="73">
        <v>51.06</v>
      </c>
      <c r="G114" s="74">
        <v>1394</v>
      </c>
      <c r="H114" s="75">
        <f t="shared" si="85"/>
        <v>71177.64</v>
      </c>
      <c r="I114" s="457"/>
      <c r="J114" s="76">
        <v>16</v>
      </c>
      <c r="K114" s="74">
        <v>1500</v>
      </c>
      <c r="L114" s="77">
        <v>93.75</v>
      </c>
      <c r="M114" s="467">
        <v>16</v>
      </c>
      <c r="N114" s="74">
        <f t="shared" si="86"/>
        <v>1371.1475409836078</v>
      </c>
      <c r="O114" s="77">
        <f t="shared" si="87"/>
        <v>85.696721311475486</v>
      </c>
      <c r="P114" s="78">
        <f t="shared" si="82"/>
        <v>0</v>
      </c>
      <c r="Q114" s="79">
        <f t="shared" si="83"/>
        <v>-8.0532786885245145</v>
      </c>
      <c r="R114" s="461">
        <f t="shared" si="84"/>
        <v>0.91409836065573846</v>
      </c>
      <c r="S114" s="901"/>
      <c r="T114" s="265">
        <v>0.76875000000000004</v>
      </c>
      <c r="U114" s="265">
        <v>0.81111111111111112</v>
      </c>
      <c r="V114" s="266">
        <v>5</v>
      </c>
      <c r="W114" s="469">
        <f t="shared" si="80"/>
        <v>60.999999999999943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-128.85245901639223</v>
      </c>
      <c r="AG114" s="160">
        <f t="shared" si="70"/>
        <v>0.91409836065573846</v>
      </c>
      <c r="AH114" s="894"/>
      <c r="AJ114" s="405">
        <f t="shared" si="88"/>
        <v>5</v>
      </c>
      <c r="AK114" s="406">
        <f t="shared" si="89"/>
        <v>5</v>
      </c>
    </row>
    <row r="115" spans="1:37" s="255" customFormat="1" ht="19.2" customHeight="1">
      <c r="A115" s="913"/>
      <c r="B115" s="459" t="s">
        <v>166</v>
      </c>
      <c r="C115" s="213"/>
      <c r="D115" s="113" t="s">
        <v>150</v>
      </c>
      <c r="E115" s="114"/>
      <c r="F115" s="73">
        <v>50.67</v>
      </c>
      <c r="G115" s="268">
        <v>969</v>
      </c>
      <c r="H115" s="75">
        <f t="shared" si="85"/>
        <v>49099.23</v>
      </c>
      <c r="I115" s="457"/>
      <c r="J115" s="76">
        <v>17</v>
      </c>
      <c r="K115" s="74">
        <v>1440</v>
      </c>
      <c r="L115" s="77">
        <v>84.705882352941174</v>
      </c>
      <c r="M115" s="467">
        <v>17</v>
      </c>
      <c r="N115" s="74">
        <f t="shared" si="86"/>
        <v>1384.2857142857138</v>
      </c>
      <c r="O115" s="77">
        <f t="shared" si="87"/>
        <v>81.428571428571402</v>
      </c>
      <c r="P115" s="78">
        <f t="shared" si="82"/>
        <v>0</v>
      </c>
      <c r="Q115" s="79">
        <f t="shared" si="83"/>
        <v>-3.2773109243697718</v>
      </c>
      <c r="R115" s="461">
        <f t="shared" si="84"/>
        <v>0.9613095238095235</v>
      </c>
      <c r="S115" s="901"/>
      <c r="T115" s="265">
        <v>0.81666666666666665</v>
      </c>
      <c r="U115" s="265">
        <v>0.84583333333333333</v>
      </c>
      <c r="V115" s="266">
        <v>8</v>
      </c>
      <c r="W115" s="469">
        <f t="shared" si="80"/>
        <v>42.000000000000014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-55.714285714286234</v>
      </c>
      <c r="AG115" s="160">
        <f t="shared" si="70"/>
        <v>0.9613095238095235</v>
      </c>
      <c r="AH115" s="894"/>
      <c r="AJ115" s="405">
        <f t="shared" si="88"/>
        <v>8</v>
      </c>
      <c r="AK115" s="406">
        <f t="shared" si="89"/>
        <v>8</v>
      </c>
    </row>
    <row r="116" spans="1:37" s="255" customFormat="1" ht="19.2" customHeight="1">
      <c r="A116" s="913"/>
      <c r="B116" s="459" t="s">
        <v>166</v>
      </c>
      <c r="C116" s="86"/>
      <c r="D116" s="113" t="s">
        <v>151</v>
      </c>
      <c r="E116" s="114"/>
      <c r="F116" s="73">
        <v>50.49</v>
      </c>
      <c r="G116" s="268">
        <v>1221</v>
      </c>
      <c r="H116" s="75">
        <f t="shared" si="85"/>
        <v>61648.29</v>
      </c>
      <c r="I116" s="457"/>
      <c r="J116" s="76">
        <v>14</v>
      </c>
      <c r="K116" s="74">
        <v>1440</v>
      </c>
      <c r="L116" s="77">
        <v>102.85714285714286</v>
      </c>
      <c r="M116" s="467">
        <v>14</v>
      </c>
      <c r="N116" s="74">
        <f t="shared" si="86"/>
        <v>1356.6666666666672</v>
      </c>
      <c r="O116" s="77">
        <f t="shared" si="87"/>
        <v>96.904761904761941</v>
      </c>
      <c r="P116" s="78">
        <f t="shared" si="82"/>
        <v>0</v>
      </c>
      <c r="Q116" s="79">
        <f t="shared" si="83"/>
        <v>-5.9523809523809206</v>
      </c>
      <c r="R116" s="461">
        <f t="shared" si="84"/>
        <v>0.94212962962962998</v>
      </c>
      <c r="S116" s="901"/>
      <c r="T116" s="265">
        <v>0.86180555555555549</v>
      </c>
      <c r="U116" s="265">
        <v>0.89930555555555547</v>
      </c>
      <c r="V116" s="266">
        <v>23</v>
      </c>
      <c r="W116" s="469">
        <f t="shared" si="80"/>
        <v>53.999999999999972</v>
      </c>
      <c r="X116" s="253">
        <v>0.85</v>
      </c>
      <c r="Y116" s="253">
        <v>0.86111111111111116</v>
      </c>
      <c r="Z116" s="254"/>
      <c r="AA116" s="254"/>
      <c r="AB116" s="895"/>
      <c r="AC116" s="895"/>
      <c r="AD116" s="258"/>
      <c r="AE116" s="258"/>
      <c r="AF116" s="78">
        <f t="shared" si="69"/>
        <v>-83.333333333332803</v>
      </c>
      <c r="AG116" s="160">
        <f t="shared" si="70"/>
        <v>0.94212962962962998</v>
      </c>
      <c r="AH116" s="894"/>
      <c r="AJ116" s="405">
        <f t="shared" si="88"/>
        <v>5.9999999999999787</v>
      </c>
      <c r="AK116" s="406">
        <f t="shared" si="89"/>
        <v>5.9999999999999787</v>
      </c>
    </row>
    <row r="117" spans="1:37" s="255" customFormat="1" ht="19.2" customHeight="1">
      <c r="A117" s="913"/>
      <c r="B117" s="459">
        <v>0</v>
      </c>
      <c r="C117" s="86"/>
      <c r="D117" s="113"/>
      <c r="E117" s="114"/>
      <c r="F117" s="73" t="s">
        <v>161</v>
      </c>
      <c r="G117" s="268"/>
      <c r="H117" s="75">
        <f t="shared" si="85"/>
        <v>0</v>
      </c>
      <c r="I117" s="457"/>
      <c r="J117" s="76"/>
      <c r="K117" s="74"/>
      <c r="L117" s="77"/>
      <c r="M117" s="467"/>
      <c r="N117" s="74"/>
      <c r="O117" s="77"/>
      <c r="P117" s="78"/>
      <c r="Q117" s="79"/>
      <c r="R117" s="461"/>
      <c r="S117" s="901"/>
      <c r="T117" s="265"/>
      <c r="U117" s="265"/>
      <c r="V117" s="266"/>
      <c r="W117" s="469">
        <f t="shared" si="80"/>
        <v>0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0</v>
      </c>
      <c r="AG117" s="160" t="e">
        <f t="shared" si="70"/>
        <v>#DIV/0!</v>
      </c>
      <c r="AH117" s="894"/>
      <c r="AJ117" s="405" t="str">
        <f t="shared" si="88"/>
        <v/>
      </c>
      <c r="AK117" s="406" t="str">
        <f t="shared" si="89"/>
        <v/>
      </c>
    </row>
    <row r="118" spans="1:37" s="255" customFormat="1" ht="19.2" customHeight="1">
      <c r="A118" s="913"/>
      <c r="B118" s="459">
        <v>0</v>
      </c>
      <c r="C118" s="200"/>
      <c r="D118" s="113"/>
      <c r="E118" s="72"/>
      <c r="F118" s="73" t="s">
        <v>161</v>
      </c>
      <c r="G118" s="74"/>
      <c r="H118" s="75">
        <f t="shared" si="85"/>
        <v>0</v>
      </c>
      <c r="I118" s="457"/>
      <c r="J118" s="76"/>
      <c r="K118" s="74"/>
      <c r="L118" s="77"/>
      <c r="M118" s="467"/>
      <c r="N118" s="74"/>
      <c r="O118" s="77"/>
      <c r="P118" s="78"/>
      <c r="Q118" s="79"/>
      <c r="R118" s="461"/>
      <c r="S118" s="901"/>
      <c r="T118" s="265"/>
      <c r="U118" s="265"/>
      <c r="V118" s="266"/>
      <c r="W118" s="469">
        <f t="shared" si="80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88"/>
        <v/>
      </c>
      <c r="AK118" s="406" t="str">
        <f t="shared" si="89"/>
        <v/>
      </c>
    </row>
    <row r="119" spans="1:37" s="255" customFormat="1" ht="19.2" customHeight="1">
      <c r="A119" s="913"/>
      <c r="B119" s="459">
        <v>0</v>
      </c>
      <c r="C119" s="260"/>
      <c r="D119" s="113"/>
      <c r="E119" s="114"/>
      <c r="F119" s="73" t="s">
        <v>161</v>
      </c>
      <c r="G119" s="268"/>
      <c r="H119" s="75">
        <f t="shared" si="85"/>
        <v>0</v>
      </c>
      <c r="I119" s="457"/>
      <c r="J119" s="76"/>
      <c r="K119" s="74"/>
      <c r="L119" s="77"/>
      <c r="M119" s="467"/>
      <c r="N119" s="74"/>
      <c r="O119" s="77"/>
      <c r="P119" s="78"/>
      <c r="Q119" s="79"/>
      <c r="R119" s="461"/>
      <c r="S119" s="901"/>
      <c r="T119" s="265"/>
      <c r="U119" s="265"/>
      <c r="V119" s="266"/>
      <c r="W119" s="469">
        <f t="shared" si="80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88"/>
        <v/>
      </c>
      <c r="AK119" s="406" t="str">
        <f t="shared" si="89"/>
        <v/>
      </c>
    </row>
    <row r="120" spans="1:37" s="255" customFormat="1" ht="19.2" customHeight="1">
      <c r="A120" s="913"/>
      <c r="B120" s="45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57"/>
      <c r="J120" s="216"/>
      <c r="K120" s="270"/>
      <c r="L120" s="77"/>
      <c r="M120" s="467"/>
      <c r="N120" s="217"/>
      <c r="O120" s="262"/>
      <c r="P120" s="197"/>
      <c r="Q120" s="79"/>
      <c r="R120" s="461"/>
      <c r="S120" s="901"/>
      <c r="T120" s="265"/>
      <c r="U120" s="265"/>
      <c r="V120" s="266"/>
      <c r="W120" s="469">
        <f t="shared" si="80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88"/>
        <v/>
      </c>
      <c r="AK120" s="406" t="str">
        <f t="shared" si="89"/>
        <v/>
      </c>
    </row>
    <row r="121" spans="1:37" ht="19.2" customHeight="1">
      <c r="A121" s="914"/>
      <c r="B121" s="156">
        <v>0</v>
      </c>
      <c r="C121" s="132" t="s">
        <v>460</v>
      </c>
      <c r="D121" s="271" t="s">
        <v>377</v>
      </c>
      <c r="E121" s="272"/>
      <c r="F121" s="205"/>
      <c r="G121" s="273"/>
      <c r="H121" s="274"/>
      <c r="I121" s="275"/>
      <c r="J121" s="238">
        <v>14.375</v>
      </c>
      <c r="K121" s="238">
        <v>1620</v>
      </c>
      <c r="L121" s="239">
        <v>120.3481108352432</v>
      </c>
      <c r="M121" s="238">
        <f>AVERAGE(M109:M120)</f>
        <v>14.375</v>
      </c>
      <c r="N121" s="238">
        <f t="shared" ref="N121:O121" si="90">AVERAGE(N109:N120)</f>
        <v>1514.4354807539785</v>
      </c>
      <c r="O121" s="239">
        <f t="shared" si="90"/>
        <v>112.64476142533884</v>
      </c>
      <c r="P121" s="78">
        <f t="shared" ref="P121:P129" si="91">M121-J121</f>
        <v>0</v>
      </c>
      <c r="Q121" s="79">
        <f t="shared" ref="Q121:Q129" si="92">O121-L121</f>
        <v>-7.7033494099043622</v>
      </c>
      <c r="R121" s="209">
        <f t="shared" ref="R121:R129" si="93">O121/L121</f>
        <v>0.93599110649563699</v>
      </c>
      <c r="S121" s="909"/>
      <c r="T121" s="198"/>
      <c r="U121" s="198"/>
      <c r="V121" s="74"/>
      <c r="W121" s="469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0</v>
      </c>
      <c r="AE121" s="139">
        <f>SUM(AE109:AE120)</f>
        <v>1</v>
      </c>
      <c r="AF121" s="78">
        <f>N121-K121</f>
        <v>-105.56451924602152</v>
      </c>
      <c r="AG121" s="160">
        <f>N121/K121</f>
        <v>0.93483671651480149</v>
      </c>
      <c r="AH121" s="894"/>
    </row>
    <row r="122" spans="1:37" ht="19.2" customHeight="1">
      <c r="A122" s="916" t="s">
        <v>461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1039</v>
      </c>
      <c r="H122" s="75">
        <f t="shared" ref="H122:H132" si="94">F122*G122</f>
        <v>61862.06</v>
      </c>
      <c r="I122" s="459"/>
      <c r="J122" s="76">
        <v>18</v>
      </c>
      <c r="K122" s="74">
        <v>1385</v>
      </c>
      <c r="L122" s="77">
        <v>76.944444444444443</v>
      </c>
      <c r="M122" s="470">
        <v>18</v>
      </c>
      <c r="N122" s="212">
        <f t="shared" ref="N122:N129" si="95">G122/W122*60</f>
        <v>1298.7500000000005</v>
      </c>
      <c r="O122" s="276">
        <f t="shared" ref="O122:O129" si="96">N122/M122</f>
        <v>72.1527777777778</v>
      </c>
      <c r="P122" s="140">
        <f t="shared" si="91"/>
        <v>0</v>
      </c>
      <c r="Q122" s="220">
        <f t="shared" si="92"/>
        <v>-4.791666666666643</v>
      </c>
      <c r="R122" s="141">
        <f t="shared" si="93"/>
        <v>0.9377256317689534</v>
      </c>
      <c r="S122" s="910">
        <f>R134</f>
        <v>0.9604306735219087</v>
      </c>
      <c r="T122" s="198">
        <v>0.5</v>
      </c>
      <c r="U122" s="198">
        <v>0.53333333333333333</v>
      </c>
      <c r="V122" s="266">
        <v>5</v>
      </c>
      <c r="W122" s="469">
        <f t="shared" si="80"/>
        <v>47.999999999999986</v>
      </c>
      <c r="X122" s="83"/>
      <c r="Y122" s="83"/>
      <c r="Z122" s="84"/>
      <c r="AA122" s="84"/>
      <c r="AB122" s="895"/>
      <c r="AC122" s="895"/>
      <c r="AD122" s="457"/>
      <c r="AE122" s="457"/>
      <c r="AF122" s="78">
        <f t="shared" si="69"/>
        <v>-86.249999999999545</v>
      </c>
      <c r="AG122" s="461">
        <f t="shared" si="70"/>
        <v>0.9377256317689534</v>
      </c>
      <c r="AH122" s="909">
        <f>AG134</f>
        <v>0.96080978545420259</v>
      </c>
      <c r="AJ122" s="62" t="str">
        <f>A122</f>
        <v>綜合二組
(ET-55)</v>
      </c>
      <c r="AK122" s="404">
        <f>AVERAGE(AK123:AK133)</f>
        <v>5.8571428571428736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1320</v>
      </c>
      <c r="H123" s="75">
        <f t="shared" si="94"/>
        <v>77444.400000000009</v>
      </c>
      <c r="I123" s="457"/>
      <c r="J123" s="76">
        <v>19</v>
      </c>
      <c r="K123" s="74">
        <v>1440</v>
      </c>
      <c r="L123" s="77">
        <v>75.78947368421052</v>
      </c>
      <c r="M123" s="467">
        <v>19</v>
      </c>
      <c r="N123" s="85">
        <f t="shared" si="95"/>
        <v>1365.5172413793114</v>
      </c>
      <c r="O123" s="118">
        <f t="shared" si="96"/>
        <v>71.86932849364797</v>
      </c>
      <c r="P123" s="84">
        <f t="shared" si="91"/>
        <v>0</v>
      </c>
      <c r="Q123" s="119">
        <f t="shared" si="92"/>
        <v>-3.9201451905625504</v>
      </c>
      <c r="R123" s="458">
        <f t="shared" si="93"/>
        <v>0.9482758620689663</v>
      </c>
      <c r="S123" s="910"/>
      <c r="T123" s="198">
        <v>0.53749999999999998</v>
      </c>
      <c r="U123" s="198">
        <v>0.57777777777777772</v>
      </c>
      <c r="V123" s="266">
        <v>6</v>
      </c>
      <c r="W123" s="469">
        <f t="shared" si="80"/>
        <v>57.999999999999957</v>
      </c>
      <c r="X123" s="83"/>
      <c r="Y123" s="83"/>
      <c r="Z123" s="84"/>
      <c r="AA123" s="84"/>
      <c r="AB123" s="895"/>
      <c r="AC123" s="895"/>
      <c r="AD123" s="457"/>
      <c r="AE123" s="457"/>
      <c r="AF123" s="78">
        <f t="shared" si="69"/>
        <v>-74.482758620688628</v>
      </c>
      <c r="AG123" s="461">
        <f t="shared" si="70"/>
        <v>0.94827586206896619</v>
      </c>
      <c r="AH123" s="910"/>
      <c r="AJ123" s="405">
        <f t="shared" ref="AJ123:AJ133" si="97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1813</v>
      </c>
      <c r="H124" s="75">
        <f t="shared" si="94"/>
        <v>107909.76000000001</v>
      </c>
      <c r="I124" s="277"/>
      <c r="J124" s="76">
        <v>21</v>
      </c>
      <c r="K124" s="74">
        <v>1385</v>
      </c>
      <c r="L124" s="77">
        <v>65.952380952380949</v>
      </c>
      <c r="M124" s="470">
        <v>21</v>
      </c>
      <c r="N124" s="212">
        <f t="shared" si="95"/>
        <v>1294.9999999999995</v>
      </c>
      <c r="O124" s="276">
        <f t="shared" si="96"/>
        <v>61.666666666666643</v>
      </c>
      <c r="P124" s="140">
        <f t="shared" si="91"/>
        <v>0</v>
      </c>
      <c r="Q124" s="220">
        <f t="shared" si="92"/>
        <v>-4.285714285714306</v>
      </c>
      <c r="R124" s="141">
        <f t="shared" si="93"/>
        <v>0.93501805054151599</v>
      </c>
      <c r="S124" s="917"/>
      <c r="T124" s="198">
        <v>0.59375</v>
      </c>
      <c r="U124" s="198">
        <v>0.65208333333333335</v>
      </c>
      <c r="V124" s="266">
        <v>23</v>
      </c>
      <c r="W124" s="469">
        <f t="shared" si="80"/>
        <v>84.000000000000028</v>
      </c>
      <c r="X124" s="227">
        <v>0.58194444444444449</v>
      </c>
      <c r="Y124" s="227">
        <v>0.59305555555555556</v>
      </c>
      <c r="Z124" s="84"/>
      <c r="AA124" s="84"/>
      <c r="AB124" s="895"/>
      <c r="AC124" s="895"/>
      <c r="AD124" s="457"/>
      <c r="AE124" s="457"/>
      <c r="AF124" s="140">
        <f t="shared" si="69"/>
        <v>-90.000000000000455</v>
      </c>
      <c r="AG124" s="141">
        <f t="shared" si="70"/>
        <v>0.93501805054151588</v>
      </c>
      <c r="AH124" s="910"/>
      <c r="AJ124" s="405">
        <f t="shared" si="97"/>
        <v>6.0000000000001386</v>
      </c>
      <c r="AK124" s="406">
        <f t="shared" ref="AK124:AK133" si="98">IF(AJ124&gt;4,AJ124,"")</f>
        <v>6.0000000000001386</v>
      </c>
    </row>
    <row r="125" spans="1:37" ht="19.2" customHeight="1">
      <c r="A125" s="916"/>
      <c r="B125" s="168" t="s">
        <v>166</v>
      </c>
      <c r="C125" s="127"/>
      <c r="D125" s="71" t="s">
        <v>190</v>
      </c>
      <c r="E125" s="72"/>
      <c r="F125" s="73">
        <v>47.6</v>
      </c>
      <c r="G125" s="74">
        <v>2275</v>
      </c>
      <c r="H125" s="75">
        <f t="shared" si="94"/>
        <v>108290</v>
      </c>
      <c r="I125" s="459"/>
      <c r="J125" s="76">
        <v>21</v>
      </c>
      <c r="K125" s="74">
        <v>1440</v>
      </c>
      <c r="L125" s="77">
        <v>68.571428571428569</v>
      </c>
      <c r="M125" s="470">
        <v>21</v>
      </c>
      <c r="N125" s="212">
        <f t="shared" si="95"/>
        <v>1436.8421052631579</v>
      </c>
      <c r="O125" s="276">
        <f t="shared" si="96"/>
        <v>68.421052631578945</v>
      </c>
      <c r="P125" s="140">
        <f t="shared" si="91"/>
        <v>0</v>
      </c>
      <c r="Q125" s="220">
        <f t="shared" si="92"/>
        <v>-0.15037593984962427</v>
      </c>
      <c r="R125" s="141">
        <f t="shared" si="93"/>
        <v>0.9978070175438597</v>
      </c>
      <c r="S125" s="917"/>
      <c r="T125" s="198">
        <v>0.70833333333333337</v>
      </c>
      <c r="U125" s="198">
        <v>0.77430555555555558</v>
      </c>
      <c r="V125" s="266">
        <v>5</v>
      </c>
      <c r="W125" s="469">
        <f t="shared" si="80"/>
        <v>94.999999999999986</v>
      </c>
      <c r="X125" s="93"/>
      <c r="Y125" s="93"/>
      <c r="Z125" s="84"/>
      <c r="AA125" s="84"/>
      <c r="AB125" s="895"/>
      <c r="AC125" s="895"/>
      <c r="AD125" s="457"/>
      <c r="AE125" s="457"/>
      <c r="AF125" s="78">
        <f t="shared" si="69"/>
        <v>-3.1578947368420813</v>
      </c>
      <c r="AG125" s="461">
        <f t="shared" si="70"/>
        <v>0.9978070175438597</v>
      </c>
      <c r="AH125" s="911"/>
      <c r="AJ125" s="405">
        <f t="shared" si="97"/>
        <v>5</v>
      </c>
      <c r="AK125" s="406">
        <f t="shared" si="98"/>
        <v>5</v>
      </c>
    </row>
    <row r="126" spans="1:37" ht="19.2" customHeight="1">
      <c r="A126" s="916"/>
      <c r="B126" s="168" t="s">
        <v>166</v>
      </c>
      <c r="C126" s="457"/>
      <c r="D126" s="278" t="s">
        <v>141</v>
      </c>
      <c r="E126" s="215"/>
      <c r="F126" s="73">
        <v>56.79</v>
      </c>
      <c r="G126" s="85">
        <v>1225</v>
      </c>
      <c r="H126" s="75">
        <f t="shared" si="94"/>
        <v>69567.75</v>
      </c>
      <c r="I126" s="457"/>
      <c r="J126" s="76">
        <v>18</v>
      </c>
      <c r="K126" s="74">
        <v>1636</v>
      </c>
      <c r="L126" s="77">
        <v>90.888888888888886</v>
      </c>
      <c r="M126" s="467">
        <v>18</v>
      </c>
      <c r="N126" s="85">
        <f t="shared" si="95"/>
        <v>1563.8297872340427</v>
      </c>
      <c r="O126" s="118">
        <f t="shared" si="96"/>
        <v>86.879432624113477</v>
      </c>
      <c r="P126" s="84">
        <f t="shared" si="91"/>
        <v>0</v>
      </c>
      <c r="Q126" s="119">
        <f t="shared" si="92"/>
        <v>-4.0094562647754088</v>
      </c>
      <c r="R126" s="458">
        <f t="shared" si="93"/>
        <v>0.95588617801591846</v>
      </c>
      <c r="S126" s="917"/>
      <c r="T126" s="198">
        <v>0.77986111111111112</v>
      </c>
      <c r="U126" s="198">
        <v>0.8125</v>
      </c>
      <c r="V126" s="266">
        <v>8</v>
      </c>
      <c r="W126" s="469">
        <f t="shared" si="80"/>
        <v>46.999999999999993</v>
      </c>
      <c r="X126" s="93"/>
      <c r="Y126" s="93"/>
      <c r="Z126" s="84"/>
      <c r="AA126" s="84"/>
      <c r="AB126" s="895"/>
      <c r="AC126" s="895"/>
      <c r="AD126" s="457"/>
      <c r="AE126" s="457"/>
      <c r="AF126" s="140">
        <f t="shared" si="69"/>
        <v>-72.170212765957331</v>
      </c>
      <c r="AG126" s="141">
        <f t="shared" si="70"/>
        <v>0.95588617801591846</v>
      </c>
      <c r="AH126" s="911"/>
      <c r="AJ126" s="405">
        <f t="shared" si="97"/>
        <v>8</v>
      </c>
      <c r="AK126" s="406">
        <f t="shared" si="98"/>
        <v>8</v>
      </c>
    </row>
    <row r="127" spans="1:37" ht="19.2" customHeight="1">
      <c r="A127" s="916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1102</v>
      </c>
      <c r="H127" s="75">
        <f t="shared" si="94"/>
        <v>62670.74</v>
      </c>
      <c r="I127" s="258"/>
      <c r="J127" s="76">
        <v>18</v>
      </c>
      <c r="K127" s="74">
        <v>1636</v>
      </c>
      <c r="L127" s="77">
        <v>90.888888888888886</v>
      </c>
      <c r="M127" s="470">
        <v>18</v>
      </c>
      <c r="N127" s="85">
        <f t="shared" si="95"/>
        <v>1612.6829268292677</v>
      </c>
      <c r="O127" s="118">
        <f t="shared" si="96"/>
        <v>89.593495934959321</v>
      </c>
      <c r="P127" s="84">
        <f t="shared" si="91"/>
        <v>0</v>
      </c>
      <c r="Q127" s="119">
        <f t="shared" si="92"/>
        <v>-1.2953929539295643</v>
      </c>
      <c r="R127" s="458">
        <f t="shared" si="93"/>
        <v>0.98574751028683849</v>
      </c>
      <c r="S127" s="917"/>
      <c r="T127" s="198">
        <v>0.81597222222222221</v>
      </c>
      <c r="U127" s="198">
        <v>0.84444444444444444</v>
      </c>
      <c r="V127" s="459">
        <v>5</v>
      </c>
      <c r="W127" s="469">
        <f t="shared" si="80"/>
        <v>41.000000000000014</v>
      </c>
      <c r="X127" s="93"/>
      <c r="Y127" s="93"/>
      <c r="Z127" s="84"/>
      <c r="AA127" s="84"/>
      <c r="AB127" s="895"/>
      <c r="AC127" s="895"/>
      <c r="AD127" s="457"/>
      <c r="AE127" s="457"/>
      <c r="AF127" s="140">
        <f t="shared" si="69"/>
        <v>-23.317073170732328</v>
      </c>
      <c r="AG127" s="141">
        <f t="shared" si="70"/>
        <v>0.98574751028683838</v>
      </c>
      <c r="AH127" s="911"/>
      <c r="AJ127" s="405">
        <f t="shared" si="97"/>
        <v>5</v>
      </c>
      <c r="AK127" s="406">
        <f t="shared" si="98"/>
        <v>5</v>
      </c>
    </row>
    <row r="128" spans="1:37" ht="19.2" customHeight="1">
      <c r="A128" s="916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1089</v>
      </c>
      <c r="H128" s="75">
        <f t="shared" si="94"/>
        <v>63347.130000000005</v>
      </c>
      <c r="I128" s="457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5"/>
        <v>1555.7142857142851</v>
      </c>
      <c r="O128" s="276">
        <f t="shared" si="96"/>
        <v>97.232142857142819</v>
      </c>
      <c r="P128" s="140">
        <f t="shared" si="91"/>
        <v>0</v>
      </c>
      <c r="Q128" s="220">
        <f t="shared" si="92"/>
        <v>-5.0178571428571814</v>
      </c>
      <c r="R128" s="141">
        <f t="shared" si="93"/>
        <v>0.95092560251484415</v>
      </c>
      <c r="S128" s="917"/>
      <c r="T128" s="198">
        <v>0.85902777777777772</v>
      </c>
      <c r="U128" s="198">
        <v>0.8881944444444444</v>
      </c>
      <c r="V128" s="459">
        <v>21</v>
      </c>
      <c r="W128" s="469">
        <f t="shared" si="80"/>
        <v>42.000000000000014</v>
      </c>
      <c r="X128" s="93">
        <v>0.84861111111111109</v>
      </c>
      <c r="Y128" s="93">
        <v>0.85833333333333339</v>
      </c>
      <c r="Z128" s="84"/>
      <c r="AA128" s="84"/>
      <c r="AB128" s="895"/>
      <c r="AC128" s="895"/>
      <c r="AD128" s="457"/>
      <c r="AE128" s="457"/>
      <c r="AF128" s="78">
        <f t="shared" si="69"/>
        <v>-80.285714285714903</v>
      </c>
      <c r="AG128" s="461">
        <f t="shared" si="70"/>
        <v>0.95092560251484415</v>
      </c>
      <c r="AH128" s="911"/>
      <c r="AJ128" s="405">
        <f t="shared" si="97"/>
        <v>5.9999999999999787</v>
      </c>
      <c r="AK128" s="406">
        <f t="shared" si="98"/>
        <v>5.9999999999999787</v>
      </c>
    </row>
    <row r="129" spans="1:37" ht="19.2" customHeight="1">
      <c r="A129" s="916"/>
      <c r="B129" s="168" t="s">
        <v>166</v>
      </c>
      <c r="C129" s="190"/>
      <c r="D129" s="88" t="s">
        <v>144</v>
      </c>
      <c r="E129" s="90"/>
      <c r="F129" s="73">
        <v>57.3</v>
      </c>
      <c r="G129" s="85">
        <v>863</v>
      </c>
      <c r="H129" s="75">
        <f t="shared" si="94"/>
        <v>49449.899999999994</v>
      </c>
      <c r="I129" s="457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5"/>
        <v>1399.4594594594582</v>
      </c>
      <c r="O129" s="118">
        <f t="shared" si="96"/>
        <v>73.655761024182013</v>
      </c>
      <c r="P129" s="84">
        <f t="shared" si="91"/>
        <v>0</v>
      </c>
      <c r="Q129" s="119">
        <f t="shared" si="92"/>
        <v>-2.1337126600285075</v>
      </c>
      <c r="R129" s="458">
        <f t="shared" si="93"/>
        <v>0.97184684684684608</v>
      </c>
      <c r="S129" s="917"/>
      <c r="T129" s="198">
        <v>0.89166666666666661</v>
      </c>
      <c r="U129" s="198">
        <v>0.91736111111111107</v>
      </c>
      <c r="V129" s="459">
        <v>5</v>
      </c>
      <c r="W129" s="469">
        <f t="shared" si="80"/>
        <v>37.000000000000028</v>
      </c>
      <c r="X129" s="93"/>
      <c r="Y129" s="93"/>
      <c r="Z129" s="84"/>
      <c r="AA129" s="84"/>
      <c r="AB129" s="895"/>
      <c r="AC129" s="895"/>
      <c r="AD129" s="457"/>
      <c r="AE129" s="457"/>
      <c r="AF129" s="140">
        <f t="shared" si="69"/>
        <v>-40.54054054054177</v>
      </c>
      <c r="AG129" s="141">
        <f t="shared" si="70"/>
        <v>0.97184684684684597</v>
      </c>
      <c r="AH129" s="911"/>
      <c r="AJ129" s="405">
        <f t="shared" si="97"/>
        <v>5</v>
      </c>
      <c r="AK129" s="406">
        <f t="shared" si="98"/>
        <v>5</v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4"/>
        <v>0</v>
      </c>
      <c r="I130" s="457"/>
      <c r="J130" s="76"/>
      <c r="K130" s="74"/>
      <c r="L130" s="77"/>
      <c r="M130" s="467"/>
      <c r="N130" s="85"/>
      <c r="O130" s="118"/>
      <c r="P130" s="84"/>
      <c r="Q130" s="119"/>
      <c r="R130" s="458"/>
      <c r="S130" s="917"/>
      <c r="T130" s="198"/>
      <c r="U130" s="198"/>
      <c r="V130" s="459"/>
      <c r="W130" s="469">
        <f t="shared" si="80"/>
        <v>0</v>
      </c>
      <c r="X130" s="93"/>
      <c r="Y130" s="93"/>
      <c r="Z130" s="84"/>
      <c r="AA130" s="84"/>
      <c r="AB130" s="895"/>
      <c r="AC130" s="895"/>
      <c r="AD130" s="457"/>
      <c r="AE130" s="457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97"/>
        <v/>
      </c>
      <c r="AK130" s="406" t="str">
        <f t="shared" si="98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4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459"/>
      <c r="W131" s="469">
        <f t="shared" si="80"/>
        <v>0</v>
      </c>
      <c r="X131" s="93"/>
      <c r="Y131" s="93"/>
      <c r="Z131" s="84"/>
      <c r="AA131" s="84"/>
      <c r="AB131" s="895"/>
      <c r="AC131" s="895"/>
      <c r="AD131" s="457"/>
      <c r="AE131" s="457"/>
      <c r="AF131" s="78">
        <f t="shared" si="69"/>
        <v>0</v>
      </c>
      <c r="AG131" s="461" t="e">
        <f t="shared" si="70"/>
        <v>#DIV/0!</v>
      </c>
      <c r="AH131" s="911"/>
      <c r="AJ131" s="405" t="str">
        <f t="shared" si="97"/>
        <v/>
      </c>
      <c r="AK131" s="406" t="str">
        <f t="shared" si="98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4"/>
        <v>0</v>
      </c>
      <c r="I132" s="457"/>
      <c r="J132" s="129"/>
      <c r="K132" s="85"/>
      <c r="L132" s="118"/>
      <c r="M132" s="467"/>
      <c r="N132" s="85"/>
      <c r="O132" s="118"/>
      <c r="P132" s="84"/>
      <c r="Q132" s="119"/>
      <c r="R132" s="458"/>
      <c r="S132" s="917"/>
      <c r="T132" s="198"/>
      <c r="U132" s="198"/>
      <c r="V132" s="459"/>
      <c r="W132" s="469">
        <f t="shared" si="80"/>
        <v>0</v>
      </c>
      <c r="X132" s="93"/>
      <c r="Y132" s="93"/>
      <c r="Z132" s="84"/>
      <c r="AA132" s="84"/>
      <c r="AB132" s="895"/>
      <c r="AC132" s="895"/>
      <c r="AD132" s="457"/>
      <c r="AE132" s="457"/>
      <c r="AF132" s="104"/>
      <c r="AG132" s="462"/>
      <c r="AH132" s="911"/>
      <c r="AJ132" s="405" t="str">
        <f t="shared" si="97"/>
        <v/>
      </c>
      <c r="AK132" s="406" t="str">
        <f t="shared" si="98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57"/>
      <c r="J133" s="129"/>
      <c r="K133" s="85"/>
      <c r="L133" s="118"/>
      <c r="M133" s="467"/>
      <c r="N133" s="85"/>
      <c r="O133" s="118"/>
      <c r="P133" s="84"/>
      <c r="Q133" s="119"/>
      <c r="R133" s="458"/>
      <c r="S133" s="917"/>
      <c r="T133" s="198"/>
      <c r="U133" s="198"/>
      <c r="V133" s="459"/>
      <c r="W133" s="282">
        <f t="shared" si="80"/>
        <v>0</v>
      </c>
      <c r="X133" s="93"/>
      <c r="Y133" s="93"/>
      <c r="Z133" s="84"/>
      <c r="AA133" s="84"/>
      <c r="AB133" s="895"/>
      <c r="AC133" s="895"/>
      <c r="AD133" s="457"/>
      <c r="AE133" s="457"/>
      <c r="AF133" s="104"/>
      <c r="AG133" s="462"/>
      <c r="AH133" s="911"/>
      <c r="AJ133" s="405" t="str">
        <f t="shared" si="97"/>
        <v/>
      </c>
      <c r="AK133" s="406" t="str">
        <f t="shared" si="98"/>
        <v/>
      </c>
    </row>
    <row r="134" spans="1:37" ht="19.2" customHeight="1">
      <c r="A134" s="916"/>
      <c r="B134" s="203">
        <v>0</v>
      </c>
      <c r="C134" s="132" t="s">
        <v>462</v>
      </c>
      <c r="D134" s="891" t="s">
        <v>377</v>
      </c>
      <c r="E134" s="891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99">AVERAGE(M122:M133)</f>
        <v>18.75</v>
      </c>
      <c r="N134" s="284">
        <f t="shared" si="99"/>
        <v>1440.9744757349404</v>
      </c>
      <c r="O134" s="285">
        <f t="shared" si="99"/>
        <v>77.683832251258622</v>
      </c>
      <c r="P134" s="81">
        <f t="shared" ref="P134:P142" si="100">M134-J134</f>
        <v>0</v>
      </c>
      <c r="Q134" s="178">
        <f t="shared" ref="Q134:Q142" si="101">O134-L134</f>
        <v>-3.2005401380479839</v>
      </c>
      <c r="R134" s="286">
        <f t="shared" ref="R134:R142" si="102">O134/L134</f>
        <v>0.9604306735219087</v>
      </c>
      <c r="S134" s="910"/>
      <c r="T134" s="198"/>
      <c r="U134" s="198"/>
      <c r="V134" s="459"/>
      <c r="W134" s="459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0</v>
      </c>
      <c r="AE134" s="139">
        <f>SUM(AE122:AE133)</f>
        <v>0</v>
      </c>
      <c r="AF134" s="78">
        <f t="shared" si="69"/>
        <v>-58.77552426505963</v>
      </c>
      <c r="AG134" s="461">
        <f t="shared" si="70"/>
        <v>0.96080978545420259</v>
      </c>
      <c r="AH134" s="911"/>
    </row>
    <row r="135" spans="1:37" ht="19.2" customHeight="1">
      <c r="A135" s="897" t="s">
        <v>463</v>
      </c>
      <c r="B135" s="459" t="s">
        <v>166</v>
      </c>
      <c r="C135" s="457"/>
      <c r="D135" s="113" t="s">
        <v>120</v>
      </c>
      <c r="E135" s="114"/>
      <c r="F135" s="73">
        <v>54.09</v>
      </c>
      <c r="G135" s="85">
        <v>1391.2</v>
      </c>
      <c r="H135" s="287">
        <f t="shared" ref="H135:H146" si="103">F135*G135</f>
        <v>75250.008000000002</v>
      </c>
      <c r="I135" s="457"/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04">G135/W135*60</f>
        <v>1284.184615384617</v>
      </c>
      <c r="O135" s="149">
        <f t="shared" ref="O135:O142" si="105">N135/M135</f>
        <v>75.540271493212771</v>
      </c>
      <c r="P135" s="84">
        <f t="shared" si="100"/>
        <v>1</v>
      </c>
      <c r="Q135" s="119">
        <f t="shared" si="101"/>
        <v>-18.209728506787229</v>
      </c>
      <c r="R135" s="458">
        <f t="shared" si="102"/>
        <v>0.80576289592760286</v>
      </c>
      <c r="S135" s="901">
        <f>R147</f>
        <v>0.88896273751203259</v>
      </c>
      <c r="T135" s="288">
        <v>0.5</v>
      </c>
      <c r="U135" s="198">
        <v>0.54513888888888884</v>
      </c>
      <c r="V135" s="153">
        <v>5</v>
      </c>
      <c r="W135" s="289">
        <f t="shared" ref="W135:W147" si="106">(U135-T135)*24*60</f>
        <v>64.999999999999929</v>
      </c>
      <c r="X135" s="83"/>
      <c r="Y135" s="83"/>
      <c r="Z135" s="84"/>
      <c r="AA135" s="84"/>
      <c r="AB135" s="895"/>
      <c r="AC135" s="895"/>
      <c r="AD135" s="457"/>
      <c r="AE135" s="457"/>
      <c r="AF135" s="150">
        <f t="shared" si="69"/>
        <v>-215.81538461538298</v>
      </c>
      <c r="AG135" s="155">
        <f t="shared" si="70"/>
        <v>0.85612307692307799</v>
      </c>
      <c r="AH135" s="894">
        <f>AG147</f>
        <v>0.89991545983626553</v>
      </c>
      <c r="AJ135" s="62" t="str">
        <f>A135</f>
        <v>綜合三組
(ET-55)</v>
      </c>
      <c r="AK135" s="404">
        <f>AVERAGE(AK136:AK146)</f>
        <v>6.3750000000000338</v>
      </c>
    </row>
    <row r="136" spans="1:37" ht="19.2" customHeight="1">
      <c r="A136" s="898"/>
      <c r="B136" s="459" t="s">
        <v>166</v>
      </c>
      <c r="C136" s="457"/>
      <c r="D136" s="113" t="s">
        <v>145</v>
      </c>
      <c r="E136" s="114"/>
      <c r="F136" s="73">
        <v>50.67</v>
      </c>
      <c r="G136" s="85">
        <v>996</v>
      </c>
      <c r="H136" s="116">
        <f t="shared" si="103"/>
        <v>50467.32</v>
      </c>
      <c r="I136" s="457"/>
      <c r="J136" s="76">
        <v>18</v>
      </c>
      <c r="K136" s="85">
        <v>1500</v>
      </c>
      <c r="L136" s="118">
        <v>83.333333333333329</v>
      </c>
      <c r="M136" s="467">
        <v>18</v>
      </c>
      <c r="N136" s="85">
        <f t="shared" si="104"/>
        <v>1299.1304347826085</v>
      </c>
      <c r="O136" s="118">
        <f t="shared" si="105"/>
        <v>72.173913043478251</v>
      </c>
      <c r="P136" s="84">
        <f t="shared" si="100"/>
        <v>0</v>
      </c>
      <c r="Q136" s="119">
        <f t="shared" si="101"/>
        <v>-11.159420289855078</v>
      </c>
      <c r="R136" s="458">
        <f t="shared" si="102"/>
        <v>0.86608695652173906</v>
      </c>
      <c r="S136" s="901"/>
      <c r="T136" s="288">
        <v>0.54999999999999993</v>
      </c>
      <c r="U136" s="198">
        <v>0.58194444444444438</v>
      </c>
      <c r="V136" s="153">
        <v>7</v>
      </c>
      <c r="W136" s="289">
        <f t="shared" si="106"/>
        <v>46</v>
      </c>
      <c r="X136" s="83"/>
      <c r="Y136" s="83"/>
      <c r="Z136" s="84"/>
      <c r="AA136" s="84"/>
      <c r="AB136" s="895"/>
      <c r="AC136" s="895"/>
      <c r="AD136" s="457"/>
      <c r="AE136" s="457"/>
      <c r="AF136" s="78">
        <f t="shared" si="69"/>
        <v>-200.86956521739148</v>
      </c>
      <c r="AG136" s="160">
        <f t="shared" si="70"/>
        <v>0.86608695652173906</v>
      </c>
      <c r="AH136" s="894"/>
      <c r="AJ136" s="405">
        <f t="shared" ref="AJ136:AJ146" si="107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459" t="s">
        <v>166</v>
      </c>
      <c r="C137" s="457"/>
      <c r="D137" s="113" t="s">
        <v>146</v>
      </c>
      <c r="E137" s="114"/>
      <c r="F137" s="73">
        <v>53.27</v>
      </c>
      <c r="G137" s="246">
        <v>1109</v>
      </c>
      <c r="H137" s="116">
        <f t="shared" si="103"/>
        <v>59076.43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4"/>
        <v>1279.6153846153852</v>
      </c>
      <c r="O137" s="149">
        <f t="shared" si="105"/>
        <v>79.975961538461576</v>
      </c>
      <c r="P137" s="84">
        <f t="shared" si="100"/>
        <v>0</v>
      </c>
      <c r="Q137" s="119">
        <f t="shared" si="101"/>
        <v>-13.774038461538424</v>
      </c>
      <c r="R137" s="458">
        <f t="shared" si="102"/>
        <v>0.85307692307692351</v>
      </c>
      <c r="S137" s="901"/>
      <c r="T137" s="198">
        <v>0.5972222222222221</v>
      </c>
      <c r="U137" s="198">
        <v>0.63333333333333319</v>
      </c>
      <c r="V137" s="290">
        <v>22</v>
      </c>
      <c r="W137" s="289">
        <f t="shared" si="106"/>
        <v>51.999999999999972</v>
      </c>
      <c r="X137" s="83">
        <v>0.58611111111111114</v>
      </c>
      <c r="Y137" s="83">
        <v>0.59583333333333333</v>
      </c>
      <c r="Z137" s="84"/>
      <c r="AA137" s="84"/>
      <c r="AB137" s="895"/>
      <c r="AC137" s="895"/>
      <c r="AD137" s="457"/>
      <c r="AE137" s="457"/>
      <c r="AF137" s="78">
        <f t="shared" si="69"/>
        <v>-220.38461538461479</v>
      </c>
      <c r="AG137" s="160">
        <f t="shared" si="70"/>
        <v>0.85307692307692351</v>
      </c>
      <c r="AH137" s="894"/>
      <c r="AJ137" s="405">
        <f t="shared" si="107"/>
        <v>6.0000000000001386</v>
      </c>
      <c r="AK137" s="406">
        <f t="shared" ref="AK137:AK146" si="108">IF(AJ137&gt;4,AJ137,"")</f>
        <v>6.0000000000001386</v>
      </c>
    </row>
    <row r="138" spans="1:37" ht="19.2" customHeight="1">
      <c r="A138" s="898"/>
      <c r="B138" s="459" t="s">
        <v>166</v>
      </c>
      <c r="C138" s="260"/>
      <c r="D138" s="113" t="s">
        <v>147</v>
      </c>
      <c r="E138" s="114"/>
      <c r="F138" s="73">
        <v>57.734999999999999</v>
      </c>
      <c r="G138" s="85">
        <v>1578</v>
      </c>
      <c r="H138" s="116">
        <f t="shared" si="103"/>
        <v>91105.83</v>
      </c>
      <c r="I138" s="457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4"/>
        <v>1279.4594594594585</v>
      </c>
      <c r="O138" s="118">
        <f t="shared" si="105"/>
        <v>79.966216216216154</v>
      </c>
      <c r="P138" s="84">
        <f t="shared" si="100"/>
        <v>0</v>
      </c>
      <c r="Q138" s="119">
        <f t="shared" si="101"/>
        <v>-17.846283783783846</v>
      </c>
      <c r="R138" s="458">
        <f t="shared" si="102"/>
        <v>0.81754598048527694</v>
      </c>
      <c r="S138" s="901"/>
      <c r="T138" s="198">
        <v>0.63749999999999984</v>
      </c>
      <c r="U138" s="198">
        <v>0.68888888888888877</v>
      </c>
      <c r="V138" s="290">
        <v>6</v>
      </c>
      <c r="W138" s="289">
        <f t="shared" si="106"/>
        <v>74.000000000000057</v>
      </c>
      <c r="X138" s="83"/>
      <c r="Y138" s="83"/>
      <c r="Z138" s="84"/>
      <c r="AA138" s="84"/>
      <c r="AB138" s="895"/>
      <c r="AC138" s="895"/>
      <c r="AD138" s="457"/>
      <c r="AE138" s="457"/>
      <c r="AF138" s="78">
        <f t="shared" si="69"/>
        <v>-285.54054054054154</v>
      </c>
      <c r="AG138" s="160">
        <f t="shared" si="70"/>
        <v>0.81754598048527694</v>
      </c>
      <c r="AH138" s="894"/>
      <c r="AJ138" s="405">
        <f t="shared" si="107"/>
        <v>6</v>
      </c>
      <c r="AK138" s="406">
        <f t="shared" si="108"/>
        <v>6</v>
      </c>
    </row>
    <row r="139" spans="1:37" ht="19.2" customHeight="1">
      <c r="A139" s="898"/>
      <c r="B139" s="459" t="s">
        <v>166</v>
      </c>
      <c r="C139" s="465"/>
      <c r="D139" s="71" t="s">
        <v>148</v>
      </c>
      <c r="E139" s="72"/>
      <c r="F139" s="73">
        <v>50.98</v>
      </c>
      <c r="G139" s="85">
        <v>1658</v>
      </c>
      <c r="H139" s="116">
        <f t="shared" si="103"/>
        <v>84524.84</v>
      </c>
      <c r="I139" s="457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4"/>
        <v>1381.6666666666656</v>
      </c>
      <c r="O139" s="149">
        <f t="shared" si="105"/>
        <v>69.083333333333286</v>
      </c>
      <c r="P139" s="84">
        <f t="shared" si="100"/>
        <v>0</v>
      </c>
      <c r="Q139" s="119">
        <f t="shared" si="101"/>
        <v>-2.916666666666714</v>
      </c>
      <c r="R139" s="458">
        <f t="shared" si="102"/>
        <v>0.95949074074074003</v>
      </c>
      <c r="S139" s="901"/>
      <c r="T139" s="198">
        <v>0.72916666666666652</v>
      </c>
      <c r="U139" s="198">
        <v>0.77916666666666656</v>
      </c>
      <c r="V139" s="291">
        <v>5</v>
      </c>
      <c r="W139" s="289">
        <f t="shared" si="106"/>
        <v>72.000000000000057</v>
      </c>
      <c r="X139" s="83"/>
      <c r="Y139" s="83"/>
      <c r="Z139" s="84"/>
      <c r="AA139" s="84"/>
      <c r="AB139" s="895"/>
      <c r="AC139" s="895"/>
      <c r="AD139" s="457"/>
      <c r="AE139" s="457"/>
      <c r="AF139" s="78">
        <f t="shared" si="69"/>
        <v>-58.333333333334394</v>
      </c>
      <c r="AG139" s="160">
        <f t="shared" si="70"/>
        <v>0.95949074074074003</v>
      </c>
      <c r="AH139" s="894"/>
      <c r="AJ139" s="405">
        <f t="shared" si="107"/>
        <v>5</v>
      </c>
      <c r="AK139" s="406">
        <f t="shared" si="108"/>
        <v>5</v>
      </c>
    </row>
    <row r="140" spans="1:37" ht="19.2" customHeight="1">
      <c r="A140" s="899"/>
      <c r="B140" s="459" t="s">
        <v>166</v>
      </c>
      <c r="C140" s="465"/>
      <c r="D140" s="292" t="s">
        <v>149</v>
      </c>
      <c r="E140" s="114"/>
      <c r="F140" s="73">
        <v>50.92</v>
      </c>
      <c r="G140" s="85">
        <v>1807</v>
      </c>
      <c r="H140" s="116">
        <f t="shared" si="103"/>
        <v>92012.44</v>
      </c>
      <c r="I140" s="45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4"/>
        <v>1389.9999999999993</v>
      </c>
      <c r="O140" s="149">
        <f t="shared" si="105"/>
        <v>73.157894736842067</v>
      </c>
      <c r="P140" s="84">
        <f t="shared" si="100"/>
        <v>0</v>
      </c>
      <c r="Q140" s="119">
        <f t="shared" si="101"/>
        <v>-2.6315789473684532</v>
      </c>
      <c r="R140" s="458">
        <f t="shared" si="102"/>
        <v>0.96527777777777735</v>
      </c>
      <c r="S140" s="902"/>
      <c r="T140" s="232">
        <v>0.78402777777777766</v>
      </c>
      <c r="U140" s="293">
        <v>0.83819444444444435</v>
      </c>
      <c r="V140" s="294">
        <v>7</v>
      </c>
      <c r="W140" s="289">
        <f t="shared" si="106"/>
        <v>78.000000000000043</v>
      </c>
      <c r="X140" s="83"/>
      <c r="Y140" s="83"/>
      <c r="Z140" s="84"/>
      <c r="AA140" s="84"/>
      <c r="AB140" s="895"/>
      <c r="AC140" s="895"/>
      <c r="AD140" s="457"/>
      <c r="AE140" s="457"/>
      <c r="AF140" s="78">
        <f t="shared" si="69"/>
        <v>-50.000000000000682</v>
      </c>
      <c r="AG140" s="160">
        <f t="shared" si="70"/>
        <v>0.96527777777777735</v>
      </c>
      <c r="AH140" s="894"/>
      <c r="AJ140" s="405">
        <f t="shared" si="107"/>
        <v>7</v>
      </c>
      <c r="AK140" s="406">
        <f t="shared" si="108"/>
        <v>7</v>
      </c>
    </row>
    <row r="141" spans="1:37" ht="19.2" customHeight="1">
      <c r="A141" s="899"/>
      <c r="B141" s="459" t="s">
        <v>166</v>
      </c>
      <c r="C141" s="465"/>
      <c r="D141" s="71" t="s">
        <v>155</v>
      </c>
      <c r="E141" s="295"/>
      <c r="F141" s="73">
        <v>54.09</v>
      </c>
      <c r="G141" s="85">
        <v>1228</v>
      </c>
      <c r="H141" s="116">
        <f t="shared" si="103"/>
        <v>66422.52</v>
      </c>
      <c r="I141" s="457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4"/>
        <v>1390.1886792452838</v>
      </c>
      <c r="O141" s="118">
        <f t="shared" si="105"/>
        <v>73.167825223435983</v>
      </c>
      <c r="P141" s="84">
        <f t="shared" si="100"/>
        <v>0</v>
      </c>
      <c r="Q141" s="119">
        <f t="shared" si="101"/>
        <v>-2.6216484607745372</v>
      </c>
      <c r="R141" s="458">
        <f t="shared" si="102"/>
        <v>0.9654088050314471</v>
      </c>
      <c r="S141" s="902"/>
      <c r="T141" s="232">
        <v>0.85416666666666652</v>
      </c>
      <c r="U141" s="293">
        <v>0.89097222222222205</v>
      </c>
      <c r="V141" s="86">
        <v>23</v>
      </c>
      <c r="W141" s="289">
        <f t="shared" si="106"/>
        <v>52.999999999999972</v>
      </c>
      <c r="X141" s="83">
        <v>0.84305555555555556</v>
      </c>
      <c r="Y141" s="83">
        <v>0.85277777777777775</v>
      </c>
      <c r="Z141" s="84"/>
      <c r="AA141" s="84"/>
      <c r="AB141" s="895"/>
      <c r="AC141" s="895"/>
      <c r="AD141" s="457"/>
      <c r="AE141" s="457"/>
      <c r="AF141" s="78">
        <f t="shared" si="69"/>
        <v>-49.811320754716235</v>
      </c>
      <c r="AG141" s="160">
        <f t="shared" si="70"/>
        <v>0.9654088050314471</v>
      </c>
      <c r="AH141" s="894"/>
      <c r="AJ141" s="405">
        <f t="shared" si="107"/>
        <v>7.000000000000135</v>
      </c>
      <c r="AK141" s="406">
        <f t="shared" si="108"/>
        <v>7.000000000000135</v>
      </c>
    </row>
    <row r="142" spans="1:37" ht="19.2" customHeight="1">
      <c r="A142" s="899"/>
      <c r="B142" s="459" t="s">
        <v>166</v>
      </c>
      <c r="C142" s="465"/>
      <c r="D142" s="71" t="s">
        <v>193</v>
      </c>
      <c r="E142" s="295"/>
      <c r="F142" s="73">
        <v>50.67</v>
      </c>
      <c r="G142" s="85">
        <v>742</v>
      </c>
      <c r="H142" s="116">
        <f t="shared" si="103"/>
        <v>37597.14</v>
      </c>
      <c r="I142" s="457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4"/>
        <v>1391.2499999999982</v>
      </c>
      <c r="O142" s="149">
        <f t="shared" si="105"/>
        <v>81.838235294117538</v>
      </c>
      <c r="P142" s="84">
        <f t="shared" si="100"/>
        <v>0</v>
      </c>
      <c r="Q142" s="119">
        <f t="shared" si="101"/>
        <v>-6.3970588235295196</v>
      </c>
      <c r="R142" s="458">
        <f t="shared" si="102"/>
        <v>0.92749999999999877</v>
      </c>
      <c r="S142" s="902"/>
      <c r="T142" s="232">
        <v>0.89513888888888871</v>
      </c>
      <c r="U142" s="293">
        <v>0.91736111111111096</v>
      </c>
      <c r="V142" s="86">
        <v>6</v>
      </c>
      <c r="W142" s="289">
        <f t="shared" si="106"/>
        <v>32.000000000000043</v>
      </c>
      <c r="X142" s="83"/>
      <c r="Y142" s="83"/>
      <c r="Z142" s="84"/>
      <c r="AA142" s="84"/>
      <c r="AB142" s="895"/>
      <c r="AC142" s="895"/>
      <c r="AD142" s="457"/>
      <c r="AE142" s="457"/>
      <c r="AF142" s="78">
        <f t="shared" si="69"/>
        <v>-108.75000000000182</v>
      </c>
      <c r="AG142" s="160">
        <f t="shared" si="70"/>
        <v>0.92749999999999877</v>
      </c>
      <c r="AH142" s="894"/>
      <c r="AJ142" s="405">
        <f t="shared" si="107"/>
        <v>6</v>
      </c>
      <c r="AK142" s="406">
        <f t="shared" si="108"/>
        <v>6</v>
      </c>
    </row>
    <row r="143" spans="1:37" ht="19.2" customHeight="1">
      <c r="A143" s="899"/>
      <c r="B143" s="459" t="s">
        <v>166</v>
      </c>
      <c r="C143" s="296"/>
      <c r="D143" s="113" t="s">
        <v>137</v>
      </c>
      <c r="E143" s="114"/>
      <c r="F143" s="73">
        <v>56.43</v>
      </c>
      <c r="G143" s="85">
        <v>1003</v>
      </c>
      <c r="H143" s="116">
        <f t="shared" si="103"/>
        <v>56599.29</v>
      </c>
      <c r="I143" s="457"/>
      <c r="J143" s="76"/>
      <c r="K143" s="74"/>
      <c r="L143" s="77"/>
      <c r="M143" s="267">
        <v>17</v>
      </c>
      <c r="N143" s="85"/>
      <c r="O143" s="118"/>
      <c r="P143" s="84"/>
      <c r="Q143" s="119"/>
      <c r="R143" s="458"/>
      <c r="S143" s="902"/>
      <c r="T143" s="232">
        <v>0.92222222222222205</v>
      </c>
      <c r="U143" s="293">
        <v>0.95069444444444429</v>
      </c>
      <c r="V143" s="86">
        <v>7</v>
      </c>
      <c r="W143" s="289">
        <f t="shared" si="106"/>
        <v>41.000000000000014</v>
      </c>
      <c r="X143" s="83"/>
      <c r="Y143" s="83"/>
      <c r="Z143" s="84"/>
      <c r="AA143" s="84"/>
      <c r="AB143" s="895"/>
      <c r="AC143" s="895"/>
      <c r="AD143" s="457"/>
      <c r="AE143" s="457"/>
      <c r="AF143" s="78">
        <f t="shared" si="69"/>
        <v>0</v>
      </c>
      <c r="AG143" s="160" t="e">
        <f t="shared" si="70"/>
        <v>#DIV/0!</v>
      </c>
      <c r="AH143" s="894"/>
      <c r="AJ143" s="405">
        <f t="shared" si="107"/>
        <v>7</v>
      </c>
      <c r="AK143" s="406">
        <f t="shared" si="108"/>
        <v>7</v>
      </c>
    </row>
    <row r="144" spans="1:37" ht="19.2" customHeight="1">
      <c r="A144" s="899"/>
      <c r="B144" s="459">
        <v>0</v>
      </c>
      <c r="C144" s="465"/>
      <c r="D144" s="71"/>
      <c r="E144" s="295"/>
      <c r="F144" s="73" t="s">
        <v>161</v>
      </c>
      <c r="G144" s="85"/>
      <c r="H144" s="116">
        <f t="shared" si="103"/>
        <v>0</v>
      </c>
      <c r="I144" s="457"/>
      <c r="J144" s="129"/>
      <c r="K144" s="85"/>
      <c r="L144" s="118"/>
      <c r="M144" s="467"/>
      <c r="N144" s="85"/>
      <c r="O144" s="149"/>
      <c r="P144" s="84"/>
      <c r="Q144" s="119"/>
      <c r="R144" s="458"/>
      <c r="S144" s="902"/>
      <c r="T144" s="232"/>
      <c r="U144" s="293"/>
      <c r="V144" s="86"/>
      <c r="W144" s="289">
        <f t="shared" si="106"/>
        <v>0</v>
      </c>
      <c r="X144" s="83"/>
      <c r="Y144" s="83"/>
      <c r="Z144" s="84"/>
      <c r="AA144" s="84"/>
      <c r="AB144" s="895"/>
      <c r="AC144" s="895"/>
      <c r="AD144" s="457"/>
      <c r="AE144" s="457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07"/>
        <v/>
      </c>
      <c r="AK144" s="406" t="str">
        <f t="shared" si="108"/>
        <v/>
      </c>
    </row>
    <row r="145" spans="1:37" ht="19.2" customHeight="1">
      <c r="A145" s="899"/>
      <c r="B145" s="459">
        <v>0</v>
      </c>
      <c r="C145" s="465"/>
      <c r="D145" s="71"/>
      <c r="E145" s="295"/>
      <c r="F145" s="73" t="s">
        <v>161</v>
      </c>
      <c r="G145" s="85"/>
      <c r="H145" s="116">
        <f t="shared" si="103"/>
        <v>0</v>
      </c>
      <c r="I145" s="457"/>
      <c r="J145" s="129"/>
      <c r="K145" s="85"/>
      <c r="L145" s="118"/>
      <c r="M145" s="467"/>
      <c r="N145" s="85"/>
      <c r="O145" s="118"/>
      <c r="P145" s="84"/>
      <c r="Q145" s="119"/>
      <c r="R145" s="458"/>
      <c r="S145" s="902"/>
      <c r="T145" s="232"/>
      <c r="U145" s="293"/>
      <c r="V145" s="86"/>
      <c r="W145" s="289">
        <f t="shared" si="106"/>
        <v>0</v>
      </c>
      <c r="X145" s="83"/>
      <c r="Y145" s="83"/>
      <c r="Z145" s="84"/>
      <c r="AA145" s="84"/>
      <c r="AB145" s="895"/>
      <c r="AC145" s="895"/>
      <c r="AD145" s="457"/>
      <c r="AE145" s="457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07"/>
        <v/>
      </c>
      <c r="AK145" s="406" t="str">
        <f t="shared" si="108"/>
        <v/>
      </c>
    </row>
    <row r="146" spans="1:37" ht="19.2" customHeight="1">
      <c r="A146" s="899"/>
      <c r="B146" s="472">
        <v>0</v>
      </c>
      <c r="C146" s="296"/>
      <c r="D146" s="297"/>
      <c r="E146" s="295"/>
      <c r="F146" s="73" t="s">
        <v>161</v>
      </c>
      <c r="G146" s="85"/>
      <c r="H146" s="116">
        <f t="shared" si="103"/>
        <v>0</v>
      </c>
      <c r="I146" s="457"/>
      <c r="J146" s="129"/>
      <c r="K146" s="85"/>
      <c r="L146" s="118"/>
      <c r="M146" s="467"/>
      <c r="N146" s="85"/>
      <c r="O146" s="118"/>
      <c r="P146" s="84"/>
      <c r="Q146" s="119"/>
      <c r="R146" s="458"/>
      <c r="S146" s="902"/>
      <c r="T146" s="232"/>
      <c r="U146" s="293"/>
      <c r="V146" s="86"/>
      <c r="W146" s="289">
        <f t="shared" si="106"/>
        <v>0</v>
      </c>
      <c r="X146" s="83"/>
      <c r="Y146" s="83"/>
      <c r="Z146" s="84"/>
      <c r="AA146" s="84"/>
      <c r="AB146" s="895"/>
      <c r="AC146" s="895"/>
      <c r="AD146" s="457"/>
      <c r="AE146" s="457"/>
      <c r="AF146" s="84"/>
      <c r="AG146" s="458"/>
      <c r="AH146" s="894"/>
      <c r="AJ146" s="405" t="str">
        <f t="shared" si="107"/>
        <v/>
      </c>
      <c r="AK146" s="406" t="str">
        <f t="shared" si="108"/>
        <v/>
      </c>
    </row>
    <row r="147" spans="1:37" ht="19.2" customHeight="1">
      <c r="A147" s="900"/>
      <c r="B147" s="298">
        <v>0</v>
      </c>
      <c r="C147" s="132" t="s">
        <v>464</v>
      </c>
      <c r="D147" s="891" t="s">
        <v>332</v>
      </c>
      <c r="E147" s="891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09">AVERAGE(M135:M146)</f>
        <v>17.666666666666668</v>
      </c>
      <c r="N147" s="284">
        <f t="shared" si="109"/>
        <v>1336.936905019252</v>
      </c>
      <c r="O147" s="285">
        <f t="shared" si="109"/>
        <v>75.612956359887207</v>
      </c>
      <c r="P147" s="81">
        <f t="shared" ref="P147:P150" si="110">M147-J147</f>
        <v>4.1666666666667851E-2</v>
      </c>
      <c r="Q147" s="178">
        <f t="shared" ref="Q147:Q150" si="111">O147-L147</f>
        <v>-9.4445529925379788</v>
      </c>
      <c r="R147" s="300">
        <f t="shared" ref="R147:R150" si="112">O147/L147</f>
        <v>0.88896273751203259</v>
      </c>
      <c r="S147" s="903"/>
      <c r="T147" s="232"/>
      <c r="U147" s="232"/>
      <c r="V147" s="86"/>
      <c r="W147" s="469">
        <f t="shared" si="106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0</v>
      </c>
      <c r="AF147" s="240">
        <f t="shared" si="69"/>
        <v>-148.68809498074802</v>
      </c>
      <c r="AG147" s="301">
        <f t="shared" si="70"/>
        <v>0.89991545983626553</v>
      </c>
      <c r="AH147" s="894"/>
    </row>
    <row r="148" spans="1:37" ht="19.2" customHeight="1">
      <c r="A148" s="906" t="s">
        <v>465</v>
      </c>
      <c r="B148" s="457" t="s">
        <v>163</v>
      </c>
      <c r="C148" s="156"/>
      <c r="D148" s="211" t="s">
        <v>152</v>
      </c>
      <c r="E148" s="72"/>
      <c r="F148" s="174">
        <v>55.51</v>
      </c>
      <c r="G148" s="85">
        <v>101</v>
      </c>
      <c r="H148" s="116">
        <f t="shared" ref="H148:H172" si="113">F148*G148</f>
        <v>5606.51</v>
      </c>
      <c r="I148" s="302"/>
      <c r="J148" s="129">
        <v>8</v>
      </c>
      <c r="K148" s="85">
        <v>1500</v>
      </c>
      <c r="L148" s="118">
        <v>187.5</v>
      </c>
      <c r="M148" s="129">
        <v>6</v>
      </c>
      <c r="N148" s="74">
        <f t="shared" ref="N148:N150" si="114">G148/W148*60</f>
        <v>1212.0000000000043</v>
      </c>
      <c r="O148" s="77">
        <f t="shared" ref="O148:O150" si="115">N148/M148</f>
        <v>202.00000000000071</v>
      </c>
      <c r="P148" s="78">
        <f t="shared" si="110"/>
        <v>-2</v>
      </c>
      <c r="Q148" s="79">
        <f t="shared" si="111"/>
        <v>14.500000000000711</v>
      </c>
      <c r="R148" s="461">
        <f t="shared" si="112"/>
        <v>1.077333333333337</v>
      </c>
      <c r="S148" s="907">
        <f>R160</f>
        <v>0.96364236182562313</v>
      </c>
      <c r="T148" s="288">
        <v>0.70833333333333337</v>
      </c>
      <c r="U148" s="198">
        <v>0.71180555555555558</v>
      </c>
      <c r="V148" s="459">
        <v>5</v>
      </c>
      <c r="W148" s="469">
        <f>(U148-T148)*24*60</f>
        <v>4.9999999999999822</v>
      </c>
      <c r="X148" s="83"/>
      <c r="Y148" s="83"/>
      <c r="Z148" s="84"/>
      <c r="AA148" s="84"/>
      <c r="AB148" s="895"/>
      <c r="AC148" s="895"/>
      <c r="AD148" s="457"/>
      <c r="AE148" s="457"/>
      <c r="AF148" s="78">
        <f t="shared" si="69"/>
        <v>-287.99999999999568</v>
      </c>
      <c r="AG148" s="160">
        <f t="shared" si="70"/>
        <v>0.80800000000000283</v>
      </c>
      <c r="AH148" s="894">
        <f>AG160</f>
        <v>0.9154679019790567</v>
      </c>
    </row>
    <row r="149" spans="1:37" ht="19.2" customHeight="1">
      <c r="A149" s="906"/>
      <c r="B149" s="457" t="s">
        <v>165</v>
      </c>
      <c r="C149" s="258"/>
      <c r="D149" s="292" t="s">
        <v>153</v>
      </c>
      <c r="E149" s="90"/>
      <c r="F149" s="174">
        <v>28.57</v>
      </c>
      <c r="G149" s="85">
        <v>1601</v>
      </c>
      <c r="H149" s="116">
        <f t="shared" si="113"/>
        <v>45740.57</v>
      </c>
      <c r="I149" s="302"/>
      <c r="J149" s="129">
        <v>8</v>
      </c>
      <c r="K149" s="85">
        <v>1500</v>
      </c>
      <c r="L149" s="118">
        <v>187.5</v>
      </c>
      <c r="M149" s="129">
        <v>10</v>
      </c>
      <c r="N149" s="74">
        <f t="shared" si="114"/>
        <v>1656.2068965517208</v>
      </c>
      <c r="O149" s="77">
        <f t="shared" si="115"/>
        <v>165.62068965517207</v>
      </c>
      <c r="P149" s="78">
        <f t="shared" si="110"/>
        <v>2</v>
      </c>
      <c r="Q149" s="79">
        <f t="shared" si="111"/>
        <v>-21.879310344827928</v>
      </c>
      <c r="R149" s="461">
        <f t="shared" si="112"/>
        <v>0.88331034482758441</v>
      </c>
      <c r="S149" s="908"/>
      <c r="T149" s="288">
        <v>0.71666666666666667</v>
      </c>
      <c r="U149" s="198">
        <v>0.75694444444444453</v>
      </c>
      <c r="V149" s="459">
        <v>7</v>
      </c>
      <c r="W149" s="469">
        <f t="shared" ref="W149:W159" si="116">(U149-T149)*24*60</f>
        <v>58.000000000000114</v>
      </c>
      <c r="X149" s="83"/>
      <c r="Y149" s="83"/>
      <c r="Z149" s="84"/>
      <c r="AA149" s="84"/>
      <c r="AB149" s="895"/>
      <c r="AC149" s="895"/>
      <c r="AD149" s="457"/>
      <c r="AE149" s="457"/>
      <c r="AF149" s="78">
        <f t="shared" si="69"/>
        <v>156.20689655172077</v>
      </c>
      <c r="AG149" s="160">
        <f t="shared" si="70"/>
        <v>1.1041379310344805</v>
      </c>
      <c r="AH149" s="896"/>
    </row>
    <row r="150" spans="1:37" ht="19.2" customHeight="1">
      <c r="A150" s="906"/>
      <c r="B150" s="457" t="s">
        <v>166</v>
      </c>
      <c r="C150" s="258"/>
      <c r="D150" s="214" t="s">
        <v>154</v>
      </c>
      <c r="E150" s="90"/>
      <c r="F150" s="174">
        <v>54.5</v>
      </c>
      <c r="G150" s="85">
        <v>339</v>
      </c>
      <c r="H150" s="116">
        <f t="shared" si="113"/>
        <v>18475.5</v>
      </c>
      <c r="I150" s="302"/>
      <c r="J150" s="129">
        <v>21</v>
      </c>
      <c r="K150" s="85">
        <v>1440</v>
      </c>
      <c r="L150" s="118">
        <v>68.571428571428569</v>
      </c>
      <c r="M150" s="129">
        <v>20</v>
      </c>
      <c r="N150" s="74">
        <f t="shared" si="114"/>
        <v>1196.4705882352871</v>
      </c>
      <c r="O150" s="77">
        <f t="shared" si="115"/>
        <v>59.823529411764355</v>
      </c>
      <c r="P150" s="78">
        <f t="shared" si="110"/>
        <v>-1</v>
      </c>
      <c r="Q150" s="79">
        <f t="shared" si="111"/>
        <v>-8.7478991596642146</v>
      </c>
      <c r="R150" s="461">
        <f t="shared" si="112"/>
        <v>0.8724264705882302</v>
      </c>
      <c r="S150" s="908"/>
      <c r="T150" s="288">
        <v>0.76111111111111107</v>
      </c>
      <c r="U150" s="198">
        <v>0.7729166666666667</v>
      </c>
      <c r="V150" s="459">
        <v>6</v>
      </c>
      <c r="W150" s="469">
        <f t="shared" si="116"/>
        <v>17.000000000000099</v>
      </c>
      <c r="X150" s="253"/>
      <c r="Y150" s="253"/>
      <c r="Z150" s="254"/>
      <c r="AA150" s="254"/>
      <c r="AB150" s="895"/>
      <c r="AC150" s="895"/>
      <c r="AD150" s="457"/>
      <c r="AE150" s="457"/>
      <c r="AF150" s="78">
        <f t="shared" si="69"/>
        <v>-243.5294117647129</v>
      </c>
      <c r="AG150" s="160">
        <f t="shared" si="70"/>
        <v>0.83088235294117163</v>
      </c>
      <c r="AH150" s="896"/>
    </row>
    <row r="151" spans="1:37" s="255" customFormat="1" ht="19.2" customHeight="1">
      <c r="A151" s="906"/>
      <c r="B151" s="457">
        <v>0</v>
      </c>
      <c r="C151" s="258"/>
      <c r="D151" s="88"/>
      <c r="E151" s="90"/>
      <c r="F151" s="174" t="s">
        <v>161</v>
      </c>
      <c r="G151" s="85"/>
      <c r="H151" s="116">
        <f t="shared" si="113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461"/>
      <c r="S151" s="908"/>
      <c r="T151" s="288"/>
      <c r="U151" s="198"/>
      <c r="V151" s="459"/>
      <c r="W151" s="469">
        <f t="shared" si="116"/>
        <v>0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0</v>
      </c>
      <c r="AG151" s="160" t="e">
        <f t="shared" si="70"/>
        <v>#DIV/0!</v>
      </c>
      <c r="AH151" s="896"/>
    </row>
    <row r="152" spans="1:37" s="255" customFormat="1" ht="19.2" customHeight="1">
      <c r="A152" s="906"/>
      <c r="B152" s="457">
        <v>0</v>
      </c>
      <c r="C152" s="258"/>
      <c r="D152" s="88"/>
      <c r="E152" s="90"/>
      <c r="F152" s="174" t="s">
        <v>161</v>
      </c>
      <c r="G152" s="85"/>
      <c r="H152" s="116">
        <f t="shared" si="113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461"/>
      <c r="S152" s="908"/>
      <c r="T152" s="303"/>
      <c r="U152" s="232"/>
      <c r="V152" s="471"/>
      <c r="W152" s="469">
        <f t="shared" si="116"/>
        <v>0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0</v>
      </c>
      <c r="AG152" s="160" t="e">
        <f t="shared" si="70"/>
        <v>#DIV/0!</v>
      </c>
      <c r="AH152" s="896"/>
    </row>
    <row r="153" spans="1:37" s="255" customFormat="1" ht="19.2" customHeight="1">
      <c r="A153" s="906"/>
      <c r="B153" s="457">
        <v>0</v>
      </c>
      <c r="C153" s="258"/>
      <c r="D153" s="292"/>
      <c r="E153" s="90"/>
      <c r="F153" s="174" t="s">
        <v>161</v>
      </c>
      <c r="G153" s="85"/>
      <c r="H153" s="116">
        <f t="shared" si="113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461"/>
      <c r="S153" s="908"/>
      <c r="T153" s="303"/>
      <c r="U153" s="232"/>
      <c r="V153" s="471"/>
      <c r="W153" s="469">
        <f t="shared" si="116"/>
        <v>0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0</v>
      </c>
      <c r="AG153" s="160" t="e">
        <f t="shared" si="70"/>
        <v>#DIV/0!</v>
      </c>
      <c r="AH153" s="896"/>
    </row>
    <row r="154" spans="1:37" s="255" customFormat="1" ht="19.2" customHeight="1">
      <c r="A154" s="906"/>
      <c r="B154" s="457">
        <v>0</v>
      </c>
      <c r="C154" s="258"/>
      <c r="D154" s="292"/>
      <c r="E154" s="90"/>
      <c r="F154" s="174" t="s">
        <v>161</v>
      </c>
      <c r="G154" s="85"/>
      <c r="H154" s="116">
        <f t="shared" si="113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61"/>
      <c r="S154" s="908"/>
      <c r="T154" s="303"/>
      <c r="U154" s="232"/>
      <c r="V154" s="471"/>
      <c r="W154" s="469">
        <f t="shared" si="116"/>
        <v>0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0</v>
      </c>
      <c r="AG154" s="160" t="e">
        <f t="shared" si="70"/>
        <v>#DIV/0!</v>
      </c>
      <c r="AH154" s="896"/>
    </row>
    <row r="155" spans="1:37" s="255" customFormat="1" ht="19.2" customHeight="1">
      <c r="A155" s="906"/>
      <c r="B155" s="457">
        <v>0</v>
      </c>
      <c r="C155" s="258"/>
      <c r="D155" s="292"/>
      <c r="E155" s="90"/>
      <c r="F155" s="174" t="s">
        <v>161</v>
      </c>
      <c r="G155" s="85"/>
      <c r="H155" s="116">
        <f t="shared" si="113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61"/>
      <c r="S155" s="908"/>
      <c r="T155" s="303"/>
      <c r="U155" s="232"/>
      <c r="V155" s="471"/>
      <c r="W155" s="469">
        <f t="shared" si="116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3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61"/>
      <c r="S156" s="908"/>
      <c r="T156" s="303"/>
      <c r="U156" s="232"/>
      <c r="V156" s="471"/>
      <c r="W156" s="304">
        <f t="shared" si="116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3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471"/>
      <c r="W157" s="304">
        <f t="shared" si="116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3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471"/>
      <c r="W158" s="304">
        <f t="shared" si="116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3"/>
        <v>0</v>
      </c>
      <c r="I159" s="302"/>
      <c r="J159" s="306"/>
      <c r="K159" s="217"/>
      <c r="L159" s="308"/>
      <c r="M159" s="467"/>
      <c r="N159" s="217"/>
      <c r="O159" s="262"/>
      <c r="P159" s="307"/>
      <c r="Q159" s="105"/>
      <c r="R159" s="169"/>
      <c r="S159" s="908"/>
      <c r="T159" s="303"/>
      <c r="U159" s="232"/>
      <c r="V159" s="471"/>
      <c r="W159" s="309">
        <f t="shared" si="116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466</v>
      </c>
      <c r="D160" s="904" t="s">
        <v>467</v>
      </c>
      <c r="E160" s="905"/>
      <c r="F160" s="98"/>
      <c r="G160" s="238"/>
      <c r="H160" s="237"/>
      <c r="I160" s="101"/>
      <c r="J160" s="311">
        <v>12.333333333333334</v>
      </c>
      <c r="K160" s="311">
        <v>1480</v>
      </c>
      <c r="L160" s="312">
        <v>147.85714285714286</v>
      </c>
      <c r="M160" s="311">
        <f t="shared" ref="M160:O160" si="117">AVERAGE(M148:M159)</f>
        <v>12</v>
      </c>
      <c r="N160" s="311">
        <f t="shared" si="117"/>
        <v>1354.892494929004</v>
      </c>
      <c r="O160" s="312">
        <f t="shared" si="117"/>
        <v>142.4814063556457</v>
      </c>
      <c r="P160" s="104">
        <f t="shared" ref="P160:P166" si="118">M160-J160</f>
        <v>-0.33333333333333393</v>
      </c>
      <c r="Q160" s="105">
        <f t="shared" ref="Q160:Q166" si="119">O160-L160</f>
        <v>-5.3757365014971583</v>
      </c>
      <c r="R160" s="313">
        <f>O160/L160</f>
        <v>0.96364236182562313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0</v>
      </c>
      <c r="AF160" s="104">
        <f t="shared" si="69"/>
        <v>-125.10750507099601</v>
      </c>
      <c r="AG160" s="169">
        <f t="shared" si="70"/>
        <v>0.9154679019790567</v>
      </c>
      <c r="AH160" s="896"/>
    </row>
    <row r="161" spans="1:34" ht="19.2" customHeight="1">
      <c r="A161" s="893" t="s">
        <v>468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1802</v>
      </c>
      <c r="H161" s="116">
        <f t="shared" ref="H161:H170" si="120">F161*G161</f>
        <v>54294.259999999995</v>
      </c>
      <c r="I161" s="457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1">G161/W161*60</f>
        <v>1114.6391752577319</v>
      </c>
      <c r="O161" s="118">
        <f t="shared" ref="O161:O166" si="122">N161/M161</f>
        <v>61.924398625429554</v>
      </c>
      <c r="P161" s="84">
        <f t="shared" si="118"/>
        <v>0</v>
      </c>
      <c r="Q161" s="119">
        <f t="shared" si="119"/>
        <v>-4.7422680412371179</v>
      </c>
      <c r="R161" s="458">
        <f t="shared" ref="R161:R166" si="123">O161/L161</f>
        <v>0.92886597938144322</v>
      </c>
      <c r="S161" s="894">
        <f>R173</f>
        <v>0.92240502205730579</v>
      </c>
      <c r="T161" s="80">
        <v>0.16666666666666666</v>
      </c>
      <c r="U161" s="80">
        <v>0.23402777777777778</v>
      </c>
      <c r="V161" s="457">
        <v>5</v>
      </c>
      <c r="W161" s="120">
        <f t="shared" ref="W161:W172" si="124">(U161-T161)*24*60</f>
        <v>97.000000000000014</v>
      </c>
      <c r="X161" s="126"/>
      <c r="Y161" s="126"/>
      <c r="Z161" s="84"/>
      <c r="AA161" s="84"/>
      <c r="AB161" s="895"/>
      <c r="AC161" s="895"/>
      <c r="AD161" s="457">
        <v>1</v>
      </c>
      <c r="AE161" s="457"/>
      <c r="AF161" s="84">
        <f t="shared" si="69"/>
        <v>-85.360824742268051</v>
      </c>
      <c r="AG161" s="458">
        <f t="shared" si="70"/>
        <v>0.92886597938144333</v>
      </c>
      <c r="AH161" s="894">
        <f>AG173</f>
        <v>0.92393694218139255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2436</v>
      </c>
      <c r="H162" s="116">
        <f t="shared" si="120"/>
        <v>83384.28</v>
      </c>
      <c r="I162" s="457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1"/>
        <v>2118.260869565217</v>
      </c>
      <c r="O162" s="118">
        <f t="shared" si="122"/>
        <v>162.943143812709</v>
      </c>
      <c r="P162" s="84">
        <f t="shared" si="118"/>
        <v>0</v>
      </c>
      <c r="Q162" s="119">
        <f t="shared" si="119"/>
        <v>-10.13377926421407</v>
      </c>
      <c r="R162" s="458">
        <f t="shared" si="123"/>
        <v>0.9414492753623187</v>
      </c>
      <c r="S162" s="894"/>
      <c r="T162" s="80">
        <v>0.25</v>
      </c>
      <c r="U162" s="80">
        <v>0.29791666666666666</v>
      </c>
      <c r="V162" s="457">
        <v>23</v>
      </c>
      <c r="W162" s="120">
        <f t="shared" si="124"/>
        <v>69</v>
      </c>
      <c r="X162" s="126">
        <v>0.2388888888888889</v>
      </c>
      <c r="Y162" s="126">
        <v>0.24861111111111112</v>
      </c>
      <c r="Z162" s="84"/>
      <c r="AA162" s="84"/>
      <c r="AB162" s="895"/>
      <c r="AC162" s="895"/>
      <c r="AD162" s="457"/>
      <c r="AE162" s="457"/>
      <c r="AF162" s="84">
        <f t="shared" si="69"/>
        <v>-131.73913043478296</v>
      </c>
      <c r="AG162" s="458">
        <f t="shared" si="70"/>
        <v>0.9414492753623187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2322</v>
      </c>
      <c r="H163" s="116">
        <f t="shared" si="120"/>
        <v>79482.06</v>
      </c>
      <c r="I163" s="457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1"/>
        <v>2143.3846153846152</v>
      </c>
      <c r="O163" s="118">
        <f t="shared" si="122"/>
        <v>194.85314685314685</v>
      </c>
      <c r="P163" s="84">
        <f t="shared" si="118"/>
        <v>0</v>
      </c>
      <c r="Q163" s="119">
        <f t="shared" si="119"/>
        <v>-9.6923076923076792</v>
      </c>
      <c r="R163" s="458">
        <f t="shared" si="123"/>
        <v>0.95261538461538464</v>
      </c>
      <c r="S163" s="894"/>
      <c r="T163" s="80">
        <v>0.3034722222222222</v>
      </c>
      <c r="U163" s="80">
        <v>0.34861111111111109</v>
      </c>
      <c r="V163" s="457">
        <v>8</v>
      </c>
      <c r="W163" s="120">
        <f t="shared" si="124"/>
        <v>65.000000000000014</v>
      </c>
      <c r="X163" s="126"/>
      <c r="Y163" s="126"/>
      <c r="Z163" s="84"/>
      <c r="AA163" s="84"/>
      <c r="AB163" s="895"/>
      <c r="AC163" s="895"/>
      <c r="AD163" s="457"/>
      <c r="AE163" s="457"/>
      <c r="AF163" s="84">
        <f t="shared" si="69"/>
        <v>-106.61538461538476</v>
      </c>
      <c r="AG163" s="458">
        <f t="shared" si="70"/>
        <v>0.95261538461538453</v>
      </c>
      <c r="AH163" s="894"/>
    </row>
    <row r="164" spans="1:34" ht="19.2" customHeight="1">
      <c r="A164" s="893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908</v>
      </c>
      <c r="H164" s="116">
        <f t="shared" si="120"/>
        <v>23281.119999999999</v>
      </c>
      <c r="I164" s="457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1"/>
        <v>1472.4324324324314</v>
      </c>
      <c r="O164" s="118">
        <f t="shared" si="122"/>
        <v>147.24324324324314</v>
      </c>
      <c r="P164" s="84">
        <f t="shared" si="118"/>
        <v>0</v>
      </c>
      <c r="Q164" s="119">
        <f t="shared" si="119"/>
        <v>-2.7567567567568574</v>
      </c>
      <c r="R164" s="458">
        <f t="shared" si="123"/>
        <v>0.98162162162162092</v>
      </c>
      <c r="S164" s="894"/>
      <c r="T164" s="80">
        <v>0.36319444444444443</v>
      </c>
      <c r="U164" s="80">
        <v>0.3888888888888889</v>
      </c>
      <c r="V164" s="457">
        <v>21</v>
      </c>
      <c r="W164" s="120">
        <f t="shared" si="124"/>
        <v>37.000000000000028</v>
      </c>
      <c r="X164" s="126">
        <v>0.3527777777777778</v>
      </c>
      <c r="Y164" s="126">
        <v>0.36249999999999999</v>
      </c>
      <c r="Z164" s="84"/>
      <c r="AA164" s="84"/>
      <c r="AB164" s="895"/>
      <c r="AC164" s="895"/>
      <c r="AD164" s="457"/>
      <c r="AE164" s="457"/>
      <c r="AF164" s="84">
        <f>N164-K164</f>
        <v>-27.567567567568631</v>
      </c>
      <c r="AG164" s="458">
        <f>N164/K164</f>
        <v>0.98162162162162092</v>
      </c>
      <c r="AH164" s="894"/>
    </row>
    <row r="165" spans="1:34" ht="19.2" customHeight="1">
      <c r="A165" s="893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2344</v>
      </c>
      <c r="H165" s="116">
        <f t="shared" si="120"/>
        <v>85345.04</v>
      </c>
      <c r="I165" s="457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1"/>
        <v>2467.3684210526299</v>
      </c>
      <c r="O165" s="118">
        <f t="shared" si="122"/>
        <v>246.73684210526298</v>
      </c>
      <c r="P165" s="84">
        <f t="shared" si="118"/>
        <v>0</v>
      </c>
      <c r="Q165" s="119">
        <f t="shared" si="119"/>
        <v>-30.163157894736997</v>
      </c>
      <c r="R165" s="458">
        <f t="shared" si="123"/>
        <v>0.89106840774742868</v>
      </c>
      <c r="S165" s="894"/>
      <c r="T165" s="80">
        <v>0.39305555555555555</v>
      </c>
      <c r="U165" s="80">
        <v>0.43263888888888891</v>
      </c>
      <c r="V165" s="457">
        <v>6</v>
      </c>
      <c r="W165" s="120">
        <f t="shared" si="124"/>
        <v>57.000000000000036</v>
      </c>
      <c r="X165" s="126"/>
      <c r="Y165" s="126"/>
      <c r="Z165" s="84"/>
      <c r="AA165" s="84"/>
      <c r="AB165" s="895"/>
      <c r="AC165" s="895"/>
      <c r="AD165" s="457"/>
      <c r="AE165" s="457"/>
      <c r="AF165" s="84">
        <f>N165-K165</f>
        <v>-301.63157894737014</v>
      </c>
      <c r="AG165" s="458">
        <f>N165/K165</f>
        <v>0.89106840774742857</v>
      </c>
      <c r="AH165" s="894"/>
    </row>
    <row r="166" spans="1:34" ht="19.2" customHeight="1">
      <c r="A166" s="893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3516</v>
      </c>
      <c r="H166" s="116">
        <f t="shared" si="120"/>
        <v>128017.55999999998</v>
      </c>
      <c r="I166" s="457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1"/>
        <v>2453.0232558139528</v>
      </c>
      <c r="O166" s="118">
        <f t="shared" si="122"/>
        <v>245.30232558139528</v>
      </c>
      <c r="P166" s="84">
        <f t="shared" si="118"/>
        <v>0</v>
      </c>
      <c r="Q166" s="119">
        <f t="shared" si="119"/>
        <v>-31.597674418604697</v>
      </c>
      <c r="R166" s="458">
        <f t="shared" si="123"/>
        <v>0.88588777746982772</v>
      </c>
      <c r="S166" s="894"/>
      <c r="T166" s="80">
        <v>0.47430555555555554</v>
      </c>
      <c r="U166" s="80">
        <v>0.53402777777777777</v>
      </c>
      <c r="V166" s="457">
        <v>7</v>
      </c>
      <c r="W166" s="120">
        <f t="shared" si="124"/>
        <v>86.000000000000014</v>
      </c>
      <c r="X166" s="126"/>
      <c r="Y166" s="126"/>
      <c r="Z166" s="84"/>
      <c r="AA166" s="84"/>
      <c r="AB166" s="895"/>
      <c r="AC166" s="895"/>
      <c r="AD166" s="457"/>
      <c r="AE166" s="457"/>
      <c r="AF166" s="84">
        <f>N166-K166</f>
        <v>-315.9767441860472</v>
      </c>
      <c r="AG166" s="458">
        <f>N166/K166</f>
        <v>0.88588777746982761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0"/>
        <v>0</v>
      </c>
      <c r="I167" s="457"/>
      <c r="J167" s="129"/>
      <c r="K167" s="85"/>
      <c r="L167" s="118"/>
      <c r="M167" s="129"/>
      <c r="N167" s="85"/>
      <c r="O167" s="118"/>
      <c r="P167" s="84"/>
      <c r="Q167" s="119"/>
      <c r="R167" s="458"/>
      <c r="S167" s="894"/>
      <c r="T167" s="80"/>
      <c r="U167" s="80"/>
      <c r="V167" s="457"/>
      <c r="W167" s="120">
        <f t="shared" si="124"/>
        <v>0</v>
      </c>
      <c r="X167" s="126"/>
      <c r="Y167" s="126"/>
      <c r="Z167" s="84"/>
      <c r="AA167" s="84"/>
      <c r="AB167" s="895"/>
      <c r="AC167" s="895"/>
      <c r="AD167" s="457"/>
      <c r="AE167" s="457"/>
      <c r="AF167" s="84">
        <f t="shared" si="69"/>
        <v>0</v>
      </c>
      <c r="AG167" s="458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0"/>
        <v>0</v>
      </c>
      <c r="I168" s="457"/>
      <c r="J168" s="129"/>
      <c r="K168" s="85"/>
      <c r="L168" s="118"/>
      <c r="M168" s="129"/>
      <c r="N168" s="85"/>
      <c r="O168" s="118"/>
      <c r="P168" s="84"/>
      <c r="Q168" s="119"/>
      <c r="R168" s="458"/>
      <c r="S168" s="894"/>
      <c r="T168" s="80"/>
      <c r="U168" s="80"/>
      <c r="V168" s="457"/>
      <c r="W168" s="120">
        <f t="shared" si="124"/>
        <v>0</v>
      </c>
      <c r="X168" s="126"/>
      <c r="Y168" s="126"/>
      <c r="Z168" s="84"/>
      <c r="AA168" s="84"/>
      <c r="AB168" s="895"/>
      <c r="AC168" s="895"/>
      <c r="AD168" s="457"/>
      <c r="AE168" s="457"/>
      <c r="AF168" s="84">
        <f t="shared" si="69"/>
        <v>0</v>
      </c>
      <c r="AG168" s="458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0"/>
        <v>0</v>
      </c>
      <c r="I169" s="457"/>
      <c r="J169" s="129"/>
      <c r="K169" s="85"/>
      <c r="L169" s="118"/>
      <c r="M169" s="129"/>
      <c r="N169" s="85"/>
      <c r="O169" s="118"/>
      <c r="P169" s="84"/>
      <c r="Q169" s="119"/>
      <c r="R169" s="458"/>
      <c r="S169" s="894"/>
      <c r="T169" s="80"/>
      <c r="U169" s="80"/>
      <c r="V169" s="457"/>
      <c r="W169" s="120">
        <f t="shared" si="124"/>
        <v>0</v>
      </c>
      <c r="X169" s="126"/>
      <c r="Y169" s="126"/>
      <c r="Z169" s="84"/>
      <c r="AA169" s="84"/>
      <c r="AB169" s="895"/>
      <c r="AC169" s="895"/>
      <c r="AD169" s="457"/>
      <c r="AE169" s="457"/>
      <c r="AF169" s="84">
        <f t="shared" si="69"/>
        <v>0</v>
      </c>
      <c r="AG169" s="458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0"/>
        <v>0</v>
      </c>
      <c r="I170" s="457"/>
      <c r="J170" s="129"/>
      <c r="K170" s="85"/>
      <c r="L170" s="118"/>
      <c r="M170" s="129"/>
      <c r="N170" s="85"/>
      <c r="O170" s="118"/>
      <c r="P170" s="84"/>
      <c r="Q170" s="119"/>
      <c r="R170" s="458"/>
      <c r="S170" s="894"/>
      <c r="T170" s="80"/>
      <c r="U170" s="80"/>
      <c r="V170" s="457"/>
      <c r="W170" s="120">
        <f t="shared" si="124"/>
        <v>0</v>
      </c>
      <c r="X170" s="126"/>
      <c r="Y170" s="126"/>
      <c r="Z170" s="84"/>
      <c r="AA170" s="84"/>
      <c r="AB170" s="895"/>
      <c r="AC170" s="895"/>
      <c r="AD170" s="457"/>
      <c r="AE170" s="457"/>
      <c r="AF170" s="84">
        <f t="shared" si="69"/>
        <v>0</v>
      </c>
      <c r="AG170" s="458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3"/>
        <v>0</v>
      </c>
      <c r="I171" s="457"/>
      <c r="J171" s="129"/>
      <c r="K171" s="85"/>
      <c r="L171" s="118"/>
      <c r="M171" s="129"/>
      <c r="N171" s="85"/>
      <c r="O171" s="118"/>
      <c r="P171" s="84"/>
      <c r="Q171" s="119"/>
      <c r="R171" s="458"/>
      <c r="S171" s="894"/>
      <c r="T171" s="80"/>
      <c r="U171" s="80"/>
      <c r="V171" s="457"/>
      <c r="W171" s="120">
        <f t="shared" si="124"/>
        <v>0</v>
      </c>
      <c r="X171" s="126"/>
      <c r="Y171" s="126"/>
      <c r="Z171" s="84"/>
      <c r="AA171" s="84"/>
      <c r="AB171" s="895"/>
      <c r="AC171" s="895"/>
      <c r="AD171" s="457"/>
      <c r="AE171" s="457"/>
      <c r="AF171" s="84"/>
      <c r="AG171" s="458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3"/>
        <v>0</v>
      </c>
      <c r="I172" s="457"/>
      <c r="J172" s="129"/>
      <c r="K172" s="85"/>
      <c r="L172" s="118"/>
      <c r="M172" s="129"/>
      <c r="N172" s="85"/>
      <c r="O172" s="118"/>
      <c r="P172" s="84"/>
      <c r="Q172" s="119"/>
      <c r="R172" s="458"/>
      <c r="S172" s="894"/>
      <c r="T172" s="80"/>
      <c r="U172" s="80"/>
      <c r="V172" s="457"/>
      <c r="W172" s="120">
        <f t="shared" si="124"/>
        <v>0</v>
      </c>
      <c r="X172" s="126"/>
      <c r="Y172" s="126"/>
      <c r="Z172" s="84"/>
      <c r="AA172" s="84"/>
      <c r="AB172" s="895"/>
      <c r="AC172" s="895"/>
      <c r="AD172" s="457"/>
      <c r="AE172" s="457"/>
      <c r="AF172" s="84"/>
      <c r="AG172" s="458"/>
      <c r="AH172" s="894"/>
    </row>
    <row r="173" spans="1:34" ht="19.2" customHeight="1">
      <c r="A173" s="893"/>
      <c r="B173" s="156">
        <v>0</v>
      </c>
      <c r="C173" s="132" t="s">
        <v>469</v>
      </c>
      <c r="D173" s="891" t="s">
        <v>470</v>
      </c>
      <c r="E173" s="891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5">AVERAGE(M161:M172)</f>
        <v>12</v>
      </c>
      <c r="N173" s="103">
        <f t="shared" si="125"/>
        <v>1961.5181282510964</v>
      </c>
      <c r="O173" s="136">
        <f t="shared" si="125"/>
        <v>176.50051670353113</v>
      </c>
      <c r="P173" s="84">
        <f>M173-J173</f>
        <v>0</v>
      </c>
      <c r="Q173" s="119">
        <f>O173-L173</f>
        <v>-14.847657344642869</v>
      </c>
      <c r="R173" s="137">
        <f>O173/L173</f>
        <v>0.92240502205730579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1</v>
      </c>
      <c r="AE173" s="139">
        <f>SUM(AE161:AE172)</f>
        <v>0</v>
      </c>
      <c r="AF173" s="84">
        <f t="shared" si="69"/>
        <v>-161.48187174890359</v>
      </c>
      <c r="AG173" s="458">
        <f t="shared" si="70"/>
        <v>0.92393694218139255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491</v>
      </c>
      <c r="E3" s="827"/>
      <c r="F3" s="816" t="s">
        <v>2</v>
      </c>
      <c r="G3" s="777"/>
      <c r="H3" s="828">
        <v>312004.55000000005</v>
      </c>
      <c r="I3" s="829"/>
      <c r="J3" s="816" t="s">
        <v>3</v>
      </c>
      <c r="K3" s="777"/>
      <c r="L3" s="821">
        <v>9736951.061076168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437.45536696014204</v>
      </c>
      <c r="G6" s="818"/>
      <c r="H6" s="796">
        <f>AVERAGE(D13:P13,Q13)</f>
        <v>139.67738639818728</v>
      </c>
      <c r="I6" s="797"/>
      <c r="J6" s="796">
        <f>AVERAGE(D30:F30,G30:H30)</f>
        <v>816.68672790624009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7</v>
      </c>
      <c r="Q6" s="785">
        <v>6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383.10006114444832</v>
      </c>
      <c r="G7" s="789"/>
      <c r="H7" s="790">
        <f>AVERAGE(D14:P14,Q14)</f>
        <v>125.66908298146191</v>
      </c>
      <c r="I7" s="791"/>
      <c r="J7" s="790">
        <f>AVERAGE(D31:F31,G31:H31)</f>
        <v>716.85150778547836</v>
      </c>
      <c r="K7" s="791"/>
      <c r="L7" s="792">
        <f>AVERAGE(J31:M31)</f>
        <v>866.9191764136134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0.88290117441487193</v>
      </c>
      <c r="G8" s="795"/>
      <c r="H8" s="794">
        <f>AVERAGE(D15:O15,P15:Q15)</f>
        <v>0.8951819421001721</v>
      </c>
      <c r="I8" s="795"/>
      <c r="J8" s="794">
        <f>AVERAGE(D32:F32,G32:H32)</f>
        <v>0.86584527553364121</v>
      </c>
      <c r="K8" s="795"/>
      <c r="L8" s="794">
        <f>AVERAGE(J32:M32)</f>
        <v>0.86123836111786134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142.39875587661967</v>
      </c>
      <c r="E13" s="18">
        <v>105.90482026143792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95.24683031107179</v>
      </c>
      <c r="K13" s="18">
        <v>76.522114108801404</v>
      </c>
      <c r="L13" s="18">
        <v>109.3316355213414</v>
      </c>
      <c r="M13" s="18">
        <v>80.884372389306606</v>
      </c>
      <c r="N13" s="18">
        <v>86.023341646600159</v>
      </c>
      <c r="O13" s="18">
        <v>146.70068027210885</v>
      </c>
      <c r="P13" s="18">
        <v>191.348174048174</v>
      </c>
      <c r="Q13" s="20">
        <v>150</v>
      </c>
    </row>
    <row r="14" spans="2:17" ht="39.9" customHeight="1">
      <c r="B14" s="769"/>
      <c r="C14" s="13" t="s">
        <v>60</v>
      </c>
      <c r="D14" s="18">
        <v>125.41840260517864</v>
      </c>
      <c r="E14" s="18">
        <v>93.071440196962186</v>
      </c>
      <c r="F14" s="18">
        <v>127.01003817922391</v>
      </c>
      <c r="G14" s="18">
        <v>282.64605541635007</v>
      </c>
      <c r="H14" s="18">
        <v>225.03150513364557</v>
      </c>
      <c r="I14" s="18">
        <v>75.022128809772667</v>
      </c>
      <c r="J14" s="18">
        <v>78.692592488508367</v>
      </c>
      <c r="K14" s="18">
        <v>66.346607926080395</v>
      </c>
      <c r="L14" s="18">
        <v>101.95989705767347</v>
      </c>
      <c r="M14" s="18">
        <v>77.229592228763124</v>
      </c>
      <c r="N14" s="18">
        <v>77.290187452984185</v>
      </c>
      <c r="O14" s="18">
        <v>124.20149119218374</v>
      </c>
      <c r="P14" s="18">
        <v>176.5826614500252</v>
      </c>
      <c r="Q14" s="8">
        <v>128.86456160311545</v>
      </c>
    </row>
    <row r="15" spans="2:17" ht="39.9" customHeight="1">
      <c r="B15" s="770"/>
      <c r="C15" s="28" t="s">
        <v>61</v>
      </c>
      <c r="D15" s="9">
        <f t="shared" ref="D15:Q15" si="0">D14/D13</f>
        <v>0.88075490430440606</v>
      </c>
      <c r="E15" s="9">
        <f t="shared" si="0"/>
        <v>0.87882156796267541</v>
      </c>
      <c r="F15" s="9">
        <f t="shared" si="0"/>
        <v>0.90367268620108965</v>
      </c>
      <c r="G15" s="9">
        <f t="shared" si="0"/>
        <v>0.89882252728342182</v>
      </c>
      <c r="H15" s="9">
        <f t="shared" si="0"/>
        <v>0.96936648365262712</v>
      </c>
      <c r="I15" s="9">
        <f t="shared" si="0"/>
        <v>0.89345536888078747</v>
      </c>
      <c r="J15" s="9">
        <f t="shared" si="0"/>
        <v>0.82619644382392532</v>
      </c>
      <c r="K15" s="9">
        <f t="shared" si="0"/>
        <v>0.86702528672622436</v>
      </c>
      <c r="L15" s="9">
        <f t="shared" si="0"/>
        <v>0.93257451579758932</v>
      </c>
      <c r="M15" s="9">
        <f t="shared" si="0"/>
        <v>0.95481475527865178</v>
      </c>
      <c r="N15" s="9">
        <f t="shared" si="0"/>
        <v>0.89847924962630032</v>
      </c>
      <c r="O15" s="9">
        <f t="shared" si="0"/>
        <v>0.84663200580806897</v>
      </c>
      <c r="P15" s="30">
        <f t="shared" si="0"/>
        <v>0.92283431670253924</v>
      </c>
      <c r="Q15" s="10">
        <f t="shared" si="0"/>
        <v>0.85909707735410301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0.46874999999999994</v>
      </c>
    </row>
    <row r="17" spans="2:23" ht="22.8" customHeight="1">
      <c r="B17" s="772"/>
      <c r="C17" s="28" t="s">
        <v>36</v>
      </c>
      <c r="D17" s="11">
        <v>0.73194444444444451</v>
      </c>
      <c r="E17" s="11">
        <v>0.59444444444444444</v>
      </c>
      <c r="F17" s="11">
        <v>0.60902777777777772</v>
      </c>
      <c r="G17" s="11">
        <v>0.63333333333333319</v>
      </c>
      <c r="H17" s="11">
        <v>0.66249999999999987</v>
      </c>
      <c r="I17" s="11">
        <v>0.7138888888888888</v>
      </c>
      <c r="J17" s="11">
        <v>0.78402777777777777</v>
      </c>
      <c r="K17" s="11">
        <v>0.77569444444444435</v>
      </c>
      <c r="L17" s="11">
        <v>1.0055555555555553</v>
      </c>
      <c r="M17" s="11">
        <v>0.97847222222222197</v>
      </c>
      <c r="N17" s="11">
        <v>1.002083333333333</v>
      </c>
      <c r="O17" s="21">
        <v>0.84375</v>
      </c>
      <c r="P17" s="11">
        <v>0.63333333333333319</v>
      </c>
      <c r="Q17" s="31">
        <v>0.68402777777777768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2</v>
      </c>
      <c r="L20" s="33">
        <v>1</v>
      </c>
      <c r="M20" s="33" t="s">
        <v>15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776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 t="s">
        <v>15</v>
      </c>
      <c r="I21" s="33" t="s">
        <v>15</v>
      </c>
      <c r="J21" s="33">
        <v>1</v>
      </c>
      <c r="K21" s="33">
        <v>1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18</v>
      </c>
      <c r="E22" s="35">
        <v>16.625</v>
      </c>
      <c r="F22" s="35">
        <v>14.5</v>
      </c>
      <c r="G22" s="35">
        <v>6</v>
      </c>
      <c r="H22" s="35">
        <v>6.5</v>
      </c>
      <c r="I22" s="35">
        <v>17.833333333333332</v>
      </c>
      <c r="J22" s="35">
        <v>16.857142857142858</v>
      </c>
      <c r="K22" s="35">
        <v>18.714285714285715</v>
      </c>
      <c r="L22" s="35">
        <v>15.4</v>
      </c>
      <c r="M22" s="35">
        <v>18.75</v>
      </c>
      <c r="N22" s="35">
        <v>17.444444444444443</v>
      </c>
      <c r="O22" s="35">
        <v>13</v>
      </c>
      <c r="P22" s="35">
        <v>12</v>
      </c>
      <c r="Q22" s="36">
        <v>11.5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44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195.1219512195122</v>
      </c>
      <c r="E30" s="447">
        <v>942.85714285714289</v>
      </c>
      <c r="F30" s="18">
        <v>860.86956521739125</v>
      </c>
      <c r="G30" s="18">
        <v>939.13043478260863</v>
      </c>
      <c r="H30" s="44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157.37082818187463</v>
      </c>
      <c r="E31" s="7">
        <v>841.11911640784876</v>
      </c>
      <c r="F31" s="7">
        <v>747.22435571000813</v>
      </c>
      <c r="G31" s="7">
        <v>821.37852644431462</v>
      </c>
      <c r="H31" s="446">
        <v>1017.1647121833456</v>
      </c>
      <c r="I31" s="403">
        <v>0</v>
      </c>
      <c r="J31" s="7">
        <v>758.76111111111243</v>
      </c>
      <c r="K31" s="7">
        <v>826.26923076923129</v>
      </c>
      <c r="L31" s="7">
        <v>895.81126656573031</v>
      </c>
      <c r="M31" s="8">
        <v>986.83509720837935</v>
      </c>
      <c r="N31" s="27"/>
      <c r="O31" s="27"/>
      <c r="P31" s="27"/>
      <c r="Q31" s="27"/>
    </row>
    <row r="32" spans="2:23" ht="39.9" customHeight="1">
      <c r="B32" s="770"/>
      <c r="C32" s="445" t="s">
        <v>61</v>
      </c>
      <c r="D32" s="44">
        <f t="shared" ref="D32:M32" si="1">D31/D30</f>
        <v>0.80652549443210741</v>
      </c>
      <c r="E32" s="9">
        <f t="shared" si="1"/>
        <v>0.89209603255377901</v>
      </c>
      <c r="F32" s="9">
        <f t="shared" si="1"/>
        <v>0.86798788794596904</v>
      </c>
      <c r="G32" s="9">
        <f t="shared" si="1"/>
        <v>0.87461602352866841</v>
      </c>
      <c r="H32" s="9">
        <f t="shared" si="1"/>
        <v>0.88800093920768264</v>
      </c>
      <c r="I32" s="43">
        <f t="shared" si="1"/>
        <v>0</v>
      </c>
      <c r="J32" s="9">
        <f t="shared" si="1"/>
        <v>0.8047466329966344</v>
      </c>
      <c r="K32" s="9">
        <f t="shared" si="1"/>
        <v>0.87634615384615433</v>
      </c>
      <c r="L32" s="9">
        <f t="shared" si="1"/>
        <v>0.89581126656573029</v>
      </c>
      <c r="M32" s="10">
        <f t="shared" si="1"/>
        <v>0.86804939106292622</v>
      </c>
      <c r="N32" s="27"/>
      <c r="O32" s="27"/>
      <c r="P32" s="27"/>
      <c r="Q32" s="27"/>
    </row>
    <row r="33" spans="2:17" ht="28.8" customHeight="1">
      <c r="B33" s="771" t="s">
        <v>62</v>
      </c>
      <c r="C33" s="445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3039.9999999999945</v>
      </c>
      <c r="H33" s="31">
        <v>0.18055555555555555</v>
      </c>
      <c r="I33" s="45">
        <v>0</v>
      </c>
      <c r="J33" s="11">
        <v>0.72291666666666676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445" t="s">
        <v>36</v>
      </c>
      <c r="D34" s="45">
        <v>0.46527777777777779</v>
      </c>
      <c r="E34" s="11">
        <v>0.40625</v>
      </c>
      <c r="F34" s="11">
        <v>0.34027777777777773</v>
      </c>
      <c r="G34" s="11">
        <v>1053.333333333331</v>
      </c>
      <c r="H34" s="31">
        <v>0.4826388888888889</v>
      </c>
      <c r="I34" s="22">
        <v>0</v>
      </c>
      <c r="J34" s="11">
        <v>0.84375</v>
      </c>
      <c r="K34" s="11">
        <v>0.96180555555555547</v>
      </c>
      <c r="L34" s="11">
        <v>46300.003472222219</v>
      </c>
      <c r="M34" s="12">
        <v>46300.173611111109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3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26" sqref="D26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372</v>
      </c>
      <c r="B1" s="320"/>
      <c r="C1" s="321"/>
      <c r="D1" s="322" t="s">
        <v>373</v>
      </c>
      <c r="E1" s="323">
        <f>SUM(G5:G124)</f>
        <v>129062.6</v>
      </c>
      <c r="F1" s="324" t="s">
        <v>3</v>
      </c>
      <c r="G1" s="325">
        <f>SUM(H5:H124)</f>
        <v>2312676.7120779222</v>
      </c>
      <c r="H1" s="326" t="s">
        <v>374</v>
      </c>
      <c r="I1" s="327">
        <f>+J16+J64+J24+J38+J51+J81+J100+J91+J57+J124+J111</f>
        <v>50.683333333333337</v>
      </c>
      <c r="J1" s="871" t="s">
        <v>313</v>
      </c>
      <c r="K1" s="872"/>
      <c r="L1" s="873"/>
      <c r="M1" s="871" t="s">
        <v>314</v>
      </c>
      <c r="N1" s="872"/>
      <c r="O1" s="872"/>
      <c r="P1" s="872"/>
      <c r="Q1" s="872"/>
      <c r="R1" s="873"/>
    </row>
    <row r="2" spans="1:18" ht="26.25" customHeight="1" thickBot="1">
      <c r="A2" s="877" t="s">
        <v>375</v>
      </c>
      <c r="B2" s="878"/>
      <c r="C2" s="329"/>
      <c r="D2" s="450" t="s">
        <v>316</v>
      </c>
      <c r="E2" s="330">
        <f>AVERAGE(L16,L24,L38,L51,L100,L111,L91)</f>
        <v>622.20292433556017</v>
      </c>
      <c r="F2" s="331" t="s">
        <v>80</v>
      </c>
      <c r="G2" s="332">
        <f>G1/E1</f>
        <v>17.919030858497521</v>
      </c>
      <c r="H2" s="333" t="s">
        <v>317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318</v>
      </c>
      <c r="B3" s="881" t="s">
        <v>319</v>
      </c>
      <c r="C3" s="452"/>
      <c r="D3" s="882" t="s">
        <v>320</v>
      </c>
      <c r="E3" s="882"/>
      <c r="F3" s="883" t="s">
        <v>83</v>
      </c>
      <c r="G3" s="884" t="s">
        <v>321</v>
      </c>
      <c r="H3" s="885" t="s">
        <v>322</v>
      </c>
      <c r="I3" s="886" t="s">
        <v>323</v>
      </c>
      <c r="J3" s="859" t="s">
        <v>324</v>
      </c>
      <c r="K3" s="861" t="s">
        <v>325</v>
      </c>
      <c r="L3" s="863" t="s">
        <v>316</v>
      </c>
      <c r="M3" s="888" t="s">
        <v>88</v>
      </c>
      <c r="N3" s="888"/>
      <c r="O3" s="859" t="s">
        <v>168</v>
      </c>
      <c r="P3" s="889" t="s">
        <v>326</v>
      </c>
      <c r="Q3" s="859" t="s">
        <v>327</v>
      </c>
      <c r="R3" s="859"/>
    </row>
    <row r="4" spans="1:18" ht="15.75" customHeight="1">
      <c r="A4" s="880"/>
      <c r="B4" s="881"/>
      <c r="C4" s="452"/>
      <c r="D4" s="882"/>
      <c r="E4" s="882"/>
      <c r="F4" s="883"/>
      <c r="G4" s="884"/>
      <c r="H4" s="885"/>
      <c r="I4" s="887"/>
      <c r="J4" s="860"/>
      <c r="K4" s="862"/>
      <c r="L4" s="864"/>
      <c r="M4" s="449" t="s">
        <v>90</v>
      </c>
      <c r="N4" s="449" t="s">
        <v>91</v>
      </c>
      <c r="O4" s="860"/>
      <c r="P4" s="890"/>
      <c r="Q4" s="335" t="s">
        <v>328</v>
      </c>
      <c r="R4" s="335" t="s">
        <v>329</v>
      </c>
    </row>
    <row r="5" spans="1:18">
      <c r="A5" s="865" t="s">
        <v>330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339</v>
      </c>
      <c r="H5" s="340">
        <f>F5*G5</f>
        <v>10170</v>
      </c>
      <c r="I5" s="454"/>
      <c r="J5" s="341">
        <v>10</v>
      </c>
      <c r="K5" s="342">
        <f t="shared" ref="K5:K8" si="0">G5/P5*60</f>
        <v>782.30769230769272</v>
      </c>
      <c r="L5" s="343">
        <f t="shared" ref="L5:L8" si="1">K5/J5</f>
        <v>78.230769230769269</v>
      </c>
      <c r="M5" s="344">
        <v>0.46874999999999994</v>
      </c>
      <c r="N5" s="344">
        <v>0.48680555555555549</v>
      </c>
      <c r="O5" s="335">
        <v>5</v>
      </c>
      <c r="P5" s="456">
        <f t="shared" ref="P5:P8" si="2">(N5-M5)*24*60</f>
        <v>25.999999999999986</v>
      </c>
      <c r="Q5" s="345"/>
      <c r="R5" s="345"/>
    </row>
    <row r="6" spans="1:18">
      <c r="A6" s="865"/>
      <c r="B6" s="336" t="s">
        <v>189</v>
      </c>
      <c r="C6" s="336"/>
      <c r="D6" s="337" t="s">
        <v>170</v>
      </c>
      <c r="E6" s="338"/>
      <c r="F6" s="339">
        <v>29.85</v>
      </c>
      <c r="G6" s="415">
        <v>348.6</v>
      </c>
      <c r="H6" s="340">
        <f t="shared" ref="H6:H15" si="3">F6*G6</f>
        <v>10405.710000000001</v>
      </c>
      <c r="I6" s="454"/>
      <c r="J6" s="341">
        <v>12</v>
      </c>
      <c r="K6" s="342">
        <f t="shared" si="0"/>
        <v>1742.9999999999948</v>
      </c>
      <c r="L6" s="343">
        <f t="shared" si="1"/>
        <v>145.24999999999957</v>
      </c>
      <c r="M6" s="344">
        <v>0.4902777777777777</v>
      </c>
      <c r="N6" s="344">
        <v>0.49861111111111106</v>
      </c>
      <c r="O6" s="335">
        <v>5</v>
      </c>
      <c r="P6" s="456">
        <f t="shared" si="2"/>
        <v>12.000000000000037</v>
      </c>
      <c r="Q6" s="335"/>
      <c r="R6" s="335"/>
    </row>
    <row r="7" spans="1:18">
      <c r="A7" s="865"/>
      <c r="B7" s="336" t="s">
        <v>189</v>
      </c>
      <c r="C7" s="336"/>
      <c r="D7" s="337" t="s">
        <v>171</v>
      </c>
      <c r="E7" s="338"/>
      <c r="F7" s="339">
        <v>29.52</v>
      </c>
      <c r="G7" s="415">
        <v>3012</v>
      </c>
      <c r="H7" s="340">
        <f t="shared" si="3"/>
        <v>88914.240000000005</v>
      </c>
      <c r="I7" s="454"/>
      <c r="J7" s="341">
        <v>12</v>
      </c>
      <c r="K7" s="342">
        <f t="shared" si="0"/>
        <v>1863.0927835051552</v>
      </c>
      <c r="L7" s="343">
        <f t="shared" si="1"/>
        <v>155.25773195876295</v>
      </c>
      <c r="M7" s="344">
        <v>0.50416666666666665</v>
      </c>
      <c r="N7" s="344">
        <v>0.57152777777777775</v>
      </c>
      <c r="O7" s="335">
        <v>5</v>
      </c>
      <c r="P7" s="456">
        <f t="shared" si="2"/>
        <v>96.999999999999972</v>
      </c>
      <c r="Q7" s="345"/>
      <c r="R7" s="345"/>
    </row>
    <row r="8" spans="1:18">
      <c r="A8" s="865"/>
      <c r="B8" s="336" t="s">
        <v>189</v>
      </c>
      <c r="C8" s="336"/>
      <c r="D8" s="337" t="s">
        <v>195</v>
      </c>
      <c r="E8" s="338"/>
      <c r="F8" s="339">
        <v>30.95</v>
      </c>
      <c r="G8" s="415">
        <v>4293</v>
      </c>
      <c r="H8" s="340">
        <f t="shared" si="3"/>
        <v>132868.35</v>
      </c>
      <c r="I8" s="454"/>
      <c r="J8" s="341">
        <v>12</v>
      </c>
      <c r="K8" s="342">
        <f t="shared" si="0"/>
        <v>1640.6369426751601</v>
      </c>
      <c r="L8" s="343">
        <f t="shared" si="1"/>
        <v>136.71974522293002</v>
      </c>
      <c r="M8" s="344">
        <v>0.57499999999999996</v>
      </c>
      <c r="N8" s="344">
        <v>0.68402777777777768</v>
      </c>
      <c r="O8" s="335">
        <v>5</v>
      </c>
      <c r="P8" s="456">
        <f t="shared" si="2"/>
        <v>156.99999999999991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/>
      <c r="I9" s="454"/>
      <c r="J9" s="341"/>
      <c r="K9" s="342"/>
      <c r="L9" s="343"/>
      <c r="M9" s="344"/>
      <c r="N9" s="344"/>
      <c r="O9" s="335"/>
      <c r="P9" s="456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54"/>
      <c r="J10" s="341"/>
      <c r="K10" s="342"/>
      <c r="L10" s="343"/>
      <c r="M10" s="344"/>
      <c r="N10" s="344"/>
      <c r="O10" s="335"/>
      <c r="P10" s="456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54"/>
      <c r="J11" s="341"/>
      <c r="K11" s="342"/>
      <c r="L11" s="343"/>
      <c r="M11" s="344"/>
      <c r="N11" s="344"/>
      <c r="O11" s="335"/>
      <c r="P11" s="456"/>
      <c r="Q11" s="345"/>
      <c r="R11" s="345"/>
    </row>
    <row r="12" spans="1:18">
      <c r="A12" s="866"/>
      <c r="B12" s="336">
        <v>0</v>
      </c>
      <c r="C12" s="453"/>
      <c r="D12" s="337"/>
      <c r="E12" s="338"/>
      <c r="F12" s="339" t="s">
        <v>161</v>
      </c>
      <c r="G12" s="451"/>
      <c r="H12" s="340">
        <f t="shared" si="3"/>
        <v>0</v>
      </c>
      <c r="I12" s="454"/>
      <c r="J12" s="341"/>
      <c r="K12" s="342"/>
      <c r="L12" s="343"/>
      <c r="M12" s="344"/>
      <c r="N12" s="344"/>
      <c r="O12" s="335"/>
      <c r="P12" s="456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54"/>
      <c r="J13" s="341"/>
      <c r="K13" s="342"/>
      <c r="L13" s="343"/>
      <c r="M13" s="344"/>
      <c r="N13" s="344"/>
      <c r="O13" s="335"/>
      <c r="P13" s="456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54"/>
      <c r="J14" s="341"/>
      <c r="K14" s="342"/>
      <c r="L14" s="343"/>
      <c r="M14" s="344"/>
      <c r="N14" s="344"/>
      <c r="O14" s="335"/>
      <c r="P14" s="456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54"/>
      <c r="J15" s="341"/>
      <c r="K15" s="342"/>
      <c r="L15" s="343"/>
      <c r="M15" s="344"/>
      <c r="N15" s="344"/>
      <c r="O15" s="335"/>
      <c r="P15" s="456"/>
      <c r="Q15" s="335"/>
      <c r="R15" s="335"/>
    </row>
    <row r="16" spans="1:18" ht="15.75" customHeight="1">
      <c r="A16" s="867"/>
      <c r="B16" s="336">
        <v>0</v>
      </c>
      <c r="C16" s="349" t="s">
        <v>376</v>
      </c>
      <c r="D16" s="850" t="s">
        <v>377</v>
      </c>
      <c r="E16" s="850"/>
      <c r="F16" s="350"/>
      <c r="G16" s="351"/>
      <c r="H16" s="352"/>
      <c r="I16" s="353"/>
      <c r="J16" s="354">
        <f>AVERAGE(J5:J15)</f>
        <v>11.5</v>
      </c>
      <c r="K16" s="354">
        <f>AVERAGE(K5:K15)</f>
        <v>1507.2593546220007</v>
      </c>
      <c r="L16" s="355">
        <f>AVERAGE(L5:L15)</f>
        <v>128.86456160311545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378</v>
      </c>
      <c r="B17" s="336">
        <v>0</v>
      </c>
      <c r="C17" s="453"/>
      <c r="D17" s="337" t="s">
        <v>172</v>
      </c>
      <c r="E17" s="337"/>
      <c r="F17" s="339" t="s">
        <v>161</v>
      </c>
      <c r="G17" s="452">
        <v>3012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1628.1081081081081</v>
      </c>
      <c r="L17" s="343">
        <f>K17/J17</f>
        <v>162.81081081081081</v>
      </c>
      <c r="M17" s="344">
        <v>0.17013888888888887</v>
      </c>
      <c r="N17" s="344">
        <v>0.2472222222222222</v>
      </c>
      <c r="O17" s="335">
        <v>5</v>
      </c>
      <c r="P17" s="456">
        <f>(N17-M17)*24*60</f>
        <v>111</v>
      </c>
      <c r="Q17" s="335"/>
      <c r="R17" s="335"/>
    </row>
    <row r="18" spans="1:18" ht="15.75" customHeight="1">
      <c r="A18" s="868"/>
      <c r="B18" s="336">
        <v>0</v>
      </c>
      <c r="C18" s="453"/>
      <c r="D18" s="337" t="s">
        <v>379</v>
      </c>
      <c r="E18" s="337"/>
      <c r="F18" s="339" t="s">
        <v>161</v>
      </c>
      <c r="G18" s="451">
        <v>3486</v>
      </c>
      <c r="H18" s="340">
        <f t="shared" si="4"/>
        <v>0</v>
      </c>
      <c r="I18" s="454"/>
      <c r="J18" s="341">
        <v>10</v>
      </c>
      <c r="K18" s="342">
        <f t="shared" si="5"/>
        <v>1621.395348837209</v>
      </c>
      <c r="L18" s="343">
        <f t="shared" ref="L18" si="6">K18/J18</f>
        <v>162.1395348837209</v>
      </c>
      <c r="M18" s="344">
        <v>0.25069444444444444</v>
      </c>
      <c r="N18" s="344">
        <v>0.34027777777777779</v>
      </c>
      <c r="O18" s="335">
        <v>5</v>
      </c>
      <c r="P18" s="456">
        <f t="shared" ref="P18:P20" si="7">(N18-M18)*24*60</f>
        <v>129.00000000000003</v>
      </c>
      <c r="Q18" s="345"/>
      <c r="R18" s="345"/>
    </row>
    <row r="19" spans="1:18" ht="15.75" customHeight="1">
      <c r="A19" s="868"/>
      <c r="B19" s="336">
        <v>0</v>
      </c>
      <c r="C19" s="453"/>
      <c r="D19" s="337" t="s">
        <v>380</v>
      </c>
      <c r="E19" s="337"/>
      <c r="F19" s="339" t="s">
        <v>161</v>
      </c>
      <c r="G19" s="451">
        <v>339</v>
      </c>
      <c r="H19" s="340">
        <f t="shared" si="4"/>
        <v>0</v>
      </c>
      <c r="I19" s="454"/>
      <c r="J19" s="341">
        <v>12</v>
      </c>
      <c r="K19" s="342">
        <f t="shared" si="5"/>
        <v>1452.8571428571397</v>
      </c>
      <c r="L19" s="343">
        <f>K19/J19</f>
        <v>121.07142857142831</v>
      </c>
      <c r="M19" s="344">
        <v>0.34375</v>
      </c>
      <c r="N19" s="344">
        <v>0.35347222222222224</v>
      </c>
      <c r="O19" s="335">
        <v>5</v>
      </c>
      <c r="P19" s="456">
        <f t="shared" si="7"/>
        <v>14.00000000000003</v>
      </c>
      <c r="Q19" s="345"/>
      <c r="R19" s="345"/>
    </row>
    <row r="20" spans="1:18" ht="15.75" customHeight="1">
      <c r="A20" s="869"/>
      <c r="B20" s="336">
        <v>0</v>
      </c>
      <c r="C20" s="453"/>
      <c r="D20" s="337" t="s">
        <v>381</v>
      </c>
      <c r="E20" s="337"/>
      <c r="F20" s="339" t="s">
        <v>161</v>
      </c>
      <c r="G20" s="451">
        <v>4293</v>
      </c>
      <c r="H20" s="340">
        <f t="shared" si="4"/>
        <v>0</v>
      </c>
      <c r="I20" s="454"/>
      <c r="J20" s="341">
        <v>9</v>
      </c>
      <c r="K20" s="342">
        <f t="shared" si="5"/>
        <v>1651.1538461538462</v>
      </c>
      <c r="L20" s="343">
        <f t="shared" ref="L20" si="8">K20/J20</f>
        <v>183.46153846153845</v>
      </c>
      <c r="M20" s="344">
        <v>0.35694444444444445</v>
      </c>
      <c r="N20" s="344">
        <v>0.46527777777777779</v>
      </c>
      <c r="O20" s="335">
        <v>5</v>
      </c>
      <c r="P20" s="456">
        <f t="shared" si="7"/>
        <v>156</v>
      </c>
      <c r="Q20" s="345"/>
      <c r="R20" s="345"/>
    </row>
    <row r="21" spans="1:18" ht="15.75" customHeight="1">
      <c r="A21" s="869"/>
      <c r="B21" s="336">
        <v>0</v>
      </c>
      <c r="C21" s="453"/>
      <c r="D21" s="337"/>
      <c r="E21" s="337"/>
      <c r="F21" s="339" t="s">
        <v>161</v>
      </c>
      <c r="G21" s="451"/>
      <c r="H21" s="340"/>
      <c r="I21" s="454"/>
      <c r="J21" s="341"/>
      <c r="K21" s="342"/>
      <c r="L21" s="343"/>
      <c r="M21" s="344"/>
      <c r="N21" s="344"/>
      <c r="O21" s="335"/>
      <c r="P21" s="456"/>
      <c r="Q21" s="345"/>
      <c r="R21" s="345"/>
    </row>
    <row r="22" spans="1:18" ht="15.75" customHeight="1">
      <c r="A22" s="869"/>
      <c r="B22" s="336">
        <v>0</v>
      </c>
      <c r="C22" s="453"/>
      <c r="D22" s="337"/>
      <c r="E22" s="338"/>
      <c r="F22" s="339" t="s">
        <v>161</v>
      </c>
      <c r="G22" s="451"/>
      <c r="H22" s="340">
        <f t="shared" si="4"/>
        <v>0</v>
      </c>
      <c r="I22" s="454"/>
      <c r="J22" s="341"/>
      <c r="K22" s="342"/>
      <c r="L22" s="343"/>
      <c r="M22" s="344"/>
      <c r="N22" s="344"/>
      <c r="O22" s="335"/>
      <c r="P22" s="456"/>
      <c r="Q22" s="335"/>
      <c r="R22" s="335"/>
    </row>
    <row r="23" spans="1:18" ht="15.75" customHeight="1">
      <c r="A23" s="869"/>
      <c r="B23" s="336">
        <v>0</v>
      </c>
      <c r="C23" s="453"/>
      <c r="D23" s="337"/>
      <c r="E23" s="338"/>
      <c r="F23" s="339" t="s">
        <v>161</v>
      </c>
      <c r="G23" s="451"/>
      <c r="H23" s="340">
        <f t="shared" si="4"/>
        <v>0</v>
      </c>
      <c r="I23" s="454"/>
      <c r="J23" s="341"/>
      <c r="K23" s="342"/>
      <c r="L23" s="343"/>
      <c r="M23" s="344"/>
      <c r="N23" s="344"/>
      <c r="O23" s="335"/>
      <c r="P23" s="456"/>
      <c r="Q23" s="335"/>
      <c r="R23" s="335"/>
    </row>
    <row r="24" spans="1:18" ht="17.399999999999999" customHeight="1">
      <c r="A24" s="870"/>
      <c r="B24" s="336">
        <v>0</v>
      </c>
      <c r="C24" s="204" t="s">
        <v>382</v>
      </c>
      <c r="D24" s="850" t="s">
        <v>377</v>
      </c>
      <c r="E24" s="850"/>
      <c r="F24" s="350"/>
      <c r="G24" s="358"/>
      <c r="H24" s="352"/>
      <c r="I24" s="353"/>
      <c r="J24" s="354">
        <f>AVERAGE(J17:J23)</f>
        <v>10.25</v>
      </c>
      <c r="K24" s="354">
        <f>AVERAGE(K17:K23)</f>
        <v>1588.3786114890759</v>
      </c>
      <c r="L24" s="355">
        <f>AVERAGE(L17:L23)</f>
        <v>157.37082818187463</v>
      </c>
      <c r="M24" s="344"/>
      <c r="N24" s="344"/>
      <c r="O24" s="335"/>
      <c r="P24" s="335"/>
      <c r="Q24" s="335"/>
      <c r="R24" s="335"/>
    </row>
    <row r="25" spans="1:18">
      <c r="A25" s="857" t="s">
        <v>383</v>
      </c>
      <c r="B25" s="336" t="s">
        <v>165</v>
      </c>
      <c r="C25" s="359"/>
      <c r="D25" s="360" t="s">
        <v>174</v>
      </c>
      <c r="E25" s="361"/>
      <c r="F25" s="339">
        <v>18.53</v>
      </c>
      <c r="G25" s="452">
        <v>2221</v>
      </c>
      <c r="H25" s="340">
        <f t="shared" ref="H25:H37" si="9">F25*G25</f>
        <v>41155.130000000005</v>
      </c>
      <c r="I25" s="454"/>
      <c r="J25" s="341">
        <v>3</v>
      </c>
      <c r="K25" s="342">
        <f t="shared" ref="K25:K30" si="10">G25/P25*60</f>
        <v>2776.2499999999986</v>
      </c>
      <c r="L25" s="343">
        <f t="shared" ref="L25:L30" si="11">K25/J25</f>
        <v>925.41666666666617</v>
      </c>
      <c r="M25" s="344">
        <v>0.18055555555555555</v>
      </c>
      <c r="N25" s="344">
        <v>0.21388888888888891</v>
      </c>
      <c r="O25" s="335">
        <v>20</v>
      </c>
      <c r="P25" s="456">
        <f>(N25-M25)*24*60</f>
        <v>48.000000000000028</v>
      </c>
      <c r="Q25" s="345"/>
      <c r="R25" s="345"/>
    </row>
    <row r="26" spans="1:18">
      <c r="A26" s="857"/>
      <c r="B26" s="336" t="s">
        <v>165</v>
      </c>
      <c r="C26" s="359"/>
      <c r="D26" s="337" t="s">
        <v>384</v>
      </c>
      <c r="E26" s="362"/>
      <c r="F26" s="339">
        <v>18.18</v>
      </c>
      <c r="G26" s="452">
        <v>3278</v>
      </c>
      <c r="H26" s="340">
        <f t="shared" si="9"/>
        <v>59594.04</v>
      </c>
      <c r="I26" s="454"/>
      <c r="J26" s="341">
        <v>4</v>
      </c>
      <c r="K26" s="342">
        <f t="shared" si="10"/>
        <v>2770.1408450704234</v>
      </c>
      <c r="L26" s="343">
        <f t="shared" si="11"/>
        <v>692.53521126760586</v>
      </c>
      <c r="M26" s="344">
        <v>0.22222222222222221</v>
      </c>
      <c r="N26" s="344">
        <v>0.27152777777777776</v>
      </c>
      <c r="O26" s="335">
        <v>12</v>
      </c>
      <c r="P26" s="456">
        <f>(N26-M26)*24*60</f>
        <v>70.999999999999986</v>
      </c>
      <c r="Q26" s="345"/>
      <c r="R26" s="345"/>
    </row>
    <row r="27" spans="1:18">
      <c r="A27" s="857"/>
      <c r="B27" s="336" t="s">
        <v>189</v>
      </c>
      <c r="C27" s="359"/>
      <c r="D27" s="360" t="s">
        <v>385</v>
      </c>
      <c r="E27" s="362"/>
      <c r="F27" s="339">
        <v>22.32</v>
      </c>
      <c r="G27" s="452">
        <v>1934</v>
      </c>
      <c r="H27" s="340">
        <f t="shared" si="9"/>
        <v>43166.879999999997</v>
      </c>
      <c r="I27" s="454"/>
      <c r="J27" s="341">
        <v>4</v>
      </c>
      <c r="K27" s="342">
        <f t="shared" si="10"/>
        <v>2975.3846153846139</v>
      </c>
      <c r="L27" s="343">
        <f t="shared" si="11"/>
        <v>743.84615384615347</v>
      </c>
      <c r="M27" s="344">
        <v>0.28472222222222221</v>
      </c>
      <c r="N27" s="344">
        <v>0.31180555555555556</v>
      </c>
      <c r="O27" s="335">
        <v>19</v>
      </c>
      <c r="P27" s="456">
        <f t="shared" ref="P27:P30" si="12">(N27-M27)*24*60</f>
        <v>39.000000000000021</v>
      </c>
      <c r="Q27" s="345"/>
      <c r="R27" s="345"/>
    </row>
    <row r="28" spans="1:18">
      <c r="A28" s="857"/>
      <c r="B28" s="336" t="s">
        <v>165</v>
      </c>
      <c r="C28" s="453"/>
      <c r="D28" s="361" t="s">
        <v>386</v>
      </c>
      <c r="E28" s="362"/>
      <c r="F28" s="339">
        <v>17.890909090909091</v>
      </c>
      <c r="G28" s="452">
        <v>2438</v>
      </c>
      <c r="H28" s="340">
        <f t="shared" si="9"/>
        <v>43618.036363636362</v>
      </c>
      <c r="I28" s="454"/>
      <c r="J28" s="341">
        <v>3</v>
      </c>
      <c r="K28" s="342">
        <f t="shared" si="10"/>
        <v>3180</v>
      </c>
      <c r="L28" s="343">
        <f t="shared" si="11"/>
        <v>1060</v>
      </c>
      <c r="M28" s="344">
        <v>0.3263888888888889</v>
      </c>
      <c r="N28" s="344">
        <v>0.35833333333333334</v>
      </c>
      <c r="O28" s="335">
        <v>21</v>
      </c>
      <c r="P28" s="456">
        <f t="shared" si="12"/>
        <v>46</v>
      </c>
      <c r="Q28" s="345"/>
      <c r="R28" s="345"/>
    </row>
    <row r="29" spans="1:18">
      <c r="A29" s="857"/>
      <c r="B29" s="336" t="s">
        <v>189</v>
      </c>
      <c r="C29" s="452"/>
      <c r="D29" s="337" t="s">
        <v>175</v>
      </c>
      <c r="E29" s="362"/>
      <c r="F29" s="339">
        <v>18.77</v>
      </c>
      <c r="G29" s="452">
        <v>931</v>
      </c>
      <c r="H29" s="340">
        <f t="shared" si="9"/>
        <v>17474.87</v>
      </c>
      <c r="I29" s="454"/>
      <c r="J29" s="341">
        <v>4</v>
      </c>
      <c r="K29" s="342">
        <f t="shared" si="10"/>
        <v>2793.00000000001</v>
      </c>
      <c r="L29" s="343">
        <f t="shared" si="11"/>
        <v>698.2500000000025</v>
      </c>
      <c r="M29" s="344">
        <v>0.36805555555555558</v>
      </c>
      <c r="N29" s="344">
        <v>0.38194444444444442</v>
      </c>
      <c r="O29" s="335">
        <v>14</v>
      </c>
      <c r="P29" s="456">
        <f t="shared" si="12"/>
        <v>19.999999999999929</v>
      </c>
      <c r="Q29" s="345"/>
      <c r="R29" s="345"/>
    </row>
    <row r="30" spans="1:18">
      <c r="A30" s="857"/>
      <c r="B30" s="336" t="s">
        <v>165</v>
      </c>
      <c r="C30" s="452"/>
      <c r="D30" s="360" t="s">
        <v>387</v>
      </c>
      <c r="E30" s="362"/>
      <c r="F30" s="339">
        <v>24.93</v>
      </c>
      <c r="G30" s="452">
        <v>695</v>
      </c>
      <c r="H30" s="340">
        <f t="shared" si="9"/>
        <v>17326.349999999999</v>
      </c>
      <c r="I30" s="454"/>
      <c r="J30" s="341">
        <v>3</v>
      </c>
      <c r="K30" s="342">
        <f t="shared" si="10"/>
        <v>2779.999999999995</v>
      </c>
      <c r="L30" s="343">
        <f t="shared" si="11"/>
        <v>926.66666666666504</v>
      </c>
      <c r="M30" s="344">
        <v>0.39583333333333331</v>
      </c>
      <c r="N30" s="344">
        <v>0.40625</v>
      </c>
      <c r="O30" s="335">
        <v>20</v>
      </c>
      <c r="P30" s="456">
        <f t="shared" si="12"/>
        <v>15.000000000000027</v>
      </c>
      <c r="Q30" s="345"/>
      <c r="R30" s="345"/>
    </row>
    <row r="31" spans="1:18" ht="15.75" customHeight="1">
      <c r="A31" s="857"/>
      <c r="B31" s="336">
        <v>0</v>
      </c>
      <c r="C31" s="453"/>
      <c r="D31" s="360"/>
      <c r="E31" s="362"/>
      <c r="F31" s="339" t="s">
        <v>161</v>
      </c>
      <c r="G31" s="452"/>
      <c r="H31" s="340">
        <f t="shared" si="9"/>
        <v>0</v>
      </c>
      <c r="I31" s="454"/>
      <c r="J31" s="341"/>
      <c r="K31" s="342"/>
      <c r="L31" s="343"/>
      <c r="M31" s="344"/>
      <c r="N31" s="344"/>
      <c r="O31" s="335"/>
      <c r="P31" s="456"/>
      <c r="Q31" s="345"/>
      <c r="R31" s="345"/>
    </row>
    <row r="32" spans="1:18">
      <c r="A32" s="857"/>
      <c r="B32" s="336">
        <v>0</v>
      </c>
      <c r="C32" s="453"/>
      <c r="D32" s="360"/>
      <c r="E32" s="338"/>
      <c r="F32" s="339" t="s">
        <v>161</v>
      </c>
      <c r="G32" s="452"/>
      <c r="H32" s="340">
        <f t="shared" si="9"/>
        <v>0</v>
      </c>
      <c r="I32" s="454"/>
      <c r="J32" s="341"/>
      <c r="K32" s="342"/>
      <c r="L32" s="343"/>
      <c r="M32" s="344"/>
      <c r="N32" s="344"/>
      <c r="O32" s="335"/>
      <c r="P32" s="456"/>
      <c r="Q32" s="345"/>
      <c r="R32" s="345"/>
    </row>
    <row r="33" spans="1:18">
      <c r="A33" s="857"/>
      <c r="B33" s="336">
        <v>0</v>
      </c>
      <c r="C33" s="452"/>
      <c r="D33" s="363"/>
      <c r="E33" s="362"/>
      <c r="F33" s="339" t="s">
        <v>161</v>
      </c>
      <c r="G33" s="452"/>
      <c r="H33" s="340">
        <f t="shared" si="9"/>
        <v>0</v>
      </c>
      <c r="I33" s="454"/>
      <c r="J33" s="341"/>
      <c r="K33" s="342"/>
      <c r="L33" s="343"/>
      <c r="M33" s="344"/>
      <c r="N33" s="344"/>
      <c r="O33" s="335"/>
      <c r="P33" s="456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54"/>
      <c r="J34" s="341"/>
      <c r="K34" s="342"/>
      <c r="L34" s="343"/>
      <c r="M34" s="344"/>
      <c r="N34" s="344"/>
      <c r="O34" s="335"/>
      <c r="P34" s="456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54"/>
      <c r="J35" s="341"/>
      <c r="K35" s="342"/>
      <c r="L35" s="343"/>
      <c r="M35" s="344"/>
      <c r="N35" s="344"/>
      <c r="O35" s="335"/>
      <c r="P35" s="456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54"/>
      <c r="J36" s="341"/>
      <c r="K36" s="342"/>
      <c r="L36" s="343"/>
      <c r="M36" s="344"/>
      <c r="N36" s="344"/>
      <c r="O36" s="335"/>
      <c r="P36" s="456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54"/>
      <c r="J37" s="341"/>
      <c r="K37" s="342"/>
      <c r="L37" s="343"/>
      <c r="M37" s="344"/>
      <c r="N37" s="344"/>
      <c r="O37" s="335"/>
      <c r="P37" s="456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3.5</v>
      </c>
      <c r="K38" s="354">
        <f>AVERAGE(K25:K37)</f>
        <v>2879.1292434091738</v>
      </c>
      <c r="L38" s="355">
        <f>AVERAGE(L25:L37)</f>
        <v>841.11911640784876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388</v>
      </c>
      <c r="B39" s="336" t="s">
        <v>165</v>
      </c>
      <c r="C39" s="453"/>
      <c r="D39" s="360" t="s">
        <v>389</v>
      </c>
      <c r="E39" s="338"/>
      <c r="F39" s="339">
        <v>16.66</v>
      </c>
      <c r="G39" s="452">
        <v>4948</v>
      </c>
      <c r="H39" s="340">
        <f t="shared" ref="H39:H47" si="13">F39*G39</f>
        <v>82433.680000000008</v>
      </c>
      <c r="I39" s="454"/>
      <c r="J39" s="341">
        <v>4</v>
      </c>
      <c r="K39" s="342">
        <f t="shared" ref="K39:K40" si="14">G39/P39*60</f>
        <v>2774.5794392523367</v>
      </c>
      <c r="L39" s="343">
        <f t="shared" ref="L39:L40" si="15">K39/J39</f>
        <v>693.64485981308417</v>
      </c>
      <c r="M39" s="344">
        <v>0.18055555555555555</v>
      </c>
      <c r="N39" s="344">
        <v>0.25486111111111109</v>
      </c>
      <c r="O39" s="335">
        <v>20</v>
      </c>
      <c r="P39" s="456">
        <f t="shared" ref="P39:P40" si="16">(N39-M39)*24*60</f>
        <v>106.99999999999999</v>
      </c>
      <c r="Q39" s="345"/>
      <c r="R39" s="345"/>
    </row>
    <row r="40" spans="1:18">
      <c r="A40" s="847"/>
      <c r="B40" s="336" t="s">
        <v>165</v>
      </c>
      <c r="C40" s="453"/>
      <c r="D40" s="361" t="s">
        <v>390</v>
      </c>
      <c r="E40" s="338"/>
      <c r="F40" s="339">
        <v>22.95</v>
      </c>
      <c r="G40" s="452">
        <v>5184</v>
      </c>
      <c r="H40" s="340">
        <f t="shared" si="13"/>
        <v>118972.8</v>
      </c>
      <c r="I40" s="454"/>
      <c r="J40" s="341">
        <v>4</v>
      </c>
      <c r="K40" s="342">
        <f t="shared" si="14"/>
        <v>2827.6363636363658</v>
      </c>
      <c r="L40" s="343">
        <f t="shared" si="15"/>
        <v>706.90909090909145</v>
      </c>
      <c r="M40" s="344">
        <v>0.2638888888888889</v>
      </c>
      <c r="N40" s="344">
        <v>0.34027777777777773</v>
      </c>
      <c r="O40" s="335">
        <v>13</v>
      </c>
      <c r="P40" s="456">
        <f t="shared" si="16"/>
        <v>109.99999999999993</v>
      </c>
      <c r="Q40" s="345"/>
      <c r="R40" s="345"/>
    </row>
    <row r="41" spans="1:18">
      <c r="A41" s="847"/>
      <c r="B41" s="336">
        <v>0</v>
      </c>
      <c r="C41" s="453"/>
      <c r="D41" s="361"/>
      <c r="E41" s="338"/>
      <c r="F41" s="339" t="s">
        <v>161</v>
      </c>
      <c r="G41" s="452"/>
      <c r="H41" s="340">
        <f t="shared" si="13"/>
        <v>0</v>
      </c>
      <c r="I41" s="45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453"/>
      <c r="D42" s="361"/>
      <c r="E42" s="338"/>
      <c r="F42" s="339" t="s">
        <v>161</v>
      </c>
      <c r="G42" s="452"/>
      <c r="H42" s="340">
        <f t="shared" si="13"/>
        <v>0</v>
      </c>
      <c r="I42" s="45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453"/>
      <c r="D43" s="363"/>
      <c r="E43" s="338"/>
      <c r="F43" s="339" t="s">
        <v>161</v>
      </c>
      <c r="G43" s="452"/>
      <c r="H43" s="340">
        <f t="shared" si="13"/>
        <v>0</v>
      </c>
      <c r="I43" s="454"/>
      <c r="J43" s="341"/>
      <c r="K43" s="342"/>
      <c r="L43" s="343"/>
      <c r="M43" s="344"/>
      <c r="N43" s="344"/>
      <c r="O43" s="335"/>
      <c r="P43" s="456"/>
      <c r="Q43" s="345"/>
      <c r="R43" s="345"/>
    </row>
    <row r="44" spans="1:18">
      <c r="A44" s="847"/>
      <c r="B44" s="336">
        <v>0</v>
      </c>
      <c r="C44" s="453"/>
      <c r="D44" s="361"/>
      <c r="E44" s="367"/>
      <c r="F44" s="339" t="s">
        <v>161</v>
      </c>
      <c r="G44" s="368"/>
      <c r="H44" s="369">
        <f t="shared" si="13"/>
        <v>0</v>
      </c>
      <c r="I44" s="455"/>
      <c r="J44" s="341"/>
      <c r="K44" s="342"/>
      <c r="L44" s="343"/>
      <c r="M44" s="344"/>
      <c r="N44" s="344"/>
      <c r="O44" s="335"/>
      <c r="P44" s="456"/>
      <c r="Q44" s="345"/>
      <c r="R44" s="345"/>
    </row>
    <row r="45" spans="1:18">
      <c r="A45" s="847"/>
      <c r="B45" s="336">
        <v>0</v>
      </c>
      <c r="C45" s="453"/>
      <c r="D45" s="361"/>
      <c r="E45" s="362"/>
      <c r="F45" s="339" t="s">
        <v>161</v>
      </c>
      <c r="G45" s="452"/>
      <c r="H45" s="340">
        <f t="shared" si="13"/>
        <v>0</v>
      </c>
      <c r="I45" s="454"/>
      <c r="J45" s="341"/>
      <c r="K45" s="342"/>
      <c r="L45" s="343"/>
      <c r="M45" s="344"/>
      <c r="N45" s="344"/>
      <c r="O45" s="335"/>
      <c r="P45" s="456"/>
      <c r="Q45" s="345"/>
      <c r="R45" s="345"/>
    </row>
    <row r="46" spans="1:18">
      <c r="A46" s="847"/>
      <c r="B46" s="336">
        <v>0</v>
      </c>
      <c r="C46" s="453"/>
      <c r="D46" s="363"/>
      <c r="E46" s="367"/>
      <c r="F46" s="339" t="s">
        <v>161</v>
      </c>
      <c r="G46" s="368"/>
      <c r="H46" s="369">
        <f t="shared" si="13"/>
        <v>0</v>
      </c>
      <c r="I46" s="455"/>
      <c r="J46" s="341"/>
      <c r="K46" s="342"/>
      <c r="L46" s="343"/>
      <c r="M46" s="344"/>
      <c r="N46" s="344"/>
      <c r="O46" s="335"/>
      <c r="P46" s="456"/>
      <c r="Q46" s="345"/>
      <c r="R46" s="345"/>
    </row>
    <row r="47" spans="1:18">
      <c r="A47" s="847"/>
      <c r="B47" s="336">
        <v>0</v>
      </c>
      <c r="C47" s="453"/>
      <c r="D47" s="361"/>
      <c r="E47" s="362"/>
      <c r="F47" s="339" t="s">
        <v>161</v>
      </c>
      <c r="G47" s="452"/>
      <c r="H47" s="340">
        <f t="shared" si="13"/>
        <v>0</v>
      </c>
      <c r="I47" s="454"/>
      <c r="J47" s="341"/>
      <c r="K47" s="342"/>
      <c r="L47" s="343"/>
      <c r="M47" s="344"/>
      <c r="N47" s="344"/>
      <c r="O47" s="335"/>
      <c r="P47" s="456"/>
      <c r="Q47" s="345"/>
      <c r="R47" s="345"/>
    </row>
    <row r="48" spans="1:18">
      <c r="A48" s="848"/>
      <c r="B48" s="336">
        <v>0</v>
      </c>
      <c r="C48" s="452"/>
      <c r="D48" s="361"/>
      <c r="E48" s="370"/>
      <c r="F48" s="339" t="s">
        <v>161</v>
      </c>
      <c r="G48" s="452"/>
      <c r="H48" s="340"/>
      <c r="I48" s="454"/>
      <c r="J48" s="341"/>
      <c r="K48" s="342"/>
      <c r="L48" s="343"/>
      <c r="M48" s="344"/>
      <c r="N48" s="344"/>
      <c r="O48" s="335"/>
      <c r="P48" s="456"/>
      <c r="Q48" s="345"/>
      <c r="R48" s="345"/>
    </row>
    <row r="49" spans="1:18">
      <c r="A49" s="848"/>
      <c r="B49" s="336">
        <v>0</v>
      </c>
      <c r="C49" s="452"/>
      <c r="D49" s="360"/>
      <c r="E49" s="371"/>
      <c r="F49" s="339" t="s">
        <v>161</v>
      </c>
      <c r="G49" s="335"/>
      <c r="H49" s="369">
        <f>F49*G49</f>
        <v>0</v>
      </c>
      <c r="I49" s="456"/>
      <c r="J49" s="341"/>
      <c r="K49" s="342"/>
      <c r="L49" s="343"/>
      <c r="M49" s="344"/>
      <c r="N49" s="344"/>
      <c r="O49" s="335"/>
      <c r="P49" s="456"/>
      <c r="Q49" s="345"/>
      <c r="R49" s="345"/>
    </row>
    <row r="50" spans="1:18">
      <c r="A50" s="848"/>
      <c r="B50" s="336">
        <v>0</v>
      </c>
      <c r="C50" s="452"/>
      <c r="D50" s="361"/>
      <c r="E50" s="371"/>
      <c r="F50" s="339" t="s">
        <v>161</v>
      </c>
      <c r="G50" s="335"/>
      <c r="H50" s="369">
        <f>F50*G50</f>
        <v>0</v>
      </c>
      <c r="I50" s="456"/>
      <c r="J50" s="341"/>
      <c r="K50" s="342"/>
      <c r="L50" s="343"/>
      <c r="M50" s="344"/>
      <c r="N50" s="344"/>
      <c r="O50" s="335"/>
      <c r="P50" s="456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377</v>
      </c>
      <c r="E51" s="850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2827.1150154326256</v>
      </c>
      <c r="L51" s="355">
        <f>AVERAGE(L38:L50)</f>
        <v>747.22435571000813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391</v>
      </c>
      <c r="B52" s="336" t="s">
        <v>165</v>
      </c>
      <c r="C52" s="453"/>
      <c r="D52" s="361" t="s">
        <v>177</v>
      </c>
      <c r="E52" s="375"/>
      <c r="F52" s="339">
        <v>25.03</v>
      </c>
      <c r="G52" s="452">
        <v>738</v>
      </c>
      <c r="H52" s="340">
        <f>F52*G52</f>
        <v>18472.14</v>
      </c>
      <c r="I52" s="454"/>
      <c r="J52" s="341">
        <v>4</v>
      </c>
      <c r="K52" s="342">
        <f>G52/P52*60</f>
        <v>3162.8571428571454</v>
      </c>
      <c r="L52" s="343">
        <f>K52/J52</f>
        <v>790.71428571428635</v>
      </c>
      <c r="M52" s="344">
        <v>0.18055555555555555</v>
      </c>
      <c r="N52" s="344">
        <v>0.19027777777777777</v>
      </c>
      <c r="O52" s="342">
        <v>20</v>
      </c>
      <c r="P52" s="456">
        <f>(N52-M52)*24*60</f>
        <v>13.999999999999989</v>
      </c>
      <c r="Q52" s="345"/>
      <c r="R52" s="345"/>
    </row>
    <row r="53" spans="1:18" ht="15.6" customHeight="1">
      <c r="A53" s="852"/>
      <c r="B53" s="336" t="s">
        <v>165</v>
      </c>
      <c r="C53" s="453"/>
      <c r="D53" s="361" t="s">
        <v>178</v>
      </c>
      <c r="E53" s="376"/>
      <c r="F53" s="339">
        <v>24.82</v>
      </c>
      <c r="G53" s="346">
        <v>989</v>
      </c>
      <c r="H53" s="340">
        <f t="shared" ref="H53:H116" si="17">F53*G53</f>
        <v>24546.98</v>
      </c>
      <c r="I53" s="454"/>
      <c r="J53" s="341">
        <v>4</v>
      </c>
      <c r="K53" s="342">
        <f t="shared" ref="K53:K57" si="18">G53/P53*60</f>
        <v>3123.1578947368334</v>
      </c>
      <c r="L53" s="343">
        <f t="shared" ref="L53:L57" si="19">K53/J53</f>
        <v>780.78947368420836</v>
      </c>
      <c r="M53" s="344">
        <v>0.20138888888888887</v>
      </c>
      <c r="N53" s="344">
        <v>0.21458333333333335</v>
      </c>
      <c r="O53" s="342">
        <v>16</v>
      </c>
      <c r="P53" s="456">
        <f t="shared" ref="P53:P57" si="20">(N53-M53)*24*60</f>
        <v>19.000000000000053</v>
      </c>
      <c r="Q53" s="345"/>
      <c r="R53" s="345"/>
    </row>
    <row r="54" spans="1:18" ht="15.6" customHeight="1">
      <c r="A54" s="852"/>
      <c r="B54" s="336" t="s">
        <v>165</v>
      </c>
      <c r="C54" s="453"/>
      <c r="D54" s="361" t="s">
        <v>179</v>
      </c>
      <c r="E54" s="338"/>
      <c r="F54" s="339">
        <v>30</v>
      </c>
      <c r="G54" s="346">
        <v>1340</v>
      </c>
      <c r="H54" s="340">
        <f t="shared" si="17"/>
        <v>40200</v>
      </c>
      <c r="I54" s="454"/>
      <c r="J54" s="341">
        <v>4</v>
      </c>
      <c r="K54" s="342">
        <f t="shared" si="18"/>
        <v>3092.3076923076892</v>
      </c>
      <c r="L54" s="343">
        <f t="shared" si="19"/>
        <v>773.0769230769223</v>
      </c>
      <c r="M54" s="344">
        <v>0.22222222222222221</v>
      </c>
      <c r="N54" s="344">
        <v>0.24027777777777778</v>
      </c>
      <c r="O54" s="342">
        <v>11</v>
      </c>
      <c r="P54" s="456">
        <f t="shared" si="20"/>
        <v>26.000000000000028</v>
      </c>
      <c r="Q54" s="345"/>
      <c r="R54" s="345"/>
    </row>
    <row r="55" spans="1:18" ht="15.6" customHeight="1">
      <c r="A55" s="852"/>
      <c r="B55" s="336" t="s">
        <v>165</v>
      </c>
      <c r="C55" s="453"/>
      <c r="D55" s="363" t="s">
        <v>392</v>
      </c>
      <c r="E55" s="362"/>
      <c r="F55" s="339">
        <v>30</v>
      </c>
      <c r="G55" s="346">
        <v>719</v>
      </c>
      <c r="H55" s="340">
        <f t="shared" si="17"/>
        <v>21570</v>
      </c>
      <c r="I55" s="454"/>
      <c r="J55" s="341">
        <v>4</v>
      </c>
      <c r="K55" s="342">
        <f t="shared" si="18"/>
        <v>3081.4285714285647</v>
      </c>
      <c r="L55" s="343">
        <f t="shared" si="19"/>
        <v>770.35714285714118</v>
      </c>
      <c r="M55" s="344">
        <v>0.25</v>
      </c>
      <c r="N55" s="344">
        <v>0.25972222222222224</v>
      </c>
      <c r="O55" s="342">
        <v>14</v>
      </c>
      <c r="P55" s="456">
        <f t="shared" si="20"/>
        <v>14.00000000000003</v>
      </c>
      <c r="Q55" s="345"/>
      <c r="R55" s="345"/>
    </row>
    <row r="56" spans="1:18" ht="15.6" customHeight="1">
      <c r="A56" s="852"/>
      <c r="B56" s="336" t="s">
        <v>165</v>
      </c>
      <c r="C56" s="453"/>
      <c r="D56" s="361" t="s">
        <v>393</v>
      </c>
      <c r="E56" s="362"/>
      <c r="F56" s="339">
        <v>27.48</v>
      </c>
      <c r="G56" s="346">
        <v>1422</v>
      </c>
      <c r="H56" s="340">
        <f t="shared" si="17"/>
        <v>39076.559999999998</v>
      </c>
      <c r="I56" s="454"/>
      <c r="J56" s="341">
        <v>3</v>
      </c>
      <c r="K56" s="342">
        <f t="shared" si="18"/>
        <v>3159.9999999999927</v>
      </c>
      <c r="L56" s="343">
        <f t="shared" si="19"/>
        <v>1053.333333333331</v>
      </c>
      <c r="M56" s="344">
        <v>0.27083333333333331</v>
      </c>
      <c r="N56" s="344">
        <v>0.28958333333333336</v>
      </c>
      <c r="O56" s="342">
        <v>16</v>
      </c>
      <c r="P56" s="456">
        <f t="shared" si="20"/>
        <v>27.000000000000064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394</v>
      </c>
      <c r="E57" s="362"/>
      <c r="F57" s="339">
        <v>23.8</v>
      </c>
      <c r="G57" s="346">
        <v>760</v>
      </c>
      <c r="H57" s="340">
        <f t="shared" si="17"/>
        <v>18088</v>
      </c>
      <c r="I57" s="454"/>
      <c r="J57" s="341">
        <v>4</v>
      </c>
      <c r="K57" s="342">
        <f t="shared" si="18"/>
        <v>3039.9999999999945</v>
      </c>
      <c r="L57" s="343">
        <f t="shared" si="19"/>
        <v>759.99999999999864</v>
      </c>
      <c r="M57" s="344">
        <v>0.2986111111111111</v>
      </c>
      <c r="N57" s="344">
        <v>0.30902777777777779</v>
      </c>
      <c r="O57" s="342">
        <v>13</v>
      </c>
      <c r="P57" s="456">
        <f t="shared" si="20"/>
        <v>15.000000000000027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54"/>
      <c r="J58" s="341"/>
      <c r="K58" s="342"/>
      <c r="L58" s="343"/>
      <c r="M58" s="344"/>
      <c r="N58" s="344"/>
      <c r="O58" s="342"/>
      <c r="P58" s="456"/>
      <c r="Q58" s="345"/>
      <c r="R58" s="345"/>
    </row>
    <row r="59" spans="1:18" ht="15.6" customHeight="1">
      <c r="A59" s="852"/>
      <c r="B59" s="336">
        <v>0</v>
      </c>
      <c r="C59" s="453"/>
      <c r="D59" s="361"/>
      <c r="E59" s="362"/>
      <c r="F59" s="339" t="s">
        <v>161</v>
      </c>
      <c r="G59" s="346"/>
      <c r="H59" s="340">
        <f t="shared" si="17"/>
        <v>0</v>
      </c>
      <c r="I59" s="454"/>
      <c r="J59" s="341"/>
      <c r="K59" s="342"/>
      <c r="L59" s="343"/>
      <c r="M59" s="344"/>
      <c r="N59" s="344"/>
      <c r="O59" s="342"/>
      <c r="P59" s="456"/>
      <c r="Q59" s="345"/>
      <c r="R59" s="345"/>
    </row>
    <row r="60" spans="1:18" ht="15.6" customHeight="1">
      <c r="A60" s="852"/>
      <c r="B60" s="336">
        <v>0</v>
      </c>
      <c r="C60" s="453"/>
      <c r="D60" s="361"/>
      <c r="E60" s="379"/>
      <c r="F60" s="339" t="s">
        <v>161</v>
      </c>
      <c r="G60" s="346"/>
      <c r="H60" s="340">
        <f t="shared" si="17"/>
        <v>0</v>
      </c>
      <c r="I60" s="454"/>
      <c r="J60" s="341"/>
      <c r="K60" s="342"/>
      <c r="L60" s="343"/>
      <c r="M60" s="344"/>
      <c r="N60" s="344"/>
      <c r="O60" s="342"/>
      <c r="P60" s="456"/>
      <c r="Q60" s="345"/>
      <c r="R60" s="345"/>
    </row>
    <row r="61" spans="1:18" ht="15.6" customHeight="1">
      <c r="A61" s="852"/>
      <c r="B61" s="336">
        <v>0</v>
      </c>
      <c r="C61" s="453"/>
      <c r="D61" s="360"/>
      <c r="E61" s="362"/>
      <c r="F61" s="339" t="s">
        <v>161</v>
      </c>
      <c r="G61" s="346"/>
      <c r="H61" s="340">
        <f t="shared" si="17"/>
        <v>0</v>
      </c>
      <c r="I61" s="454"/>
      <c r="J61" s="341"/>
      <c r="K61" s="342"/>
      <c r="L61" s="343"/>
      <c r="M61" s="344"/>
      <c r="N61" s="344"/>
      <c r="O61" s="342"/>
      <c r="P61" s="456"/>
      <c r="Q61" s="345"/>
      <c r="R61" s="345"/>
    </row>
    <row r="62" spans="1:18" ht="15.6" customHeight="1">
      <c r="A62" s="852"/>
      <c r="B62" s="336">
        <v>0</v>
      </c>
      <c r="C62" s="453"/>
      <c r="D62" s="361"/>
      <c r="E62" s="380"/>
      <c r="F62" s="339" t="s">
        <v>161</v>
      </c>
      <c r="G62" s="346"/>
      <c r="H62" s="340">
        <f t="shared" si="17"/>
        <v>0</v>
      </c>
      <c r="I62" s="454"/>
      <c r="J62" s="341"/>
      <c r="K62" s="342"/>
      <c r="L62" s="343"/>
      <c r="M62" s="344"/>
      <c r="N62" s="344"/>
      <c r="O62" s="342"/>
      <c r="P62" s="456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55"/>
      <c r="J63" s="341"/>
      <c r="K63" s="342"/>
      <c r="L63" s="343"/>
      <c r="M63" s="344"/>
      <c r="N63" s="344"/>
      <c r="O63" s="335"/>
      <c r="P63" s="456"/>
      <c r="Q63" s="345"/>
      <c r="R63" s="345"/>
    </row>
    <row r="64" spans="1:18" ht="15.75" customHeight="1">
      <c r="A64" s="853"/>
      <c r="B64" s="336">
        <v>0</v>
      </c>
      <c r="C64" s="204" t="s">
        <v>395</v>
      </c>
      <c r="D64" s="850" t="s">
        <v>377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3109.9585502217037</v>
      </c>
      <c r="L64" s="355">
        <f>AVERAGE(L52:L63)</f>
        <v>821.37852644431462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396</v>
      </c>
      <c r="B65" s="336" t="s">
        <v>165</v>
      </c>
      <c r="C65" s="453"/>
      <c r="D65" s="361" t="s">
        <v>180</v>
      </c>
      <c r="E65" s="375"/>
      <c r="F65" s="339">
        <v>18.18</v>
      </c>
      <c r="G65" s="452">
        <v>1205</v>
      </c>
      <c r="H65" s="340">
        <f>F65*G65</f>
        <v>21906.9</v>
      </c>
      <c r="I65" s="454"/>
      <c r="J65" s="341">
        <v>3</v>
      </c>
      <c r="K65" s="342">
        <f t="shared" ref="K65:K71" si="21">G65/P65*60</f>
        <v>3143.478260869565</v>
      </c>
      <c r="L65" s="343">
        <f t="shared" ref="L65:L71" si="22">K65/J65</f>
        <v>1047.8260869565217</v>
      </c>
      <c r="M65" s="344">
        <v>0.18055555555555555</v>
      </c>
      <c r="N65" s="344">
        <v>0.19652777777777777</v>
      </c>
      <c r="O65" s="342">
        <v>20</v>
      </c>
      <c r="P65" s="456">
        <f>(N65-M65)*24*60</f>
        <v>23</v>
      </c>
      <c r="Q65" s="345"/>
      <c r="R65" s="345"/>
    </row>
    <row r="66" spans="1:18" ht="15.6" customHeight="1">
      <c r="A66" s="855"/>
      <c r="B66" s="336" t="s">
        <v>165</v>
      </c>
      <c r="C66" s="453"/>
      <c r="D66" s="382" t="s">
        <v>181</v>
      </c>
      <c r="E66" s="376"/>
      <c r="F66" s="339">
        <v>14.03</v>
      </c>
      <c r="G66" s="346">
        <v>4453</v>
      </c>
      <c r="H66" s="340">
        <f t="shared" ref="H66:H74" si="23">F66*G66</f>
        <v>62475.59</v>
      </c>
      <c r="I66" s="454"/>
      <c r="J66" s="341">
        <v>3</v>
      </c>
      <c r="K66" s="342">
        <f t="shared" si="21"/>
        <v>3180.7142857142862</v>
      </c>
      <c r="L66" s="343">
        <f t="shared" si="22"/>
        <v>1060.2380952380954</v>
      </c>
      <c r="M66" s="344">
        <v>0.20833333333333334</v>
      </c>
      <c r="N66" s="344">
        <v>0.26666666666666666</v>
      </c>
      <c r="O66" s="342">
        <v>17</v>
      </c>
      <c r="P66" s="456">
        <f t="shared" ref="P66:P71" si="24">(N66-M66)*24*60</f>
        <v>83.999999999999986</v>
      </c>
      <c r="Q66" s="345"/>
      <c r="R66" s="345"/>
    </row>
    <row r="67" spans="1:18" ht="15.6" customHeight="1">
      <c r="A67" s="855"/>
      <c r="B67" s="336" t="s">
        <v>165</v>
      </c>
      <c r="C67" s="453"/>
      <c r="D67" s="360" t="s">
        <v>182</v>
      </c>
      <c r="E67" s="362"/>
      <c r="F67" s="339">
        <v>18.18</v>
      </c>
      <c r="G67" s="346">
        <v>1972</v>
      </c>
      <c r="H67" s="340">
        <f t="shared" si="23"/>
        <v>35850.959999999999</v>
      </c>
      <c r="I67" s="454"/>
      <c r="J67" s="341">
        <v>3</v>
      </c>
      <c r="K67" s="342">
        <f t="shared" si="21"/>
        <v>3197.837837837842</v>
      </c>
      <c r="L67" s="343">
        <f t="shared" si="22"/>
        <v>1065.9459459459474</v>
      </c>
      <c r="M67" s="344">
        <v>0.27777777777777779</v>
      </c>
      <c r="N67" s="344">
        <v>0.3034722222222222</v>
      </c>
      <c r="O67" s="342">
        <v>16</v>
      </c>
      <c r="P67" s="456">
        <f t="shared" si="24"/>
        <v>36.99999999999995</v>
      </c>
      <c r="Q67" s="345"/>
      <c r="R67" s="345"/>
    </row>
    <row r="68" spans="1:18" ht="15.6" customHeight="1">
      <c r="A68" s="855"/>
      <c r="B68" s="336" t="s">
        <v>165</v>
      </c>
      <c r="C68" s="453"/>
      <c r="D68" s="361" t="s">
        <v>397</v>
      </c>
      <c r="E68" s="362"/>
      <c r="F68" s="339">
        <v>17.07</v>
      </c>
      <c r="G68" s="346">
        <v>1473</v>
      </c>
      <c r="H68" s="340">
        <f t="shared" si="23"/>
        <v>25144.11</v>
      </c>
      <c r="I68" s="454"/>
      <c r="J68" s="341">
        <v>3</v>
      </c>
      <c r="K68" s="342">
        <f t="shared" si="21"/>
        <v>3156.4285714285738</v>
      </c>
      <c r="L68" s="343">
        <f t="shared" si="22"/>
        <v>1052.142857142858</v>
      </c>
      <c r="M68" s="344">
        <v>0.3125</v>
      </c>
      <c r="N68" s="344">
        <v>0.33194444444444443</v>
      </c>
      <c r="O68" s="342">
        <v>13</v>
      </c>
      <c r="P68" s="456">
        <f t="shared" si="24"/>
        <v>27.999999999999979</v>
      </c>
      <c r="Q68" s="345"/>
      <c r="R68" s="345"/>
    </row>
    <row r="69" spans="1:18" ht="15.6" customHeight="1">
      <c r="A69" s="855"/>
      <c r="B69" s="336" t="s">
        <v>165</v>
      </c>
      <c r="C69" s="453"/>
      <c r="D69" s="363" t="s">
        <v>398</v>
      </c>
      <c r="E69" s="362"/>
      <c r="F69" s="339">
        <v>20.72</v>
      </c>
      <c r="G69" s="346">
        <v>777</v>
      </c>
      <c r="H69" s="340">
        <f t="shared" si="23"/>
        <v>16099.439999999999</v>
      </c>
      <c r="I69" s="454"/>
      <c r="J69" s="341">
        <v>3</v>
      </c>
      <c r="K69" s="342">
        <f t="shared" si="21"/>
        <v>3107.9999999999941</v>
      </c>
      <c r="L69" s="343">
        <f t="shared" si="22"/>
        <v>1035.999999999998</v>
      </c>
      <c r="M69" s="344">
        <v>0.34027777777777773</v>
      </c>
      <c r="N69" s="344">
        <v>0.35069444444444442</v>
      </c>
      <c r="O69" s="342">
        <v>12</v>
      </c>
      <c r="P69" s="456">
        <f t="shared" si="24"/>
        <v>15.000000000000027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7261</v>
      </c>
      <c r="H70" s="340">
        <f t="shared" si="23"/>
        <v>103728.57142857141</v>
      </c>
      <c r="I70" s="454"/>
      <c r="J70" s="341">
        <v>3</v>
      </c>
      <c r="K70" s="342">
        <f t="shared" si="21"/>
        <v>3180</v>
      </c>
      <c r="L70" s="343">
        <f t="shared" si="22"/>
        <v>1060</v>
      </c>
      <c r="M70" s="344">
        <v>0.3611111111111111</v>
      </c>
      <c r="N70" s="344">
        <v>0.45624999999999999</v>
      </c>
      <c r="O70" s="342">
        <v>15</v>
      </c>
      <c r="P70" s="456">
        <f t="shared" si="24"/>
        <v>137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399</v>
      </c>
      <c r="E71" s="362"/>
      <c r="F71" s="339">
        <v>24.76</v>
      </c>
      <c r="G71" s="378">
        <v>1330</v>
      </c>
      <c r="H71" s="340">
        <f t="shared" si="23"/>
        <v>32930.800000000003</v>
      </c>
      <c r="I71" s="454"/>
      <c r="J71" s="341">
        <v>4</v>
      </c>
      <c r="K71" s="342">
        <f t="shared" si="21"/>
        <v>3191.9999999999909</v>
      </c>
      <c r="L71" s="343">
        <f t="shared" si="22"/>
        <v>797.99999999999773</v>
      </c>
      <c r="M71" s="344">
        <v>0.46527777777777773</v>
      </c>
      <c r="N71" s="344">
        <v>0.4826388888888889</v>
      </c>
      <c r="O71" s="342">
        <v>13</v>
      </c>
      <c r="P71" s="456">
        <f t="shared" si="24"/>
        <v>25.000000000000071</v>
      </c>
      <c r="Q71" s="345"/>
      <c r="R71" s="345"/>
    </row>
    <row r="72" spans="1:18" ht="15.6" customHeight="1">
      <c r="A72" s="855"/>
      <c r="B72" s="336">
        <v>0</v>
      </c>
      <c r="C72" s="453"/>
      <c r="D72" s="363"/>
      <c r="E72" s="362"/>
      <c r="F72" s="339" t="s">
        <v>161</v>
      </c>
      <c r="G72" s="346"/>
      <c r="H72" s="340">
        <f t="shared" si="23"/>
        <v>0</v>
      </c>
      <c r="I72" s="454"/>
      <c r="J72" s="341"/>
      <c r="K72" s="342"/>
      <c r="L72" s="343"/>
      <c r="M72" s="344"/>
      <c r="N72" s="344"/>
      <c r="O72" s="342"/>
      <c r="P72" s="456"/>
      <c r="Q72" s="345"/>
      <c r="R72" s="345"/>
    </row>
    <row r="73" spans="1:18" ht="15.6" customHeight="1">
      <c r="A73" s="855"/>
      <c r="B73" s="336">
        <v>0</v>
      </c>
      <c r="C73" s="453"/>
      <c r="D73" s="361"/>
      <c r="E73" s="362"/>
      <c r="F73" s="339" t="s">
        <v>161</v>
      </c>
      <c r="G73" s="346"/>
      <c r="H73" s="340">
        <f t="shared" si="23"/>
        <v>0</v>
      </c>
      <c r="I73" s="454"/>
      <c r="J73" s="341"/>
      <c r="K73" s="342"/>
      <c r="L73" s="343"/>
      <c r="M73" s="344"/>
      <c r="N73" s="344"/>
      <c r="O73" s="342"/>
      <c r="P73" s="456"/>
      <c r="Q73" s="345"/>
      <c r="R73" s="345"/>
    </row>
    <row r="74" spans="1:18" ht="15.6" customHeight="1">
      <c r="A74" s="855"/>
      <c r="B74" s="336">
        <v>0</v>
      </c>
      <c r="C74" s="453"/>
      <c r="D74" s="363"/>
      <c r="E74" s="362"/>
      <c r="F74" s="339" t="s">
        <v>161</v>
      </c>
      <c r="G74" s="346"/>
      <c r="H74" s="340">
        <f t="shared" si="23"/>
        <v>0</v>
      </c>
      <c r="I74" s="454"/>
      <c r="J74" s="341"/>
      <c r="K74" s="342"/>
      <c r="L74" s="343"/>
      <c r="M74" s="344"/>
      <c r="N74" s="344"/>
      <c r="O74" s="342"/>
      <c r="P74" s="456"/>
      <c r="Q74" s="345"/>
      <c r="R74" s="345"/>
    </row>
    <row r="75" spans="1:18" ht="15.75" customHeight="1">
      <c r="A75" s="856"/>
      <c r="B75" s="336">
        <v>0</v>
      </c>
      <c r="C75" s="204" t="s">
        <v>400</v>
      </c>
      <c r="D75" s="850" t="s">
        <v>377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3165.4941365500367</v>
      </c>
      <c r="L75" s="355">
        <f>AVERAGE(L65:L74)</f>
        <v>1017.1647121833456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56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452"/>
      <c r="H77" s="340">
        <f t="shared" si="17"/>
        <v>0</v>
      </c>
      <c r="I77" s="454"/>
      <c r="J77" s="341"/>
      <c r="K77" s="342"/>
      <c r="L77" s="343"/>
      <c r="M77" s="344"/>
      <c r="N77" s="344"/>
      <c r="O77" s="335"/>
      <c r="P77" s="456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54"/>
      <c r="J78" s="341"/>
      <c r="K78" s="342"/>
      <c r="L78" s="343"/>
      <c r="M78" s="344"/>
      <c r="N78" s="344"/>
      <c r="O78" s="335"/>
      <c r="P78" s="456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54"/>
      <c r="J79" s="341"/>
      <c r="K79" s="342"/>
      <c r="L79" s="343"/>
      <c r="M79" s="344"/>
      <c r="N79" s="344"/>
      <c r="O79" s="335"/>
      <c r="P79" s="456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54"/>
      <c r="J80" s="341"/>
      <c r="K80" s="342"/>
      <c r="L80" s="343"/>
      <c r="M80" s="344"/>
      <c r="N80" s="344"/>
      <c r="O80" s="335"/>
      <c r="P80" s="456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377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401</v>
      </c>
      <c r="B82" s="336" t="s">
        <v>165</v>
      </c>
      <c r="C82" s="359"/>
      <c r="D82" s="361" t="s">
        <v>402</v>
      </c>
      <c r="E82" s="388"/>
      <c r="F82" s="339">
        <v>22.32</v>
      </c>
      <c r="G82" s="364">
        <v>2571</v>
      </c>
      <c r="H82" s="389">
        <f t="shared" ref="H82:H90" si="25">F82*G82</f>
        <v>57384.72</v>
      </c>
      <c r="I82" s="454"/>
      <c r="J82" s="341">
        <v>4</v>
      </c>
      <c r="K82" s="342">
        <f>G82/P82*60</f>
        <v>3085.2000000000107</v>
      </c>
      <c r="L82" s="343">
        <f t="shared" ref="L82:L83" si="26">K82/J82</f>
        <v>771.30000000000268</v>
      </c>
      <c r="M82" s="344">
        <v>0.72291666666666676</v>
      </c>
      <c r="N82" s="344">
        <v>0.75763888888888886</v>
      </c>
      <c r="O82" s="342">
        <v>21</v>
      </c>
      <c r="P82" s="456">
        <f>(N82-M82)*24*60</f>
        <v>49.999999999999822</v>
      </c>
      <c r="Q82" s="345"/>
      <c r="R82" s="345"/>
    </row>
    <row r="83" spans="1:18">
      <c r="A83" s="841"/>
      <c r="B83" s="336" t="s">
        <v>165</v>
      </c>
      <c r="C83" s="359"/>
      <c r="D83" s="394" t="s">
        <v>403</v>
      </c>
      <c r="E83" s="388"/>
      <c r="F83" s="339">
        <v>24.54</v>
      </c>
      <c r="G83" s="364">
        <v>1679</v>
      </c>
      <c r="H83" s="389">
        <f t="shared" si="25"/>
        <v>41202.659999999996</v>
      </c>
      <c r="I83" s="454"/>
      <c r="J83" s="341">
        <v>3</v>
      </c>
      <c r="K83" s="342">
        <f t="shared" ref="K83" si="27">G83/P83*60</f>
        <v>2238.6666666666665</v>
      </c>
      <c r="L83" s="343">
        <f t="shared" si="26"/>
        <v>746.22222222222217</v>
      </c>
      <c r="M83" s="344">
        <v>0.8125</v>
      </c>
      <c r="N83" s="344">
        <v>0.84375</v>
      </c>
      <c r="O83" s="342">
        <v>19</v>
      </c>
      <c r="P83" s="456">
        <f t="shared" ref="P83" si="28">(N83-M83)*24*60</f>
        <v>45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54"/>
      <c r="J84" s="341"/>
      <c r="K84" s="342"/>
      <c r="L84" s="343"/>
      <c r="M84" s="344"/>
      <c r="N84" s="344"/>
      <c r="O84" s="342"/>
      <c r="P84" s="456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5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452"/>
      <c r="H86" s="390">
        <f t="shared" si="25"/>
        <v>0</v>
      </c>
      <c r="I86" s="45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452"/>
      <c r="H87" s="390">
        <f t="shared" si="25"/>
        <v>0</v>
      </c>
      <c r="I87" s="45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452"/>
      <c r="H88" s="390">
        <f t="shared" si="25"/>
        <v>0</v>
      </c>
      <c r="I88" s="45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452"/>
      <c r="H89" s="390">
        <f t="shared" si="25"/>
        <v>0</v>
      </c>
      <c r="I89" s="45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452"/>
      <c r="H90" s="390">
        <f t="shared" si="25"/>
        <v>0</v>
      </c>
      <c r="I90" s="45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383</v>
      </c>
      <c r="D91" s="842" t="s">
        <v>377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2661.9333333333389</v>
      </c>
      <c r="L91" s="355">
        <f>AVERAGE(L82:L90)</f>
        <v>758.76111111111243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404</v>
      </c>
      <c r="B92" s="336" t="s">
        <v>165</v>
      </c>
      <c r="C92" s="349"/>
      <c r="D92" s="361" t="s">
        <v>185</v>
      </c>
      <c r="E92" s="388"/>
      <c r="F92" s="339">
        <v>16.66</v>
      </c>
      <c r="G92" s="452">
        <v>9273</v>
      </c>
      <c r="H92" s="340">
        <f t="shared" ref="H92:H99" si="29">F92*G92</f>
        <v>154488.18</v>
      </c>
      <c r="I92" s="454"/>
      <c r="J92" s="341">
        <v>4</v>
      </c>
      <c r="K92" s="342">
        <f>G92/P92*60</f>
        <v>2853.23076923077</v>
      </c>
      <c r="L92" s="343">
        <f t="shared" ref="L92:L93" si="30">K92/J92</f>
        <v>713.30769230769249</v>
      </c>
      <c r="M92" s="344">
        <v>0.72152777777777777</v>
      </c>
      <c r="N92" s="344">
        <v>0.8569444444444444</v>
      </c>
      <c r="O92" s="335">
        <v>19</v>
      </c>
      <c r="P92" s="456">
        <f>(N92-M92)*24*60</f>
        <v>194.99999999999994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6105</v>
      </c>
      <c r="H93" s="340">
        <f t="shared" si="29"/>
        <v>109224</v>
      </c>
      <c r="I93" s="454"/>
      <c r="J93" s="341">
        <v>3</v>
      </c>
      <c r="K93" s="342">
        <f t="shared" ref="K93" si="31">G93/P93*60</f>
        <v>2817.6923076923104</v>
      </c>
      <c r="L93" s="343">
        <f t="shared" si="30"/>
        <v>939.23076923077008</v>
      </c>
      <c r="M93" s="344">
        <v>0.87152777777777779</v>
      </c>
      <c r="N93" s="344">
        <v>0.96180555555555547</v>
      </c>
      <c r="O93" s="335">
        <v>21</v>
      </c>
      <c r="P93" s="456">
        <f>(N93-M93)*24*60</f>
        <v>129.99999999999986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54"/>
      <c r="J94" s="341"/>
      <c r="K94" s="342"/>
      <c r="L94" s="343"/>
      <c r="M94" s="344"/>
      <c r="N94" s="344"/>
      <c r="O94" s="335"/>
      <c r="P94" s="456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54"/>
      <c r="J95" s="341"/>
      <c r="K95" s="342"/>
      <c r="L95" s="343"/>
      <c r="M95" s="344"/>
      <c r="N95" s="344"/>
      <c r="O95" s="335"/>
      <c r="P95" s="456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54"/>
      <c r="J96" s="341"/>
      <c r="K96" s="342"/>
      <c r="L96" s="343"/>
      <c r="M96" s="344"/>
      <c r="N96" s="344"/>
      <c r="O96" s="335"/>
      <c r="P96" s="456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54"/>
      <c r="J97" s="341"/>
      <c r="K97" s="342"/>
      <c r="L97" s="343"/>
      <c r="M97" s="344"/>
      <c r="N97" s="344"/>
      <c r="O97" s="335"/>
      <c r="P97" s="456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54"/>
      <c r="J98" s="341"/>
      <c r="K98" s="342"/>
      <c r="L98" s="343"/>
      <c r="M98" s="344"/>
      <c r="N98" s="344"/>
      <c r="O98" s="335"/>
      <c r="P98" s="456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54"/>
      <c r="J99" s="341"/>
      <c r="K99" s="342"/>
      <c r="L99" s="343"/>
      <c r="M99" s="344"/>
      <c r="N99" s="344"/>
      <c r="O99" s="335"/>
      <c r="P99" s="456"/>
      <c r="Q99" s="345"/>
      <c r="R99" s="345"/>
    </row>
    <row r="100" spans="1:18" ht="15.75" customHeight="1">
      <c r="A100" s="845"/>
      <c r="B100" s="336">
        <v>0</v>
      </c>
      <c r="C100" s="204" t="s">
        <v>405</v>
      </c>
      <c r="D100" s="838" t="s">
        <v>377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2835.4615384615399</v>
      </c>
      <c r="L100" s="355">
        <f>AVERAGE(L92:L99)</f>
        <v>826.26923076923129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406</v>
      </c>
      <c r="B101" s="336" t="s">
        <v>165</v>
      </c>
      <c r="C101" s="204"/>
      <c r="D101" s="361" t="s">
        <v>407</v>
      </c>
      <c r="E101" s="448"/>
      <c r="F101" s="339">
        <v>30</v>
      </c>
      <c r="G101" s="452">
        <v>2531</v>
      </c>
      <c r="H101" s="340">
        <f t="shared" ref="H101:H110" si="32">F101*G101</f>
        <v>75930</v>
      </c>
      <c r="I101" s="454"/>
      <c r="J101" s="341">
        <v>3</v>
      </c>
      <c r="K101" s="342">
        <f>G101/P101*60</f>
        <v>3037.2000000000007</v>
      </c>
      <c r="L101" s="343">
        <f t="shared" ref="L101:L105" si="33">K101/J101</f>
        <v>1012.4000000000002</v>
      </c>
      <c r="M101" s="344">
        <v>0.72083333333333333</v>
      </c>
      <c r="N101" s="344">
        <v>0.75555555555555554</v>
      </c>
      <c r="O101" s="335">
        <v>18</v>
      </c>
      <c r="P101" s="342">
        <f t="shared" ref="P101:P103" si="34">(N101-M101)*24*60</f>
        <v>49.999999999999986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448"/>
      <c r="F102" s="339">
        <v>24.82</v>
      </c>
      <c r="G102" s="452">
        <v>2273</v>
      </c>
      <c r="H102" s="340">
        <f t="shared" si="32"/>
        <v>56415.86</v>
      </c>
      <c r="I102" s="454"/>
      <c r="J102" s="341">
        <v>4</v>
      </c>
      <c r="K102" s="342">
        <f t="shared" ref="K102:K105" si="35">G102/P102*60</f>
        <v>3030.666666666667</v>
      </c>
      <c r="L102" s="343">
        <f t="shared" si="33"/>
        <v>757.66666666666674</v>
      </c>
      <c r="M102" s="344">
        <v>0.77083333333333337</v>
      </c>
      <c r="N102" s="344">
        <v>0.80208333333333337</v>
      </c>
      <c r="O102" s="335">
        <v>22</v>
      </c>
      <c r="P102" s="342">
        <f t="shared" si="34"/>
        <v>45</v>
      </c>
      <c r="Q102" s="345"/>
      <c r="R102" s="345"/>
    </row>
    <row r="103" spans="1:18">
      <c r="A103" s="830"/>
      <c r="B103" s="336" t="s">
        <v>165</v>
      </c>
      <c r="C103" s="204"/>
      <c r="D103" s="361" t="s">
        <v>408</v>
      </c>
      <c r="E103" s="361"/>
      <c r="F103" s="339">
        <v>23.8</v>
      </c>
      <c r="G103" s="452">
        <v>980</v>
      </c>
      <c r="H103" s="340">
        <f t="shared" si="32"/>
        <v>23324</v>
      </c>
      <c r="I103" s="454"/>
      <c r="J103" s="341">
        <v>4</v>
      </c>
      <c r="K103" s="342">
        <f t="shared" si="35"/>
        <v>3458.8235294117444</v>
      </c>
      <c r="L103" s="343">
        <f t="shared" si="33"/>
        <v>864.7058823529361</v>
      </c>
      <c r="M103" s="344">
        <v>0.81597222222222221</v>
      </c>
      <c r="N103" s="344">
        <v>0.82777777777777783</v>
      </c>
      <c r="O103" s="335">
        <v>20</v>
      </c>
      <c r="P103" s="342">
        <f t="shared" si="34"/>
        <v>17.000000000000099</v>
      </c>
      <c r="Q103" s="345"/>
      <c r="R103" s="345"/>
    </row>
    <row r="104" spans="1:18">
      <c r="A104" s="830"/>
      <c r="B104" s="336" t="s">
        <v>165</v>
      </c>
      <c r="C104" s="204"/>
      <c r="D104" s="361" t="s">
        <v>409</v>
      </c>
      <c r="E104" s="379"/>
      <c r="F104" s="339">
        <v>24.76</v>
      </c>
      <c r="G104" s="452">
        <v>1681</v>
      </c>
      <c r="H104" s="340">
        <f t="shared" si="32"/>
        <v>41621.560000000005</v>
      </c>
      <c r="I104" s="454"/>
      <c r="J104" s="341">
        <v>4</v>
      </c>
      <c r="K104" s="342">
        <f t="shared" si="35"/>
        <v>3361.9999999999941</v>
      </c>
      <c r="L104" s="343">
        <f t="shared" si="33"/>
        <v>840.49999999999852</v>
      </c>
      <c r="M104" s="344">
        <v>0.84027777777777779</v>
      </c>
      <c r="N104" s="344">
        <v>0.86111111111111116</v>
      </c>
      <c r="O104" s="335">
        <v>18</v>
      </c>
      <c r="P104" s="342">
        <f>(N104-M104)*24*60</f>
        <v>30.000000000000053</v>
      </c>
      <c r="Q104" s="345"/>
      <c r="R104" s="345"/>
    </row>
    <row r="105" spans="1:18">
      <c r="A105" s="830"/>
      <c r="B105" s="336" t="s">
        <v>165</v>
      </c>
      <c r="C105" s="204"/>
      <c r="D105" s="361" t="s">
        <v>410</v>
      </c>
      <c r="E105" s="363"/>
      <c r="F105" s="339">
        <v>14.03</v>
      </c>
      <c r="G105" s="452">
        <v>9285</v>
      </c>
      <c r="H105" s="340">
        <f t="shared" si="32"/>
        <v>130268.54999999999</v>
      </c>
      <c r="I105" s="454"/>
      <c r="J105" s="341">
        <v>3</v>
      </c>
      <c r="K105" s="342">
        <f t="shared" si="35"/>
        <v>3011.3513514271499</v>
      </c>
      <c r="L105" s="343">
        <f t="shared" si="33"/>
        <v>1003.78378380905</v>
      </c>
      <c r="M105" s="344">
        <v>46299.875</v>
      </c>
      <c r="N105" s="344">
        <v>46300.003472222219</v>
      </c>
      <c r="O105" s="335">
        <v>20</v>
      </c>
      <c r="P105" s="342">
        <f>(N105-M105)*24*60</f>
        <v>184.99999999534339</v>
      </c>
      <c r="Q105" s="343"/>
      <c r="R105" s="345"/>
    </row>
    <row r="106" spans="1:18">
      <c r="A106" s="830"/>
      <c r="B106" s="336">
        <v>0</v>
      </c>
      <c r="C106" s="204"/>
      <c r="D106" s="363"/>
      <c r="E106" s="448"/>
      <c r="F106" s="339" t="s">
        <v>161</v>
      </c>
      <c r="G106" s="346"/>
      <c r="H106" s="340">
        <f t="shared" si="32"/>
        <v>0</v>
      </c>
      <c r="I106" s="45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452"/>
      <c r="H107" s="340">
        <f t="shared" si="32"/>
        <v>0</v>
      </c>
      <c r="I107" s="45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452"/>
      <c r="H108" s="340">
        <f t="shared" si="32"/>
        <v>0</v>
      </c>
      <c r="I108" s="45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452"/>
      <c r="H109" s="340">
        <f t="shared" si="32"/>
        <v>0</v>
      </c>
      <c r="I109" s="45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452"/>
      <c r="H110" s="340">
        <f t="shared" si="32"/>
        <v>0</v>
      </c>
      <c r="I110" s="45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395</v>
      </c>
      <c r="D111" s="831" t="s">
        <v>377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3180.0083095011114</v>
      </c>
      <c r="L111" s="355">
        <f>AVERAGE(L101:L110)</f>
        <v>895.81126656573031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411</v>
      </c>
      <c r="B112" s="336" t="s">
        <v>165</v>
      </c>
      <c r="C112" s="204"/>
      <c r="D112" s="363" t="s">
        <v>188</v>
      </c>
      <c r="E112" s="398"/>
      <c r="F112" s="339">
        <v>28.57</v>
      </c>
      <c r="G112" s="452">
        <v>4426</v>
      </c>
      <c r="H112" s="389">
        <f t="shared" si="17"/>
        <v>126450.82</v>
      </c>
      <c r="I112" s="454"/>
      <c r="J112" s="341">
        <v>3</v>
      </c>
      <c r="K112" s="342">
        <f t="shared" ref="K112:K117" si="36">G112/P112*60</f>
        <v>3448.8311688311669</v>
      </c>
      <c r="L112" s="343">
        <f t="shared" ref="L112:L117" si="37">K112/J112</f>
        <v>1149.6103896103889</v>
      </c>
      <c r="M112" s="344">
        <v>0.72222222222222221</v>
      </c>
      <c r="N112" s="344">
        <v>0.77569444444444446</v>
      </c>
      <c r="O112" s="335">
        <v>20</v>
      </c>
      <c r="P112" s="456">
        <f t="shared" ref="P112:P116" si="38">(N112-M112)*24*60</f>
        <v>77.000000000000043</v>
      </c>
      <c r="Q112" s="335"/>
      <c r="R112" s="335"/>
    </row>
    <row r="113" spans="1:18">
      <c r="A113" s="833"/>
      <c r="B113" s="336" t="s">
        <v>165</v>
      </c>
      <c r="C113" s="359"/>
      <c r="D113" s="386" t="s">
        <v>412</v>
      </c>
      <c r="E113" s="386"/>
      <c r="F113" s="339">
        <v>25.03</v>
      </c>
      <c r="G113" s="452">
        <v>1403</v>
      </c>
      <c r="H113" s="389">
        <f t="shared" si="17"/>
        <v>35117.090000000004</v>
      </c>
      <c r="I113" s="454"/>
      <c r="J113" s="341">
        <v>4</v>
      </c>
      <c r="K113" s="342">
        <f t="shared" si="36"/>
        <v>3006.428571428582</v>
      </c>
      <c r="L113" s="343">
        <f t="shared" si="37"/>
        <v>751.6071428571455</v>
      </c>
      <c r="M113" s="344">
        <v>0.79166666666666663</v>
      </c>
      <c r="N113" s="344">
        <v>0.81111111111111101</v>
      </c>
      <c r="O113" s="335">
        <v>23</v>
      </c>
      <c r="P113" s="456">
        <f t="shared" si="38"/>
        <v>27.999999999999901</v>
      </c>
      <c r="Q113" s="345"/>
      <c r="R113" s="345"/>
    </row>
    <row r="114" spans="1:18">
      <c r="A114" s="833"/>
      <c r="B114" s="336" t="s">
        <v>165</v>
      </c>
      <c r="C114" s="359"/>
      <c r="D114" s="386" t="s">
        <v>413</v>
      </c>
      <c r="E114" s="361"/>
      <c r="F114" s="339">
        <v>16.7</v>
      </c>
      <c r="G114" s="452">
        <v>4983</v>
      </c>
      <c r="H114" s="389">
        <f t="shared" si="17"/>
        <v>83216.099999999991</v>
      </c>
      <c r="I114" s="454"/>
      <c r="J114" s="341">
        <v>3</v>
      </c>
      <c r="K114" s="342">
        <f t="shared" si="36"/>
        <v>3082.2680412371192</v>
      </c>
      <c r="L114" s="343">
        <f t="shared" si="37"/>
        <v>1027.422680412373</v>
      </c>
      <c r="M114" s="344">
        <v>0.82430555555555562</v>
      </c>
      <c r="N114" s="344">
        <v>0.89166666666666661</v>
      </c>
      <c r="O114" s="335">
        <v>19</v>
      </c>
      <c r="P114" s="456">
        <f t="shared" si="38"/>
        <v>96.999999999999815</v>
      </c>
      <c r="Q114" s="345"/>
      <c r="R114" s="345"/>
    </row>
    <row r="115" spans="1:18">
      <c r="A115" s="833"/>
      <c r="B115" s="336" t="s">
        <v>165</v>
      </c>
      <c r="C115" s="359"/>
      <c r="D115" s="363" t="s">
        <v>414</v>
      </c>
      <c r="E115" s="379"/>
      <c r="F115" s="339">
        <v>18.18</v>
      </c>
      <c r="G115" s="452">
        <v>1757</v>
      </c>
      <c r="H115" s="389">
        <f t="shared" si="17"/>
        <v>31942.26</v>
      </c>
      <c r="I115" s="454"/>
      <c r="J115" s="341">
        <v>3</v>
      </c>
      <c r="K115" s="342">
        <f t="shared" si="36"/>
        <v>3011.9999999999968</v>
      </c>
      <c r="L115" s="343">
        <f t="shared" si="37"/>
        <v>1003.999999999999</v>
      </c>
      <c r="M115" s="344">
        <v>0.90555555555555556</v>
      </c>
      <c r="N115" s="344">
        <v>0.92986111111111114</v>
      </c>
      <c r="O115" s="335">
        <v>20</v>
      </c>
      <c r="P115" s="456">
        <f t="shared" si="38"/>
        <v>35.000000000000036</v>
      </c>
      <c r="Q115" s="345"/>
      <c r="R115" s="345"/>
    </row>
    <row r="116" spans="1:18">
      <c r="A116" s="833"/>
      <c r="B116" s="336" t="s">
        <v>165</v>
      </c>
      <c r="C116" s="359"/>
      <c r="D116" s="386" t="s">
        <v>415</v>
      </c>
      <c r="E116" s="363"/>
      <c r="F116" s="339">
        <v>18.18</v>
      </c>
      <c r="G116" s="452">
        <v>1717</v>
      </c>
      <c r="H116" s="389">
        <f t="shared" si="17"/>
        <v>31215.06</v>
      </c>
      <c r="I116" s="454"/>
      <c r="J116" s="341">
        <v>3</v>
      </c>
      <c r="K116" s="342">
        <f t="shared" si="36"/>
        <v>3029.9999999999964</v>
      </c>
      <c r="L116" s="343">
        <f t="shared" si="37"/>
        <v>1009.9999999999987</v>
      </c>
      <c r="M116" s="344">
        <v>0.9458333333333333</v>
      </c>
      <c r="N116" s="391">
        <v>0.96944444444444444</v>
      </c>
      <c r="O116" s="335">
        <v>23</v>
      </c>
      <c r="P116" s="456">
        <f t="shared" si="38"/>
        <v>34.000000000000043</v>
      </c>
      <c r="Q116" s="345"/>
      <c r="R116" s="345"/>
    </row>
    <row r="117" spans="1:18">
      <c r="A117" s="833"/>
      <c r="B117" s="336" t="s">
        <v>165</v>
      </c>
      <c r="C117" s="359"/>
      <c r="D117" s="361" t="s">
        <v>416</v>
      </c>
      <c r="E117" s="376"/>
      <c r="F117" s="339">
        <v>14.285714285714283</v>
      </c>
      <c r="G117" s="452">
        <v>13208</v>
      </c>
      <c r="H117" s="389">
        <f t="shared" ref="H117:H123" si="39">F117*G117</f>
        <v>188685.71428571426</v>
      </c>
      <c r="I117" s="454"/>
      <c r="J117" s="341">
        <v>3</v>
      </c>
      <c r="K117" s="342">
        <f t="shared" si="36"/>
        <v>2935.1111111111109</v>
      </c>
      <c r="L117" s="343">
        <f t="shared" si="37"/>
        <v>978.37037037037032</v>
      </c>
      <c r="M117" s="344">
        <v>46299.986111111109</v>
      </c>
      <c r="N117" s="344">
        <v>46300.173611111109</v>
      </c>
      <c r="O117" s="335">
        <v>24</v>
      </c>
      <c r="P117" s="342">
        <f>(N117-M117)*24*60</f>
        <v>270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452"/>
      <c r="H118" s="389">
        <f t="shared" si="39"/>
        <v>0</v>
      </c>
      <c r="I118" s="454"/>
      <c r="J118" s="341"/>
      <c r="K118" s="342"/>
      <c r="L118" s="343"/>
      <c r="M118" s="344"/>
      <c r="N118" s="344"/>
      <c r="O118" s="342"/>
      <c r="P118" s="456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452"/>
      <c r="H119" s="389">
        <f t="shared" si="39"/>
        <v>0</v>
      </c>
      <c r="I119" s="454"/>
      <c r="J119" s="341"/>
      <c r="K119" s="342"/>
      <c r="L119" s="343"/>
      <c r="M119" s="344"/>
      <c r="N119" s="344"/>
      <c r="O119" s="335"/>
      <c r="P119" s="456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452"/>
      <c r="H120" s="389">
        <f t="shared" si="39"/>
        <v>0</v>
      </c>
      <c r="I120" s="454"/>
      <c r="J120" s="341"/>
      <c r="K120" s="342"/>
      <c r="L120" s="343"/>
      <c r="M120" s="344"/>
      <c r="N120" s="344"/>
      <c r="O120" s="335"/>
      <c r="P120" s="456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452"/>
      <c r="H121" s="389">
        <f t="shared" si="39"/>
        <v>0</v>
      </c>
      <c r="I121" s="454"/>
      <c r="J121" s="341"/>
      <c r="K121" s="342"/>
      <c r="L121" s="343"/>
      <c r="M121" s="344"/>
      <c r="N121" s="344"/>
      <c r="O121" s="335"/>
      <c r="P121" s="456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452"/>
      <c r="H122" s="389">
        <f t="shared" si="39"/>
        <v>0</v>
      </c>
      <c r="I122" s="454"/>
      <c r="J122" s="341"/>
      <c r="K122" s="342"/>
      <c r="L122" s="343"/>
      <c r="M122" s="344"/>
      <c r="N122" s="344"/>
      <c r="O122" s="335"/>
      <c r="P122" s="456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452"/>
      <c r="H123" s="389">
        <f t="shared" si="39"/>
        <v>0</v>
      </c>
      <c r="I123" s="454"/>
      <c r="J123" s="341"/>
      <c r="K123" s="342"/>
      <c r="L123" s="343"/>
      <c r="M123" s="344"/>
      <c r="N123" s="344"/>
      <c r="O123" s="335"/>
      <c r="P123" s="456"/>
      <c r="Q123" s="345"/>
      <c r="R123" s="345"/>
    </row>
    <row r="124" spans="1:18" ht="17.399999999999999" customHeight="1">
      <c r="A124" s="833"/>
      <c r="B124" s="349">
        <v>0</v>
      </c>
      <c r="C124" s="204" t="s">
        <v>400</v>
      </c>
      <c r="D124" s="834" t="s">
        <v>377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3085.7731487679953</v>
      </c>
      <c r="L124" s="355">
        <f>AVERAGE(L112:L123)</f>
        <v>986.83509720837935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H11" sqref="H11"/>
      <selection pane="topRight" activeCell="H11" sqref="H11"/>
      <selection pane="bottomLeft" activeCell="H11" sqref="H11"/>
      <selection pane="bottomRight" activeCell="H11" sqref="H1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417</v>
      </c>
      <c r="B1" s="57"/>
      <c r="C1" s="57"/>
      <c r="D1" s="474" t="s">
        <v>311</v>
      </c>
      <c r="E1" s="58">
        <f>SUM(G5:G173)</f>
        <v>182941.95</v>
      </c>
      <c r="F1" s="459" t="s">
        <v>3</v>
      </c>
      <c r="G1" s="59">
        <f>SUM(H5:H173)</f>
        <v>7424274.3489982467</v>
      </c>
      <c r="H1" s="473" t="s">
        <v>77</v>
      </c>
      <c r="I1" s="60">
        <f>M17+M30+M43+M56+M69+M82+M95+M108+M121+M134+M147+M160+M173</f>
        <v>191.62420634920636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418</v>
      </c>
      <c r="Q1" s="956"/>
      <c r="R1" s="956"/>
      <c r="S1" s="956"/>
      <c r="T1" s="956" t="s">
        <v>419</v>
      </c>
      <c r="U1" s="956"/>
      <c r="V1" s="956"/>
      <c r="W1" s="956"/>
      <c r="X1" s="956"/>
      <c r="Y1" s="956"/>
      <c r="Z1" s="61" t="s">
        <v>420</v>
      </c>
      <c r="AA1" s="61" t="s">
        <v>421</v>
      </c>
      <c r="AB1" s="961" t="s">
        <v>422</v>
      </c>
      <c r="AC1" s="962"/>
      <c r="AD1" s="61" t="s">
        <v>420</v>
      </c>
      <c r="AE1" s="61" t="s">
        <v>423</v>
      </c>
      <c r="AF1" s="956" t="s">
        <v>424</v>
      </c>
      <c r="AG1" s="957"/>
      <c r="AH1" s="957"/>
      <c r="AK1" s="62" t="s">
        <v>425</v>
      </c>
    </row>
    <row r="2" spans="1:37" ht="26.25" customHeight="1">
      <c r="A2" s="960" t="s">
        <v>471</v>
      </c>
      <c r="B2" s="960"/>
      <c r="C2" s="474"/>
      <c r="D2" s="474" t="s">
        <v>427</v>
      </c>
      <c r="E2" s="63">
        <f>AVERAGE(O17,O30,O43,O56,O69,O82,O95,O108,O121,O134,O147,O160,O173)</f>
        <v>125.42327693364243</v>
      </c>
      <c r="F2" s="64" t="s">
        <v>80</v>
      </c>
      <c r="G2" s="65">
        <f>G1/E1</f>
        <v>40.582678543648662</v>
      </c>
      <c r="H2" s="473" t="s">
        <v>81</v>
      </c>
      <c r="I2" s="473">
        <f>COUNT(I5:I173)</f>
        <v>16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7</v>
      </c>
      <c r="AE2" s="67">
        <f>AE17+AE30+AE43+AE56+AE69+AE82+AE95+AE108+AE121+AE134+AE147+AE160+AE173</f>
        <v>6</v>
      </c>
      <c r="AF2" s="957"/>
      <c r="AG2" s="957"/>
      <c r="AH2" s="957"/>
      <c r="AK2" s="402">
        <f>AVERAGE(AK5:AK9999)</f>
        <v>6.3341781874040093</v>
      </c>
    </row>
    <row r="3" spans="1:37" ht="30.6" customHeight="1">
      <c r="A3" s="895" t="s">
        <v>428</v>
      </c>
      <c r="B3" s="895" t="s">
        <v>82</v>
      </c>
      <c r="C3" s="958"/>
      <c r="D3" s="895" t="s">
        <v>429</v>
      </c>
      <c r="E3" s="895"/>
      <c r="F3" s="958" t="s">
        <v>83</v>
      </c>
      <c r="G3" s="951" t="s">
        <v>84</v>
      </c>
      <c r="H3" s="958" t="s">
        <v>85</v>
      </c>
      <c r="I3" s="952" t="s">
        <v>430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431</v>
      </c>
      <c r="O3" s="924" t="s">
        <v>427</v>
      </c>
      <c r="P3" s="955" t="s">
        <v>432</v>
      </c>
      <c r="Q3" s="924" t="s">
        <v>427</v>
      </c>
      <c r="R3" s="949" t="s">
        <v>433</v>
      </c>
      <c r="S3" s="925" t="s">
        <v>472</v>
      </c>
      <c r="T3" s="951" t="s">
        <v>88</v>
      </c>
      <c r="U3" s="951"/>
      <c r="V3" s="950" t="s">
        <v>89</v>
      </c>
      <c r="W3" s="952" t="s">
        <v>473</v>
      </c>
      <c r="X3" s="951" t="s">
        <v>474</v>
      </c>
      <c r="Y3" s="951"/>
      <c r="Z3" s="953" t="s">
        <v>475</v>
      </c>
      <c r="AA3" s="954"/>
      <c r="AB3" s="944" t="s">
        <v>476</v>
      </c>
      <c r="AC3" s="945"/>
      <c r="AD3" s="946" t="s">
        <v>477</v>
      </c>
      <c r="AE3" s="947"/>
      <c r="AF3" s="948" t="s">
        <v>431</v>
      </c>
      <c r="AG3" s="949" t="s">
        <v>433</v>
      </c>
      <c r="AH3" s="925" t="s">
        <v>472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468" t="s">
        <v>90</v>
      </c>
      <c r="U4" s="468" t="s">
        <v>91</v>
      </c>
      <c r="V4" s="951"/>
      <c r="W4" s="952"/>
      <c r="X4" s="459" t="s">
        <v>478</v>
      </c>
      <c r="Y4" s="459" t="s">
        <v>36</v>
      </c>
      <c r="Z4" s="468" t="s">
        <v>479</v>
      </c>
      <c r="AA4" s="468" t="s">
        <v>480</v>
      </c>
      <c r="AB4" s="945"/>
      <c r="AC4" s="945"/>
      <c r="AD4" s="468" t="s">
        <v>481</v>
      </c>
      <c r="AE4" s="68" t="s">
        <v>482</v>
      </c>
      <c r="AF4" s="948"/>
      <c r="AG4" s="949"/>
      <c r="AH4" s="925"/>
      <c r="AK4" s="951"/>
    </row>
    <row r="5" spans="1:37" ht="18.75" customHeight="1">
      <c r="A5" s="940" t="s">
        <v>483</v>
      </c>
      <c r="B5" s="69" t="s">
        <v>163</v>
      </c>
      <c r="C5" s="70"/>
      <c r="D5" s="71" t="s">
        <v>93</v>
      </c>
      <c r="E5" s="72"/>
      <c r="F5" s="73">
        <v>36.92</v>
      </c>
      <c r="G5" s="74">
        <v>1116.1499999999999</v>
      </c>
      <c r="H5" s="75">
        <f t="shared" ref="H5:H16" si="0">F5*G5</f>
        <v>41208.257999999994</v>
      </c>
      <c r="I5" s="469"/>
      <c r="J5" s="76">
        <v>12</v>
      </c>
      <c r="K5" s="74">
        <v>2000</v>
      </c>
      <c r="L5" s="77">
        <v>166.66666666666666</v>
      </c>
      <c r="M5" s="470">
        <v>12</v>
      </c>
      <c r="N5" s="74">
        <f t="shared" ref="N5:N13" si="1">G5/W5*60</f>
        <v>1557.4186046511625</v>
      </c>
      <c r="O5" s="77">
        <f t="shared" ref="O5:O13" si="2">N5/M5</f>
        <v>129.7848837209302</v>
      </c>
      <c r="P5" s="78">
        <f t="shared" ref="P5:P13" si="3">M5-J5</f>
        <v>0</v>
      </c>
      <c r="Q5" s="79">
        <f t="shared" ref="Q5:Q13" si="4">O5-L5</f>
        <v>-36.881782945736461</v>
      </c>
      <c r="R5" s="461">
        <f t="shared" ref="R5:R13" si="5">O5/L5</f>
        <v>0.77870930232558122</v>
      </c>
      <c r="S5" s="910">
        <f>R17</f>
        <v>0.88075490430440606</v>
      </c>
      <c r="T5" s="80">
        <v>0.25</v>
      </c>
      <c r="U5" s="80">
        <v>0.27986111111111112</v>
      </c>
      <c r="V5" s="459">
        <v>5</v>
      </c>
      <c r="W5" s="469">
        <f>(U5-T5)*24*60</f>
        <v>43.000000000000007</v>
      </c>
      <c r="X5" s="459"/>
      <c r="Y5" s="459"/>
      <c r="Z5" s="81"/>
      <c r="AA5" s="81"/>
      <c r="AB5" s="895"/>
      <c r="AC5" s="895"/>
      <c r="AD5" s="82"/>
      <c r="AE5" s="82"/>
      <c r="AF5" s="78">
        <f t="shared" ref="AF5:AF70" si="6">N5-K5</f>
        <v>-442.58139534883753</v>
      </c>
      <c r="AG5" s="461">
        <f t="shared" ref="AG5:AG70" si="7">N5/K5</f>
        <v>0.77870930232558122</v>
      </c>
      <c r="AH5" s="910">
        <f>AG17</f>
        <v>0.88686417256719074</v>
      </c>
      <c r="AJ5" s="62" t="str">
        <f>A5</f>
        <v>四度一組
(ET-600)</v>
      </c>
      <c r="AK5" s="404">
        <f>AVERAGE(AK6:AK16)</f>
        <v>6.3750000000000036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4801.55</v>
      </c>
      <c r="H6" s="75">
        <f t="shared" si="0"/>
        <v>181642.63649999999</v>
      </c>
      <c r="I6" s="469"/>
      <c r="J6" s="76">
        <v>20</v>
      </c>
      <c r="K6" s="74">
        <v>2400</v>
      </c>
      <c r="L6" s="77">
        <v>120</v>
      </c>
      <c r="M6" s="470">
        <v>20</v>
      </c>
      <c r="N6" s="74">
        <f t="shared" si="1"/>
        <v>2304.7439999999997</v>
      </c>
      <c r="O6" s="77">
        <f t="shared" si="2"/>
        <v>115.23719999999999</v>
      </c>
      <c r="P6" s="78">
        <f t="shared" si="3"/>
        <v>0</v>
      </c>
      <c r="Q6" s="79">
        <f t="shared" si="4"/>
        <v>-4.7628000000000128</v>
      </c>
      <c r="R6" s="461">
        <f t="shared" si="5"/>
        <v>0.96030999999999989</v>
      </c>
      <c r="S6" s="910"/>
      <c r="T6" s="80">
        <v>0.28472222222222221</v>
      </c>
      <c r="U6" s="80">
        <v>0.37152777777777779</v>
      </c>
      <c r="V6" s="459">
        <v>7</v>
      </c>
      <c r="W6" s="469">
        <f t="shared" ref="W6:W17" si="8">(U6-T6)*24*60</f>
        <v>125.00000000000003</v>
      </c>
      <c r="X6" s="83"/>
      <c r="Y6" s="83"/>
      <c r="Z6" s="84"/>
      <c r="AA6" s="84"/>
      <c r="AB6" s="895"/>
      <c r="AC6" s="895"/>
      <c r="AD6" s="457"/>
      <c r="AE6" s="457">
        <v>1</v>
      </c>
      <c r="AF6" s="78">
        <f t="shared" si="6"/>
        <v>-95.256000000000313</v>
      </c>
      <c r="AG6" s="461">
        <f t="shared" si="7"/>
        <v>0.96030999999999989</v>
      </c>
      <c r="AH6" s="910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2227</v>
      </c>
      <c r="H7" s="75">
        <f t="shared" si="0"/>
        <v>79927.03</v>
      </c>
      <c r="I7" s="469"/>
      <c r="J7" s="76">
        <v>18</v>
      </c>
      <c r="K7" s="74">
        <v>2571</v>
      </c>
      <c r="L7" s="77">
        <v>142.83333333333334</v>
      </c>
      <c r="M7" s="470">
        <v>18</v>
      </c>
      <c r="N7" s="74">
        <f t="shared" si="1"/>
        <v>2303.7931034482745</v>
      </c>
      <c r="O7" s="77">
        <f t="shared" si="2"/>
        <v>127.98850574712635</v>
      </c>
      <c r="P7" s="78">
        <f t="shared" si="3"/>
        <v>0</v>
      </c>
      <c r="Q7" s="79">
        <f t="shared" si="4"/>
        <v>-14.844827586206989</v>
      </c>
      <c r="R7" s="461">
        <f t="shared" si="5"/>
        <v>0.89606888504405846</v>
      </c>
      <c r="S7" s="910"/>
      <c r="T7" s="80">
        <v>0.38680555555555557</v>
      </c>
      <c r="U7" s="80">
        <v>0.42708333333333337</v>
      </c>
      <c r="V7" s="459">
        <v>22</v>
      </c>
      <c r="W7" s="469">
        <f t="shared" si="8"/>
        <v>58.000000000000036</v>
      </c>
      <c r="X7" s="83">
        <v>0.3756944444444445</v>
      </c>
      <c r="Y7" s="83">
        <v>0.38611111111111113</v>
      </c>
      <c r="Z7" s="84"/>
      <c r="AA7" s="84"/>
      <c r="AB7" s="895"/>
      <c r="AC7" s="895"/>
      <c r="AD7" s="457"/>
      <c r="AE7" s="457"/>
      <c r="AF7" s="78">
        <f t="shared" si="6"/>
        <v>-267.20689655172555</v>
      </c>
      <c r="AG7" s="461">
        <f t="shared" si="7"/>
        <v>0.89606888504405857</v>
      </c>
      <c r="AH7" s="910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941"/>
      <c r="B8" s="69" t="s">
        <v>162</v>
      </c>
      <c r="C8" s="70"/>
      <c r="D8" s="71" t="s">
        <v>95</v>
      </c>
      <c r="E8" s="72"/>
      <c r="F8" s="73">
        <v>36.729999999999997</v>
      </c>
      <c r="G8" s="85">
        <v>934</v>
      </c>
      <c r="H8" s="75">
        <f t="shared" si="0"/>
        <v>34305.82</v>
      </c>
      <c r="I8" s="469"/>
      <c r="J8" s="76">
        <v>18</v>
      </c>
      <c r="K8" s="74">
        <v>2571</v>
      </c>
      <c r="L8" s="77">
        <v>142.83333333333334</v>
      </c>
      <c r="M8" s="470">
        <v>18</v>
      </c>
      <c r="N8" s="74">
        <f t="shared" si="1"/>
        <v>2241.6000000000008</v>
      </c>
      <c r="O8" s="77">
        <f t="shared" si="2"/>
        <v>124.53333333333337</v>
      </c>
      <c r="P8" s="78">
        <f t="shared" si="3"/>
        <v>0</v>
      </c>
      <c r="Q8" s="79">
        <f t="shared" si="4"/>
        <v>-18.299999999999969</v>
      </c>
      <c r="R8" s="461">
        <f t="shared" si="5"/>
        <v>0.87187864644107371</v>
      </c>
      <c r="S8" s="910"/>
      <c r="T8" s="80">
        <v>0.43194444444444446</v>
      </c>
      <c r="U8" s="80">
        <v>0.44930555555555557</v>
      </c>
      <c r="V8" s="459">
        <v>7</v>
      </c>
      <c r="W8" s="469">
        <f t="shared" si="8"/>
        <v>24.999999999999993</v>
      </c>
      <c r="X8" s="83"/>
      <c r="Y8" s="83"/>
      <c r="Z8" s="84"/>
      <c r="AA8" s="84"/>
      <c r="AB8" s="895"/>
      <c r="AC8" s="895"/>
      <c r="AD8" s="457"/>
      <c r="AE8" s="457"/>
      <c r="AF8" s="78">
        <f t="shared" si="6"/>
        <v>-329.39999999999918</v>
      </c>
      <c r="AG8" s="461">
        <f t="shared" si="7"/>
        <v>0.87187864644107382</v>
      </c>
      <c r="AH8" s="910"/>
      <c r="AJ8" s="405">
        <f t="shared" si="9"/>
        <v>7</v>
      </c>
      <c r="AK8" s="406">
        <f t="shared" si="10"/>
        <v>7</v>
      </c>
    </row>
    <row r="9" spans="1:37" ht="19.2" customHeight="1">
      <c r="A9" s="941"/>
      <c r="B9" s="69" t="s">
        <v>162</v>
      </c>
      <c r="C9" s="86"/>
      <c r="D9" s="71" t="s">
        <v>96</v>
      </c>
      <c r="E9" s="87"/>
      <c r="F9" s="73">
        <v>28.86</v>
      </c>
      <c r="G9" s="74">
        <v>1323</v>
      </c>
      <c r="H9" s="75">
        <f t="shared" si="0"/>
        <v>38181.78</v>
      </c>
      <c r="I9" s="457"/>
      <c r="J9" s="76">
        <v>17</v>
      </c>
      <c r="K9" s="74">
        <v>2571</v>
      </c>
      <c r="L9" s="77">
        <v>151.23529411764707</v>
      </c>
      <c r="M9" s="470">
        <v>17</v>
      </c>
      <c r="N9" s="74">
        <f t="shared" si="1"/>
        <v>2267.9999999999977</v>
      </c>
      <c r="O9" s="77">
        <f t="shared" si="2"/>
        <v>133.41176470588221</v>
      </c>
      <c r="P9" s="78">
        <f t="shared" si="3"/>
        <v>0</v>
      </c>
      <c r="Q9" s="79">
        <f t="shared" si="4"/>
        <v>-17.823529411764866</v>
      </c>
      <c r="R9" s="461">
        <f t="shared" si="5"/>
        <v>0.882147024504083</v>
      </c>
      <c r="S9" s="910"/>
      <c r="T9" s="80">
        <v>0.45347222222222222</v>
      </c>
      <c r="U9" s="80">
        <v>0.4777777777777778</v>
      </c>
      <c r="V9" s="459">
        <v>6</v>
      </c>
      <c r="W9" s="469">
        <f t="shared" si="8"/>
        <v>35.000000000000036</v>
      </c>
      <c r="X9" s="83"/>
      <c r="Y9" s="83"/>
      <c r="Z9" s="84"/>
      <c r="AA9" s="84"/>
      <c r="AB9" s="895"/>
      <c r="AC9" s="895"/>
      <c r="AD9" s="457"/>
      <c r="AE9" s="457"/>
      <c r="AF9" s="78">
        <f t="shared" si="6"/>
        <v>-303.00000000000227</v>
      </c>
      <c r="AG9" s="461">
        <f t="shared" si="7"/>
        <v>0.88214702450408311</v>
      </c>
      <c r="AH9" s="910"/>
      <c r="AJ9" s="405">
        <f t="shared" si="9"/>
        <v>6</v>
      </c>
      <c r="AK9" s="406">
        <f t="shared" si="10"/>
        <v>6</v>
      </c>
    </row>
    <row r="10" spans="1:37" ht="19.2" customHeight="1">
      <c r="A10" s="942"/>
      <c r="B10" s="69" t="s">
        <v>162</v>
      </c>
      <c r="C10" s="70"/>
      <c r="D10" s="71" t="s">
        <v>97</v>
      </c>
      <c r="E10" s="72"/>
      <c r="F10" s="73">
        <v>31.11</v>
      </c>
      <c r="G10" s="74">
        <v>1975</v>
      </c>
      <c r="H10" s="75">
        <f t="shared" si="0"/>
        <v>61442.25</v>
      </c>
      <c r="I10" s="469"/>
      <c r="J10" s="76">
        <v>18</v>
      </c>
      <c r="K10" s="74">
        <v>2769</v>
      </c>
      <c r="L10" s="77">
        <v>153.83333333333334</v>
      </c>
      <c r="M10" s="470">
        <v>18</v>
      </c>
      <c r="N10" s="74">
        <f t="shared" si="1"/>
        <v>2370.0000000000009</v>
      </c>
      <c r="O10" s="77">
        <f t="shared" si="2"/>
        <v>131.66666666666671</v>
      </c>
      <c r="P10" s="78">
        <f t="shared" si="3"/>
        <v>0</v>
      </c>
      <c r="Q10" s="79">
        <f t="shared" si="4"/>
        <v>-22.166666666666629</v>
      </c>
      <c r="R10" s="461">
        <f t="shared" si="5"/>
        <v>0.85590465872156041</v>
      </c>
      <c r="S10" s="911"/>
      <c r="T10" s="80">
        <v>0.5180555555555556</v>
      </c>
      <c r="U10" s="80">
        <v>0.55277777777777781</v>
      </c>
      <c r="V10" s="459">
        <v>5</v>
      </c>
      <c r="W10" s="469">
        <f t="shared" si="8"/>
        <v>49.999999999999986</v>
      </c>
      <c r="X10" s="83"/>
      <c r="Y10" s="83"/>
      <c r="Z10" s="84"/>
      <c r="AA10" s="84"/>
      <c r="AB10" s="895"/>
      <c r="AC10" s="895"/>
      <c r="AD10" s="457"/>
      <c r="AE10" s="457"/>
      <c r="AF10" s="78">
        <f>N10-K10</f>
        <v>-398.99999999999909</v>
      </c>
      <c r="AG10" s="461">
        <f>N10/K10</f>
        <v>0.85590465872156041</v>
      </c>
      <c r="AH10" s="911"/>
      <c r="AJ10" s="405">
        <f t="shared" si="9"/>
        <v>5</v>
      </c>
      <c r="AK10" s="406">
        <f t="shared" si="10"/>
        <v>5</v>
      </c>
    </row>
    <row r="11" spans="1:37" ht="19.2" customHeight="1">
      <c r="A11" s="942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2762</v>
      </c>
      <c r="H11" s="75">
        <f t="shared" si="0"/>
        <v>106281.76</v>
      </c>
      <c r="I11" s="469"/>
      <c r="J11" s="76">
        <v>19</v>
      </c>
      <c r="K11" s="74">
        <v>2769</v>
      </c>
      <c r="L11" s="77">
        <v>145.73684210526315</v>
      </c>
      <c r="M11" s="470">
        <v>19</v>
      </c>
      <c r="N11" s="74">
        <f t="shared" si="1"/>
        <v>2473.4328358208927</v>
      </c>
      <c r="O11" s="77">
        <f t="shared" si="2"/>
        <v>130.18067556952067</v>
      </c>
      <c r="P11" s="78">
        <f t="shared" si="3"/>
        <v>0</v>
      </c>
      <c r="Q11" s="79">
        <f t="shared" si="4"/>
        <v>-15.556166535742477</v>
      </c>
      <c r="R11" s="461">
        <f t="shared" si="5"/>
        <v>0.89325851781180676</v>
      </c>
      <c r="S11" s="911"/>
      <c r="T11" s="80">
        <v>0.55763888888888891</v>
      </c>
      <c r="U11" s="80">
        <v>0.60416666666666674</v>
      </c>
      <c r="V11" s="459">
        <v>7</v>
      </c>
      <c r="W11" s="469">
        <f t="shared" si="8"/>
        <v>67.000000000000085</v>
      </c>
      <c r="X11" s="83"/>
      <c r="Y11" s="83"/>
      <c r="Z11" s="84"/>
      <c r="AA11" s="84"/>
      <c r="AB11" s="895"/>
      <c r="AC11" s="895"/>
      <c r="AD11" s="457">
        <v>1</v>
      </c>
      <c r="AE11" s="457"/>
      <c r="AF11" s="78">
        <f>N11-K11</f>
        <v>-295.56716417910729</v>
      </c>
      <c r="AG11" s="461">
        <f>N11/K11</f>
        <v>0.89325851781180665</v>
      </c>
      <c r="AH11" s="911"/>
      <c r="AJ11" s="405">
        <f t="shared" si="9"/>
        <v>7</v>
      </c>
      <c r="AK11" s="406">
        <f t="shared" si="10"/>
        <v>7</v>
      </c>
    </row>
    <row r="12" spans="1:37" ht="19.2" customHeight="1">
      <c r="A12" s="942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3583</v>
      </c>
      <c r="H12" s="75">
        <f t="shared" si="0"/>
        <v>135437.4</v>
      </c>
      <c r="I12" s="469"/>
      <c r="J12" s="76">
        <v>20</v>
      </c>
      <c r="K12" s="74">
        <v>2769</v>
      </c>
      <c r="L12" s="77">
        <v>138.44999999999999</v>
      </c>
      <c r="M12" s="470">
        <v>20</v>
      </c>
      <c r="N12" s="74">
        <f t="shared" si="1"/>
        <v>2471.0344827586205</v>
      </c>
      <c r="O12" s="77">
        <f t="shared" si="2"/>
        <v>123.55172413793102</v>
      </c>
      <c r="P12" s="78">
        <f t="shared" si="3"/>
        <v>0</v>
      </c>
      <c r="Q12" s="79">
        <f t="shared" si="4"/>
        <v>-14.898275862068971</v>
      </c>
      <c r="R12" s="461">
        <f t="shared" si="5"/>
        <v>0.89239237369397639</v>
      </c>
      <c r="S12" s="911"/>
      <c r="T12" s="80">
        <v>0.61944444444444446</v>
      </c>
      <c r="U12" s="80">
        <v>0.67986111111111114</v>
      </c>
      <c r="V12" s="459">
        <v>22</v>
      </c>
      <c r="W12" s="469">
        <f t="shared" si="8"/>
        <v>87.000000000000014</v>
      </c>
      <c r="X12" s="83">
        <v>0.60902777777777783</v>
      </c>
      <c r="Y12" s="83">
        <v>0.61875000000000002</v>
      </c>
      <c r="Z12" s="84"/>
      <c r="AA12" s="84"/>
      <c r="AB12" s="895"/>
      <c r="AC12" s="895"/>
      <c r="AD12" s="457"/>
      <c r="AE12" s="457"/>
      <c r="AF12" s="78">
        <f t="shared" si="6"/>
        <v>-297.96551724137953</v>
      </c>
      <c r="AG12" s="461">
        <f t="shared" si="7"/>
        <v>0.89239237369397628</v>
      </c>
      <c r="AH12" s="911"/>
      <c r="AJ12" s="405">
        <f t="shared" si="9"/>
        <v>6.9999999999999751</v>
      </c>
      <c r="AK12" s="406">
        <f t="shared" si="10"/>
        <v>6.9999999999999751</v>
      </c>
    </row>
    <row r="13" spans="1:37" ht="19.2" customHeight="1">
      <c r="A13" s="942"/>
      <c r="B13" s="69" t="s">
        <v>162</v>
      </c>
      <c r="C13" s="89"/>
      <c r="D13" s="88" t="s">
        <v>92</v>
      </c>
      <c r="E13" s="90"/>
      <c r="F13" s="73">
        <v>37.83</v>
      </c>
      <c r="G13" s="91">
        <v>2585.4499999999998</v>
      </c>
      <c r="H13" s="75">
        <f t="shared" si="0"/>
        <v>97807.573499999984</v>
      </c>
      <c r="I13" s="471">
        <v>1</v>
      </c>
      <c r="J13" s="76">
        <v>20</v>
      </c>
      <c r="K13" s="74">
        <v>2400</v>
      </c>
      <c r="L13" s="77">
        <v>120</v>
      </c>
      <c r="M13" s="92">
        <v>20</v>
      </c>
      <c r="N13" s="74">
        <f t="shared" si="1"/>
        <v>2248.2173913043453</v>
      </c>
      <c r="O13" s="77">
        <f t="shared" si="2"/>
        <v>112.41086956521727</v>
      </c>
      <c r="P13" s="78">
        <f t="shared" si="3"/>
        <v>0</v>
      </c>
      <c r="Q13" s="79">
        <f t="shared" si="4"/>
        <v>-7.5891304347827315</v>
      </c>
      <c r="R13" s="461">
        <f t="shared" si="5"/>
        <v>0.93675724637681057</v>
      </c>
      <c r="S13" s="911"/>
      <c r="T13" s="80">
        <v>0.68402777777777779</v>
      </c>
      <c r="U13" s="80">
        <v>0.73194444444444451</v>
      </c>
      <c r="V13" s="471">
        <v>6</v>
      </c>
      <c r="W13" s="469">
        <f t="shared" si="8"/>
        <v>69.000000000000071</v>
      </c>
      <c r="X13" s="93"/>
      <c r="Y13" s="93"/>
      <c r="Z13" s="84"/>
      <c r="AA13" s="84"/>
      <c r="AB13" s="895"/>
      <c r="AC13" s="895"/>
      <c r="AD13" s="457"/>
      <c r="AE13" s="457"/>
      <c r="AF13" s="78">
        <f t="shared" si="6"/>
        <v>-151.78260869565474</v>
      </c>
      <c r="AG13" s="461">
        <f t="shared" si="7"/>
        <v>0.93675724637681057</v>
      </c>
      <c r="AH13" s="911"/>
      <c r="AJ13" s="405">
        <f t="shared" si="9"/>
        <v>6</v>
      </c>
      <c r="AK13" s="406">
        <f t="shared" si="10"/>
        <v>6</v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71"/>
      <c r="J14" s="76"/>
      <c r="K14" s="74"/>
      <c r="L14" s="77"/>
      <c r="M14" s="92"/>
      <c r="N14" s="74"/>
      <c r="O14" s="77"/>
      <c r="P14" s="78"/>
      <c r="Q14" s="79"/>
      <c r="R14" s="461"/>
      <c r="S14" s="911"/>
      <c r="T14" s="80"/>
      <c r="U14" s="80"/>
      <c r="V14" s="471"/>
      <c r="W14" s="469">
        <f t="shared" si="8"/>
        <v>0</v>
      </c>
      <c r="X14" s="93"/>
      <c r="Y14" s="93"/>
      <c r="Z14" s="84"/>
      <c r="AA14" s="84"/>
      <c r="AB14" s="895"/>
      <c r="AC14" s="895"/>
      <c r="AD14" s="457"/>
      <c r="AE14" s="457"/>
      <c r="AF14" s="78">
        <f t="shared" si="6"/>
        <v>0</v>
      </c>
      <c r="AG14" s="461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71"/>
      <c r="J15" s="76"/>
      <c r="K15" s="74"/>
      <c r="L15" s="77"/>
      <c r="M15" s="92"/>
      <c r="N15" s="96"/>
      <c r="O15" s="77"/>
      <c r="P15" s="78"/>
      <c r="Q15" s="79"/>
      <c r="R15" s="461"/>
      <c r="S15" s="911"/>
      <c r="T15" s="80"/>
      <c r="U15" s="80"/>
      <c r="V15" s="471"/>
      <c r="W15" s="469">
        <f t="shared" si="8"/>
        <v>0</v>
      </c>
      <c r="X15" s="93"/>
      <c r="Y15" s="93"/>
      <c r="Z15" s="84"/>
      <c r="AA15" s="84"/>
      <c r="AB15" s="895"/>
      <c r="AC15" s="895"/>
      <c r="AD15" s="457"/>
      <c r="AE15" s="457"/>
      <c r="AF15" s="78">
        <f t="shared" si="6"/>
        <v>0</v>
      </c>
      <c r="AG15" s="461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71"/>
      <c r="J16" s="76"/>
      <c r="K16" s="74"/>
      <c r="L16" s="77"/>
      <c r="M16" s="92"/>
      <c r="N16" s="96"/>
      <c r="O16" s="77"/>
      <c r="P16" s="78"/>
      <c r="Q16" s="79"/>
      <c r="R16" s="461"/>
      <c r="S16" s="911"/>
      <c r="T16" s="80"/>
      <c r="U16" s="80"/>
      <c r="V16" s="471"/>
      <c r="W16" s="469">
        <f t="shared" si="8"/>
        <v>0</v>
      </c>
      <c r="X16" s="93"/>
      <c r="Y16" s="93"/>
      <c r="Z16" s="84"/>
      <c r="AA16" s="84"/>
      <c r="AB16" s="895"/>
      <c r="AC16" s="895"/>
      <c r="AD16" s="457"/>
      <c r="AE16" s="457"/>
      <c r="AF16" s="78">
        <f t="shared" si="6"/>
        <v>0</v>
      </c>
      <c r="AG16" s="461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444</v>
      </c>
      <c r="D17" s="905" t="s">
        <v>377</v>
      </c>
      <c r="E17" s="905"/>
      <c r="F17" s="98"/>
      <c r="G17" s="99"/>
      <c r="H17" s="100"/>
      <c r="I17" s="101"/>
      <c r="J17" s="99">
        <v>18</v>
      </c>
      <c r="K17" s="99">
        <v>2535.5555555555557</v>
      </c>
      <c r="L17" s="102">
        <v>142.39875587661967</v>
      </c>
      <c r="M17" s="103">
        <f t="shared" ref="M17:O17" si="11">AVERAGE(M5:M16)</f>
        <v>18</v>
      </c>
      <c r="N17" s="99">
        <f t="shared" si="11"/>
        <v>2248.6933797759216</v>
      </c>
      <c r="O17" s="102">
        <f t="shared" si="11"/>
        <v>125.41840260517864</v>
      </c>
      <c r="P17" s="104">
        <f t="shared" ref="P17:P25" si="12">M17-J17</f>
        <v>0</v>
      </c>
      <c r="Q17" s="105">
        <f t="shared" ref="Q17:Q25" si="13">O17-L17</f>
        <v>-16.980353271441032</v>
      </c>
      <c r="R17" s="106">
        <f>O17/L17</f>
        <v>0.88075490430440606</v>
      </c>
      <c r="S17" s="911"/>
      <c r="T17" s="80"/>
      <c r="U17" s="80"/>
      <c r="V17" s="47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1</v>
      </c>
      <c r="AE17" s="110">
        <f>SUM(AE5:AE16)</f>
        <v>1</v>
      </c>
      <c r="AF17" s="104">
        <f t="shared" si="6"/>
        <v>-286.86217577963407</v>
      </c>
      <c r="AG17" s="462">
        <f t="shared" si="7"/>
        <v>0.88686417256719074</v>
      </c>
      <c r="AH17" s="911"/>
    </row>
    <row r="18" spans="1:37" ht="19.2" customHeight="1">
      <c r="A18" s="893" t="s">
        <v>445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754.19999999999993</v>
      </c>
      <c r="H18" s="116">
        <f t="shared" ref="H18:H29" si="14">F18*G18</f>
        <v>21313.691999999999</v>
      </c>
      <c r="I18" s="457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1508.3999999999992</v>
      </c>
      <c r="O18" s="118">
        <f t="shared" ref="O18:O25" si="16">N18/M18</f>
        <v>125.69999999999993</v>
      </c>
      <c r="P18" s="84">
        <f t="shared" si="12"/>
        <v>0</v>
      </c>
      <c r="Q18" s="119">
        <f t="shared" si="13"/>
        <v>-40.966666666666725</v>
      </c>
      <c r="R18" s="458">
        <f t="shared" ref="R18:R25" si="17">O18/L18</f>
        <v>0.75419999999999965</v>
      </c>
      <c r="S18" s="894">
        <f>R30</f>
        <v>0.87882156796267541</v>
      </c>
      <c r="T18" s="80">
        <v>0.16666666666666666</v>
      </c>
      <c r="U18" s="80">
        <v>0.1875</v>
      </c>
      <c r="V18" s="457">
        <v>5</v>
      </c>
      <c r="W18" s="120">
        <f>(U18-T18)*24*60</f>
        <v>30.000000000000014</v>
      </c>
      <c r="X18" s="118"/>
      <c r="Y18" s="118"/>
      <c r="Z18" s="84"/>
      <c r="AA18" s="84"/>
      <c r="AB18" s="895"/>
      <c r="AC18" s="895"/>
      <c r="AD18" s="457"/>
      <c r="AE18" s="457"/>
      <c r="AF18" s="121">
        <f t="shared" si="6"/>
        <v>-491.60000000000082</v>
      </c>
      <c r="AG18" s="122">
        <f t="shared" si="7"/>
        <v>0.75419999999999954</v>
      </c>
      <c r="AH18" s="936">
        <f>AG30</f>
        <v>0.88685519964143822</v>
      </c>
      <c r="AJ18" s="62" t="str">
        <f>A18</f>
        <v>四度二組A
熱麵
固定線
(ET-55)</v>
      </c>
      <c r="AK18" s="404">
        <f>AVERAGE(AK19:AK29)</f>
        <v>6.4999999999999964</v>
      </c>
    </row>
    <row r="19" spans="1:37" ht="19.2" customHeight="1">
      <c r="A19" s="893"/>
      <c r="B19" s="466" t="s">
        <v>164</v>
      </c>
      <c r="C19" s="465"/>
      <c r="D19" s="113" t="s">
        <v>101</v>
      </c>
      <c r="E19" s="114"/>
      <c r="F19" s="73">
        <v>53.27</v>
      </c>
      <c r="G19" s="85">
        <v>806</v>
      </c>
      <c r="H19" s="116">
        <f t="shared" si="14"/>
        <v>42935.62</v>
      </c>
      <c r="I19" s="45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1422.3529411764687</v>
      </c>
      <c r="O19" s="125">
        <f t="shared" si="16"/>
        <v>83.667820069204041</v>
      </c>
      <c r="P19" s="84">
        <f t="shared" si="12"/>
        <v>0</v>
      </c>
      <c r="Q19" s="119">
        <f t="shared" si="13"/>
        <v>-8.3910034602077275</v>
      </c>
      <c r="R19" s="458">
        <f t="shared" si="17"/>
        <v>0.9088517196015774</v>
      </c>
      <c r="S19" s="894"/>
      <c r="T19" s="80">
        <v>0.19166666666666665</v>
      </c>
      <c r="U19" s="80">
        <v>0.21527777777777779</v>
      </c>
      <c r="V19" s="457">
        <v>6</v>
      </c>
      <c r="W19" s="120">
        <f>(U19-T19)*24*60</f>
        <v>34.000000000000043</v>
      </c>
      <c r="X19" s="126"/>
      <c r="Y19" s="126"/>
      <c r="Z19" s="84"/>
      <c r="AA19" s="84"/>
      <c r="AB19" s="895"/>
      <c r="AC19" s="895"/>
      <c r="AD19" s="457"/>
      <c r="AE19" s="457"/>
      <c r="AF19" s="78">
        <f t="shared" si="6"/>
        <v>-142.64705882353132</v>
      </c>
      <c r="AG19" s="461">
        <f t="shared" si="7"/>
        <v>0.9088517196015774</v>
      </c>
      <c r="AH19" s="937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893"/>
      <c r="B20" s="466" t="s">
        <v>164</v>
      </c>
      <c r="C20" s="86"/>
      <c r="D20" s="71" t="s">
        <v>102</v>
      </c>
      <c r="E20" s="114"/>
      <c r="F20" s="73">
        <v>49.91</v>
      </c>
      <c r="G20" s="85">
        <v>1255</v>
      </c>
      <c r="H20" s="116">
        <f t="shared" si="14"/>
        <v>62637.049999999996</v>
      </c>
      <c r="I20" s="457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1420.7547169811317</v>
      </c>
      <c r="O20" s="125">
        <f t="shared" si="16"/>
        <v>83.573806881243044</v>
      </c>
      <c r="P20" s="84">
        <f t="shared" si="12"/>
        <v>0</v>
      </c>
      <c r="Q20" s="119">
        <f t="shared" si="13"/>
        <v>-8.4850166481687239</v>
      </c>
      <c r="R20" s="458">
        <f t="shared" si="17"/>
        <v>0.90783049008379024</v>
      </c>
      <c r="S20" s="894"/>
      <c r="T20" s="80">
        <v>0.22013888888888891</v>
      </c>
      <c r="U20" s="80">
        <v>0.25694444444444448</v>
      </c>
      <c r="V20" s="457">
        <v>7</v>
      </c>
      <c r="W20" s="120">
        <f t="shared" ref="W20:W29" si="19">(U20-T20)*24*60</f>
        <v>53.000000000000014</v>
      </c>
      <c r="X20" s="126"/>
      <c r="Y20" s="126"/>
      <c r="Z20" s="84"/>
      <c r="AA20" s="84"/>
      <c r="AB20" s="895"/>
      <c r="AC20" s="895"/>
      <c r="AD20" s="457"/>
      <c r="AE20" s="457"/>
      <c r="AF20" s="121">
        <f t="shared" si="6"/>
        <v>-144.24528301886835</v>
      </c>
      <c r="AG20" s="122">
        <f t="shared" si="7"/>
        <v>0.90783049008379024</v>
      </c>
      <c r="AH20" s="937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893"/>
      <c r="B21" s="466" t="s">
        <v>164</v>
      </c>
      <c r="C21" s="127"/>
      <c r="D21" s="128" t="s">
        <v>104</v>
      </c>
      <c r="E21" s="72"/>
      <c r="F21" s="73">
        <v>44.3</v>
      </c>
      <c r="G21" s="74">
        <v>1096</v>
      </c>
      <c r="H21" s="116">
        <f t="shared" si="14"/>
        <v>48552.799999999996</v>
      </c>
      <c r="I21" s="459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1429.5652173913043</v>
      </c>
      <c r="O21" s="125">
        <f t="shared" si="16"/>
        <v>79.420289855072454</v>
      </c>
      <c r="P21" s="84">
        <f t="shared" si="12"/>
        <v>0</v>
      </c>
      <c r="Q21" s="119">
        <f t="shared" si="13"/>
        <v>-7.5241545893719888</v>
      </c>
      <c r="R21" s="458">
        <f t="shared" si="17"/>
        <v>0.9134602028059452</v>
      </c>
      <c r="S21" s="894"/>
      <c r="T21" s="80">
        <v>0.2729166666666667</v>
      </c>
      <c r="U21" s="80">
        <v>0.30486111111111114</v>
      </c>
      <c r="V21" s="457">
        <v>23</v>
      </c>
      <c r="W21" s="120">
        <f t="shared" si="19"/>
        <v>46</v>
      </c>
      <c r="X21" s="126">
        <v>0.26111111111111113</v>
      </c>
      <c r="Y21" s="126">
        <v>0.2722222222222222</v>
      </c>
      <c r="Z21" s="84"/>
      <c r="AA21" s="84"/>
      <c r="AB21" s="895"/>
      <c r="AC21" s="895"/>
      <c r="AD21" s="457"/>
      <c r="AE21" s="457"/>
      <c r="AF21" s="78">
        <f t="shared" si="6"/>
        <v>-135.43478260869574</v>
      </c>
      <c r="AG21" s="461">
        <f t="shared" si="7"/>
        <v>0.9134602028059452</v>
      </c>
      <c r="AH21" s="938"/>
      <c r="AJ21" s="405">
        <f t="shared" si="18"/>
        <v>5.9999999999999787</v>
      </c>
      <c r="AK21" s="406">
        <f t="shared" si="20"/>
        <v>5.9999999999999787</v>
      </c>
    </row>
    <row r="22" spans="1:37" ht="19.2" customHeight="1">
      <c r="A22" s="893"/>
      <c r="B22" s="466" t="s">
        <v>164</v>
      </c>
      <c r="C22" s="127"/>
      <c r="D22" s="71" t="s">
        <v>105</v>
      </c>
      <c r="E22" s="72"/>
      <c r="F22" s="73">
        <v>49.91</v>
      </c>
      <c r="G22" s="74">
        <v>2382.25</v>
      </c>
      <c r="H22" s="116">
        <f t="shared" si="14"/>
        <v>118898.09749999999</v>
      </c>
      <c r="I22" s="459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1429.3500000000004</v>
      </c>
      <c r="O22" s="125">
        <f t="shared" si="16"/>
        <v>84.07941176470591</v>
      </c>
      <c r="P22" s="84">
        <f t="shared" si="12"/>
        <v>0</v>
      </c>
      <c r="Q22" s="119">
        <f t="shared" si="13"/>
        <v>-7.9794117647058584</v>
      </c>
      <c r="R22" s="458">
        <f t="shared" si="17"/>
        <v>0.9133226837060705</v>
      </c>
      <c r="S22" s="894"/>
      <c r="T22" s="80">
        <v>0.30902777777777779</v>
      </c>
      <c r="U22" s="80">
        <v>0.37847222222222221</v>
      </c>
      <c r="V22" s="457">
        <v>6</v>
      </c>
      <c r="W22" s="120">
        <f t="shared" si="19"/>
        <v>99.999999999999972</v>
      </c>
      <c r="X22" s="126"/>
      <c r="Y22" s="126"/>
      <c r="Z22" s="84"/>
      <c r="AA22" s="84"/>
      <c r="AB22" s="895"/>
      <c r="AC22" s="895"/>
      <c r="AD22" s="457"/>
      <c r="AE22" s="457">
        <v>1</v>
      </c>
      <c r="AF22" s="121">
        <f t="shared" si="6"/>
        <v>-135.64999999999964</v>
      </c>
      <c r="AG22" s="122">
        <f t="shared" si="7"/>
        <v>0.9133226837060705</v>
      </c>
      <c r="AH22" s="938"/>
      <c r="AJ22" s="405">
        <f t="shared" si="18"/>
        <v>6</v>
      </c>
      <c r="AK22" s="406">
        <f t="shared" si="20"/>
        <v>6</v>
      </c>
    </row>
    <row r="23" spans="1:37" ht="19.2" customHeight="1">
      <c r="A23" s="893"/>
      <c r="B23" s="466" t="s">
        <v>162</v>
      </c>
      <c r="C23" s="127"/>
      <c r="D23" s="71" t="s">
        <v>106</v>
      </c>
      <c r="E23" s="72"/>
      <c r="F23" s="73">
        <v>36.729999999999997</v>
      </c>
      <c r="G23" s="74">
        <v>5740</v>
      </c>
      <c r="H23" s="116">
        <f t="shared" si="14"/>
        <v>210830.19999999998</v>
      </c>
      <c r="I23" s="459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2179.746835443038</v>
      </c>
      <c r="O23" s="125">
        <f t="shared" si="16"/>
        <v>121.09704641350211</v>
      </c>
      <c r="P23" s="84">
        <f t="shared" si="12"/>
        <v>0</v>
      </c>
      <c r="Q23" s="119">
        <f t="shared" si="13"/>
        <v>-12.23628691983123</v>
      </c>
      <c r="R23" s="458">
        <f t="shared" si="17"/>
        <v>0.90822784810126578</v>
      </c>
      <c r="S23" s="894"/>
      <c r="T23" s="80">
        <v>0.3833333333333333</v>
      </c>
      <c r="U23" s="80">
        <v>0.49305555555555552</v>
      </c>
      <c r="V23" s="457">
        <v>7</v>
      </c>
      <c r="W23" s="120">
        <f t="shared" si="19"/>
        <v>158</v>
      </c>
      <c r="X23" s="126"/>
      <c r="Y23" s="126"/>
      <c r="Z23" s="84"/>
      <c r="AA23" s="84"/>
      <c r="AB23" s="895"/>
      <c r="AC23" s="895"/>
      <c r="AD23" s="457"/>
      <c r="AE23" s="457"/>
      <c r="AF23" s="78">
        <f t="shared" si="6"/>
        <v>-220.25316455696202</v>
      </c>
      <c r="AG23" s="461">
        <f t="shared" si="7"/>
        <v>0.90822784810126578</v>
      </c>
      <c r="AH23" s="938"/>
      <c r="AJ23" s="405">
        <f t="shared" si="18"/>
        <v>7</v>
      </c>
      <c r="AK23" s="406">
        <f t="shared" si="20"/>
        <v>7</v>
      </c>
    </row>
    <row r="24" spans="1:37" ht="19.2" customHeight="1">
      <c r="A24" s="893"/>
      <c r="B24" s="466" t="s">
        <v>164</v>
      </c>
      <c r="C24" s="112"/>
      <c r="D24" s="113" t="s">
        <v>103</v>
      </c>
      <c r="E24" s="114"/>
      <c r="F24" s="73">
        <v>38.39</v>
      </c>
      <c r="G24" s="85">
        <v>660</v>
      </c>
      <c r="H24" s="116">
        <f t="shared" si="14"/>
        <v>25337.4</v>
      </c>
      <c r="I24" s="459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1414.2857142857113</v>
      </c>
      <c r="O24" s="125">
        <f t="shared" si="16"/>
        <v>83.193277310924188</v>
      </c>
      <c r="P24" s="84">
        <f t="shared" si="12"/>
        <v>0</v>
      </c>
      <c r="Q24" s="119">
        <f t="shared" si="13"/>
        <v>-8.8655462184875802</v>
      </c>
      <c r="R24" s="458">
        <f t="shared" si="17"/>
        <v>0.90369694203559814</v>
      </c>
      <c r="S24" s="894"/>
      <c r="T24" s="80">
        <v>0.53263888888888888</v>
      </c>
      <c r="U24" s="80">
        <v>0.55208333333333337</v>
      </c>
      <c r="V24" s="457">
        <v>4</v>
      </c>
      <c r="W24" s="120">
        <f t="shared" si="19"/>
        <v>28.00000000000006</v>
      </c>
      <c r="X24" s="126"/>
      <c r="Y24" s="126"/>
      <c r="Z24" s="84"/>
      <c r="AA24" s="84"/>
      <c r="AB24" s="895"/>
      <c r="AC24" s="895"/>
      <c r="AD24" s="457"/>
      <c r="AE24" s="457"/>
      <c r="AF24" s="121">
        <f t="shared" si="6"/>
        <v>-150.71428571428874</v>
      </c>
      <c r="AG24" s="122">
        <f t="shared" si="7"/>
        <v>0.90369694203559825</v>
      </c>
      <c r="AH24" s="938"/>
      <c r="AJ24" s="405">
        <f t="shared" si="18"/>
        <v>4</v>
      </c>
      <c r="AK24" s="406" t="str">
        <f t="shared" si="20"/>
        <v/>
      </c>
    </row>
    <row r="25" spans="1:37" ht="19.2" customHeight="1">
      <c r="A25" s="893"/>
      <c r="B25" s="466" t="s">
        <v>164</v>
      </c>
      <c r="C25" s="112"/>
      <c r="D25" s="113" t="s">
        <v>105</v>
      </c>
      <c r="E25" s="114"/>
      <c r="F25" s="73">
        <v>49.91</v>
      </c>
      <c r="G25" s="85">
        <v>1282.75</v>
      </c>
      <c r="H25" s="116">
        <f t="shared" si="14"/>
        <v>64022.052499999998</v>
      </c>
      <c r="I25" s="120">
        <v>1</v>
      </c>
      <c r="J25" s="123">
        <v>17</v>
      </c>
      <c r="K25" s="74">
        <v>1565</v>
      </c>
      <c r="L25" s="77">
        <v>92.058823529411768</v>
      </c>
      <c r="M25" s="123">
        <v>17</v>
      </c>
      <c r="N25" s="124">
        <f t="shared" si="15"/>
        <v>1425.2777777777785</v>
      </c>
      <c r="O25" s="125">
        <f t="shared" si="16"/>
        <v>83.839869281045793</v>
      </c>
      <c r="P25" s="84">
        <f t="shared" si="12"/>
        <v>0</v>
      </c>
      <c r="Q25" s="119">
        <f t="shared" si="13"/>
        <v>-8.218954248365975</v>
      </c>
      <c r="R25" s="458">
        <f t="shared" si="17"/>
        <v>0.9107206247781332</v>
      </c>
      <c r="S25" s="894"/>
      <c r="T25" s="80">
        <v>0.55694444444444446</v>
      </c>
      <c r="U25" s="80">
        <v>0.59444444444444444</v>
      </c>
      <c r="V25" s="457">
        <v>7</v>
      </c>
      <c r="W25" s="120">
        <f t="shared" si="19"/>
        <v>53.999999999999972</v>
      </c>
      <c r="X25" s="457"/>
      <c r="Y25" s="457"/>
      <c r="Z25" s="84"/>
      <c r="AA25" s="84"/>
      <c r="AB25" s="895"/>
      <c r="AC25" s="895"/>
      <c r="AD25" s="457"/>
      <c r="AE25" s="457"/>
      <c r="AF25" s="78">
        <f t="shared" si="6"/>
        <v>-139.72222222222149</v>
      </c>
      <c r="AG25" s="461">
        <f t="shared" si="7"/>
        <v>0.9107206247781332</v>
      </c>
      <c r="AH25" s="938"/>
      <c r="AJ25" s="405">
        <f t="shared" si="18"/>
        <v>7</v>
      </c>
      <c r="AK25" s="406">
        <f t="shared" si="20"/>
        <v>7</v>
      </c>
    </row>
    <row r="26" spans="1:37" ht="19.2" customHeight="1">
      <c r="A26" s="893"/>
      <c r="B26" s="46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58"/>
      <c r="S26" s="894"/>
      <c r="T26" s="80"/>
      <c r="U26" s="80"/>
      <c r="V26" s="457"/>
      <c r="W26" s="120">
        <f t="shared" si="19"/>
        <v>0</v>
      </c>
      <c r="X26" s="457"/>
      <c r="Y26" s="457"/>
      <c r="Z26" s="84"/>
      <c r="AA26" s="84"/>
      <c r="AB26" s="895"/>
      <c r="AC26" s="895"/>
      <c r="AD26" s="457"/>
      <c r="AE26" s="457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58"/>
      <c r="S27" s="894"/>
      <c r="T27" s="80"/>
      <c r="U27" s="80"/>
      <c r="V27" s="457"/>
      <c r="W27" s="120">
        <f t="shared" si="19"/>
        <v>0</v>
      </c>
      <c r="X27" s="457"/>
      <c r="Y27" s="457"/>
      <c r="Z27" s="84"/>
      <c r="AA27" s="84"/>
      <c r="AB27" s="895"/>
      <c r="AC27" s="895"/>
      <c r="AD27" s="457"/>
      <c r="AE27" s="457"/>
      <c r="AF27" s="78">
        <f t="shared" si="6"/>
        <v>0</v>
      </c>
      <c r="AG27" s="461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58"/>
      <c r="S28" s="894"/>
      <c r="T28" s="80"/>
      <c r="U28" s="80"/>
      <c r="V28" s="457"/>
      <c r="W28" s="120">
        <f t="shared" si="19"/>
        <v>0</v>
      </c>
      <c r="X28" s="457"/>
      <c r="Y28" s="457"/>
      <c r="Z28" s="84"/>
      <c r="AA28" s="84"/>
      <c r="AB28" s="895"/>
      <c r="AC28" s="895"/>
      <c r="AD28" s="457"/>
      <c r="AE28" s="457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58"/>
      <c r="S29" s="894"/>
      <c r="T29" s="80"/>
      <c r="U29" s="80"/>
      <c r="V29" s="457"/>
      <c r="W29" s="120">
        <f t="shared" si="19"/>
        <v>0</v>
      </c>
      <c r="X29" s="457"/>
      <c r="Y29" s="457"/>
      <c r="Z29" s="84"/>
      <c r="AA29" s="84"/>
      <c r="AB29" s="895"/>
      <c r="AC29" s="895"/>
      <c r="AD29" s="457"/>
      <c r="AE29" s="457"/>
      <c r="AF29" s="78">
        <f t="shared" si="6"/>
        <v>0</v>
      </c>
      <c r="AG29" s="461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446</v>
      </c>
      <c r="D30" s="943" t="s">
        <v>377</v>
      </c>
      <c r="E30" s="943"/>
      <c r="F30" s="133"/>
      <c r="G30" s="103"/>
      <c r="H30" s="134"/>
      <c r="I30" s="135"/>
      <c r="J30" s="103">
        <v>16.625</v>
      </c>
      <c r="K30" s="103">
        <v>1723.75</v>
      </c>
      <c r="L30" s="136">
        <v>105.90482026143792</v>
      </c>
      <c r="M30" s="103">
        <f t="shared" ref="M30:O30" si="21">AVERAGE(M18:M29)</f>
        <v>16.625</v>
      </c>
      <c r="N30" s="103">
        <f t="shared" si="21"/>
        <v>1528.7166503819292</v>
      </c>
      <c r="O30" s="136">
        <f t="shared" si="21"/>
        <v>93.071440196962186</v>
      </c>
      <c r="P30" s="84">
        <f t="shared" ref="P30:P39" si="22">M30-J30</f>
        <v>0</v>
      </c>
      <c r="Q30" s="119">
        <f t="shared" ref="Q30:Q36" si="23">O30-L30</f>
        <v>-12.833380064475733</v>
      </c>
      <c r="R30" s="137">
        <f t="shared" ref="R30:R36" si="24">O30/L30</f>
        <v>0.87882156796267541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0</v>
      </c>
      <c r="AE30" s="139">
        <f>SUM(AE18:AE29)</f>
        <v>1</v>
      </c>
      <c r="AF30" s="140">
        <f t="shared" si="6"/>
        <v>-195.03334961807082</v>
      </c>
      <c r="AG30" s="141">
        <f t="shared" ref="AG30" si="25">N30/K30</f>
        <v>0.88685519964143822</v>
      </c>
      <c r="AH30" s="939"/>
    </row>
    <row r="31" spans="1:37" ht="19.2" customHeight="1">
      <c r="A31" s="930" t="s">
        <v>447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986.80000000000007</v>
      </c>
      <c r="H31" s="146">
        <f t="shared" ref="H31:H41" si="26">F31*G31</f>
        <v>26150.2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1644.6666666666672</v>
      </c>
      <c r="O31" s="149">
        <f t="shared" ref="O31:O36" si="28">N31/M31</f>
        <v>137.0555555555556</v>
      </c>
      <c r="P31" s="150">
        <f t="shared" si="22"/>
        <v>0</v>
      </c>
      <c r="Q31" s="151">
        <f t="shared" si="23"/>
        <v>-29.611111111111057</v>
      </c>
      <c r="R31" s="460">
        <f t="shared" si="24"/>
        <v>0.82233333333333369</v>
      </c>
      <c r="S31" s="931">
        <f>R43</f>
        <v>0.90367268620108965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-355.3333333333328</v>
      </c>
      <c r="AG31" s="155">
        <f t="shared" si="7"/>
        <v>0.82233333333333358</v>
      </c>
      <c r="AH31" s="909">
        <f>AG43</f>
        <v>0.91292298777120851</v>
      </c>
      <c r="AJ31" s="62" t="str">
        <f>A31</f>
        <v>四度二組
(ET-55)</v>
      </c>
      <c r="AK31" s="404">
        <f>AVERAGE(AK32:AK42)</f>
        <v>6.0000000000000115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2293.85</v>
      </c>
      <c r="H32" s="116">
        <f t="shared" si="26"/>
        <v>78518.485499999995</v>
      </c>
      <c r="I32" s="469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2150.4843749999995</v>
      </c>
      <c r="O32" s="77">
        <f t="shared" si="28"/>
        <v>165.42187499999997</v>
      </c>
      <c r="P32" s="150">
        <f t="shared" si="22"/>
        <v>0</v>
      </c>
      <c r="Q32" s="79">
        <f t="shared" si="23"/>
        <v>-7.6550480769230944</v>
      </c>
      <c r="R32" s="461">
        <f t="shared" si="24"/>
        <v>0.95577083333333324</v>
      </c>
      <c r="S32" s="894"/>
      <c r="T32" s="80">
        <v>0.19513888888888886</v>
      </c>
      <c r="U32" s="80">
        <v>0.23958333333333331</v>
      </c>
      <c r="V32" s="153">
        <v>5</v>
      </c>
      <c r="W32" s="120">
        <f t="shared" si="29"/>
        <v>64.000000000000014</v>
      </c>
      <c r="X32" s="158"/>
      <c r="Y32" s="158"/>
      <c r="Z32" s="159"/>
      <c r="AA32" s="159"/>
      <c r="AB32" s="895"/>
      <c r="AC32" s="895"/>
      <c r="AD32" s="457"/>
      <c r="AE32" s="457"/>
      <c r="AF32" s="78">
        <f t="shared" si="6"/>
        <v>-99.515625000000455</v>
      </c>
      <c r="AG32" s="461">
        <f t="shared" si="7"/>
        <v>0.95577083333333313</v>
      </c>
      <c r="AH32" s="910"/>
      <c r="AJ32" s="405">
        <f t="shared" ref="AJ32:AJ42" si="30">IF((IF(V32&lt;10,V32,(X32-U31)*1440))=0,"",IF(V32&lt;10,V32,(X32-U31)*1440))</f>
        <v>5</v>
      </c>
      <c r="AK32" s="406">
        <f>IF(AJ32&gt;4,AJ32,"")</f>
        <v>5</v>
      </c>
    </row>
    <row r="33" spans="1:37" ht="19.2" customHeight="1">
      <c r="A33" s="923"/>
      <c r="B33" s="156" t="s">
        <v>165</v>
      </c>
      <c r="C33" s="457"/>
      <c r="D33" s="71" t="s">
        <v>110</v>
      </c>
      <c r="E33" s="114"/>
      <c r="F33" s="73">
        <v>35.83</v>
      </c>
      <c r="G33" s="145">
        <v>3612.7000000000003</v>
      </c>
      <c r="H33" s="116">
        <f t="shared" si="26"/>
        <v>129443.041</v>
      </c>
      <c r="I33" s="457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2104.4854368932042</v>
      </c>
      <c r="O33" s="77">
        <f t="shared" si="28"/>
        <v>191.3168578993822</v>
      </c>
      <c r="P33" s="150">
        <f t="shared" si="22"/>
        <v>0</v>
      </c>
      <c r="Q33" s="79">
        <f t="shared" si="23"/>
        <v>-13.228596646072333</v>
      </c>
      <c r="R33" s="461">
        <f t="shared" si="24"/>
        <v>0.93532686084142413</v>
      </c>
      <c r="S33" s="894"/>
      <c r="T33" s="80">
        <v>0.24444444444444444</v>
      </c>
      <c r="U33" s="80">
        <v>0.31597222222222221</v>
      </c>
      <c r="V33" s="153">
        <v>7</v>
      </c>
      <c r="W33" s="120">
        <f t="shared" si="29"/>
        <v>103</v>
      </c>
      <c r="X33" s="158"/>
      <c r="Y33" s="158"/>
      <c r="Z33" s="159"/>
      <c r="AA33" s="159"/>
      <c r="AB33" s="895"/>
      <c r="AC33" s="895"/>
      <c r="AD33" s="457"/>
      <c r="AE33" s="457"/>
      <c r="AF33" s="78">
        <f t="shared" si="6"/>
        <v>-145.51456310679578</v>
      </c>
      <c r="AG33" s="160">
        <f t="shared" si="7"/>
        <v>0.93532686084142413</v>
      </c>
      <c r="AH33" s="910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1540</v>
      </c>
      <c r="H34" s="116">
        <f t="shared" si="26"/>
        <v>59120.6</v>
      </c>
      <c r="I34" s="457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1421.5384615384612</v>
      </c>
      <c r="O34" s="77">
        <f t="shared" si="28"/>
        <v>83.619909502262431</v>
      </c>
      <c r="P34" s="150">
        <f t="shared" si="22"/>
        <v>0</v>
      </c>
      <c r="Q34" s="79">
        <f t="shared" si="23"/>
        <v>-8.4389140271493375</v>
      </c>
      <c r="R34" s="461">
        <f t="shared" si="24"/>
        <v>0.90833128532809027</v>
      </c>
      <c r="S34" s="894"/>
      <c r="T34" s="80">
        <v>0.33124999999999999</v>
      </c>
      <c r="U34" s="80">
        <v>0.37638888888888888</v>
      </c>
      <c r="V34" s="163">
        <v>22</v>
      </c>
      <c r="W34" s="120">
        <f t="shared" si="29"/>
        <v>65.000000000000014</v>
      </c>
      <c r="X34" s="158">
        <v>0.32013888888888892</v>
      </c>
      <c r="Y34" s="158">
        <v>0.33055555555555555</v>
      </c>
      <c r="Z34" s="159"/>
      <c r="AA34" s="159"/>
      <c r="AB34" s="895"/>
      <c r="AC34" s="895"/>
      <c r="AD34" s="457"/>
      <c r="AE34" s="457"/>
      <c r="AF34" s="78">
        <f t="shared" si="6"/>
        <v>-143.46153846153879</v>
      </c>
      <c r="AG34" s="160">
        <f t="shared" si="7"/>
        <v>0.90833128532809027</v>
      </c>
      <c r="AH34" s="910"/>
      <c r="AJ34" s="405">
        <f t="shared" si="30"/>
        <v>6.0000000000000586</v>
      </c>
      <c r="AK34" s="406">
        <f t="shared" si="31"/>
        <v>6.0000000000000586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3773</v>
      </c>
      <c r="H35" s="116">
        <f t="shared" si="26"/>
        <v>186838.96000000002</v>
      </c>
      <c r="I35" s="459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1432.7848101265822</v>
      </c>
      <c r="O35" s="77">
        <f t="shared" si="28"/>
        <v>79.599156118143455</v>
      </c>
      <c r="P35" s="150">
        <f t="shared" si="22"/>
        <v>0</v>
      </c>
      <c r="Q35" s="79">
        <f t="shared" si="23"/>
        <v>-7.345288326300988</v>
      </c>
      <c r="R35" s="461">
        <f t="shared" si="24"/>
        <v>0.91551745056011646</v>
      </c>
      <c r="S35" s="894"/>
      <c r="T35" s="80">
        <v>0.38124999999999998</v>
      </c>
      <c r="U35" s="80">
        <v>0.4909722222222222</v>
      </c>
      <c r="V35" s="145">
        <v>7</v>
      </c>
      <c r="W35" s="120">
        <f t="shared" si="29"/>
        <v>158</v>
      </c>
      <c r="X35" s="158"/>
      <c r="Y35" s="158"/>
      <c r="Z35" s="159"/>
      <c r="AA35" s="159"/>
      <c r="AB35" s="895"/>
      <c r="AC35" s="895"/>
      <c r="AD35" s="457"/>
      <c r="AE35" s="457"/>
      <c r="AF35" s="150">
        <f t="shared" si="6"/>
        <v>-132.21518987341778</v>
      </c>
      <c r="AG35" s="155">
        <f t="shared" si="7"/>
        <v>0.91551745056011646</v>
      </c>
      <c r="AH35" s="911"/>
      <c r="AJ35" s="405">
        <f t="shared" si="30"/>
        <v>7</v>
      </c>
      <c r="AK35" s="406">
        <f t="shared" si="31"/>
        <v>7</v>
      </c>
    </row>
    <row r="36" spans="1:37" ht="19.2" customHeight="1">
      <c r="A36" s="923"/>
      <c r="B36" s="156" t="s">
        <v>189</v>
      </c>
      <c r="C36" s="166"/>
      <c r="D36" s="165" t="s">
        <v>170</v>
      </c>
      <c r="E36" s="114"/>
      <c r="F36" s="73">
        <v>29.85</v>
      </c>
      <c r="G36" s="145">
        <v>3137.4</v>
      </c>
      <c r="H36" s="116">
        <f t="shared" si="26"/>
        <v>93651.390000000014</v>
      </c>
      <c r="I36" s="457"/>
      <c r="J36" s="76">
        <v>15</v>
      </c>
      <c r="K36" s="74">
        <v>1800</v>
      </c>
      <c r="L36" s="77">
        <v>120</v>
      </c>
      <c r="M36" s="164">
        <v>16</v>
      </c>
      <c r="N36" s="74">
        <f t="shared" si="27"/>
        <v>1680.7499999999986</v>
      </c>
      <c r="O36" s="77">
        <f t="shared" si="28"/>
        <v>105.04687499999991</v>
      </c>
      <c r="P36" s="150">
        <f t="shared" si="22"/>
        <v>1</v>
      </c>
      <c r="Q36" s="79">
        <f t="shared" si="23"/>
        <v>-14.953125000000085</v>
      </c>
      <c r="R36" s="461">
        <f t="shared" si="24"/>
        <v>0.87539062499999931</v>
      </c>
      <c r="S36" s="894"/>
      <c r="T36" s="80">
        <v>0.53124999999999989</v>
      </c>
      <c r="U36" s="80">
        <v>0.60902777777777772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895"/>
      <c r="AC36" s="895"/>
      <c r="AD36" s="457">
        <v>1</v>
      </c>
      <c r="AE36" s="457"/>
      <c r="AF36" s="78">
        <f t="shared" si="6"/>
        <v>-119.25000000000136</v>
      </c>
      <c r="AG36" s="461">
        <f t="shared" si="7"/>
        <v>0.93374999999999919</v>
      </c>
      <c r="AH36" s="911"/>
      <c r="AJ36" s="405">
        <f t="shared" si="30"/>
        <v>5</v>
      </c>
      <c r="AK36" s="406">
        <f t="shared" si="31"/>
        <v>5</v>
      </c>
    </row>
    <row r="37" spans="1:37" ht="19.2" customHeight="1">
      <c r="A37" s="923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457"/>
      <c r="J37" s="76"/>
      <c r="K37" s="74"/>
      <c r="L37" s="77"/>
      <c r="M37" s="467"/>
      <c r="N37" s="74"/>
      <c r="O37" s="77"/>
      <c r="P37" s="150">
        <f t="shared" si="22"/>
        <v>0</v>
      </c>
      <c r="Q37" s="79"/>
      <c r="R37" s="461"/>
      <c r="S37" s="894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895"/>
      <c r="AC37" s="895"/>
      <c r="AD37" s="457"/>
      <c r="AE37" s="457"/>
      <c r="AF37" s="78">
        <f t="shared" si="6"/>
        <v>0</v>
      </c>
      <c r="AG37" s="160" t="e">
        <f t="shared" si="7"/>
        <v>#DIV/0!</v>
      </c>
      <c r="AH37" s="911"/>
      <c r="AJ37" s="405" t="str">
        <f t="shared" si="30"/>
        <v/>
      </c>
      <c r="AK37" s="406" t="str">
        <f t="shared" si="31"/>
        <v/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57"/>
      <c r="J38" s="76"/>
      <c r="K38" s="74"/>
      <c r="L38" s="77"/>
      <c r="M38" s="467"/>
      <c r="N38" s="74"/>
      <c r="O38" s="77"/>
      <c r="P38" s="150">
        <f t="shared" si="22"/>
        <v>0</v>
      </c>
      <c r="Q38" s="79"/>
      <c r="R38" s="461"/>
      <c r="S38" s="894"/>
      <c r="T38" s="167"/>
      <c r="U38" s="167"/>
      <c r="V38" s="457"/>
      <c r="W38" s="120">
        <f t="shared" si="29"/>
        <v>0</v>
      </c>
      <c r="X38" s="158"/>
      <c r="Y38" s="158"/>
      <c r="Z38" s="159"/>
      <c r="AA38" s="159"/>
      <c r="AB38" s="895"/>
      <c r="AC38" s="895"/>
      <c r="AD38" s="457"/>
      <c r="AE38" s="457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57"/>
      <c r="J39" s="76"/>
      <c r="K39" s="74"/>
      <c r="L39" s="77"/>
      <c r="M39" s="467"/>
      <c r="N39" s="74"/>
      <c r="O39" s="77"/>
      <c r="P39" s="150">
        <f t="shared" si="22"/>
        <v>0</v>
      </c>
      <c r="Q39" s="79"/>
      <c r="R39" s="461"/>
      <c r="S39" s="894"/>
      <c r="T39" s="80"/>
      <c r="U39" s="80"/>
      <c r="V39" s="457"/>
      <c r="W39" s="120">
        <f t="shared" si="29"/>
        <v>0</v>
      </c>
      <c r="X39" s="158"/>
      <c r="Y39" s="158"/>
      <c r="Z39" s="159"/>
      <c r="AA39" s="159"/>
      <c r="AB39" s="895"/>
      <c r="AC39" s="895"/>
      <c r="AD39" s="457"/>
      <c r="AE39" s="457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59"/>
      <c r="J40" s="76"/>
      <c r="K40" s="74"/>
      <c r="L40" s="77"/>
      <c r="M40" s="470"/>
      <c r="N40" s="74"/>
      <c r="O40" s="77"/>
      <c r="P40" s="150"/>
      <c r="Q40" s="79"/>
      <c r="R40" s="461"/>
      <c r="S40" s="894"/>
      <c r="T40" s="80"/>
      <c r="U40" s="80"/>
      <c r="V40" s="457"/>
      <c r="W40" s="120">
        <f>(U40-T40)*24*60</f>
        <v>0</v>
      </c>
      <c r="X40" s="158"/>
      <c r="Y40" s="158"/>
      <c r="Z40" s="159"/>
      <c r="AA40" s="159"/>
      <c r="AB40" s="895"/>
      <c r="AC40" s="895"/>
      <c r="AD40" s="457"/>
      <c r="AE40" s="457"/>
      <c r="AF40" s="78">
        <f t="shared" si="6"/>
        <v>0</v>
      </c>
      <c r="AG40" s="461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45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57"/>
      <c r="J41" s="129"/>
      <c r="K41" s="85"/>
      <c r="L41" s="118"/>
      <c r="M41" s="467"/>
      <c r="N41" s="85"/>
      <c r="O41" s="118"/>
      <c r="P41" s="84"/>
      <c r="Q41" s="119"/>
      <c r="R41" s="458"/>
      <c r="S41" s="894"/>
      <c r="T41" s="80"/>
      <c r="U41" s="80"/>
      <c r="V41" s="457"/>
      <c r="W41" s="120">
        <f>(U41-T41)*24*60</f>
        <v>0</v>
      </c>
      <c r="X41" s="158"/>
      <c r="Y41" s="158"/>
      <c r="Z41" s="159"/>
      <c r="AA41" s="159"/>
      <c r="AB41" s="895"/>
      <c r="AC41" s="895"/>
      <c r="AD41" s="457"/>
      <c r="AE41" s="457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45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57"/>
      <c r="J42" s="129"/>
      <c r="K42" s="85"/>
      <c r="L42" s="118"/>
      <c r="M42" s="467" t="s">
        <v>15</v>
      </c>
      <c r="N42" s="85"/>
      <c r="O42" s="118"/>
      <c r="P42" s="84"/>
      <c r="Q42" s="119"/>
      <c r="R42" s="458"/>
      <c r="S42" s="894"/>
      <c r="T42" s="80"/>
      <c r="U42" s="80"/>
      <c r="V42" s="457"/>
      <c r="W42" s="120">
        <f t="shared" si="29"/>
        <v>0</v>
      </c>
      <c r="X42" s="158"/>
      <c r="Y42" s="158"/>
      <c r="Z42" s="159"/>
      <c r="AA42" s="159"/>
      <c r="AB42" s="895"/>
      <c r="AC42" s="895"/>
      <c r="AD42" s="457"/>
      <c r="AE42" s="457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448</v>
      </c>
      <c r="D43" s="891" t="s">
        <v>377</v>
      </c>
      <c r="E43" s="891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14.5</v>
      </c>
      <c r="N43" s="103">
        <f t="shared" si="32"/>
        <v>1739.1182917041522</v>
      </c>
      <c r="O43" s="136">
        <f t="shared" si="32"/>
        <v>127.01003817922391</v>
      </c>
      <c r="P43" s="84">
        <f>M43-J43</f>
        <v>0.16666666666666607</v>
      </c>
      <c r="Q43" s="119">
        <f>N43-K43</f>
        <v>-165.88170829584783</v>
      </c>
      <c r="R43" s="137">
        <f t="shared" ref="R43:R50" si="33">O43/L43</f>
        <v>0.90367268620108965</v>
      </c>
      <c r="S43" s="894"/>
      <c r="T43" s="80"/>
      <c r="U43" s="80"/>
      <c r="V43" s="457"/>
      <c r="W43" s="457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1</v>
      </c>
      <c r="AE43" s="139">
        <f>SUM(AE31:AE42)</f>
        <v>0</v>
      </c>
      <c r="AF43" s="78">
        <f t="shared" ref="AF43:AF54" si="34">N43-K43</f>
        <v>-165.88170829584783</v>
      </c>
      <c r="AG43" s="462">
        <f t="shared" si="7"/>
        <v>0.91292298777120851</v>
      </c>
      <c r="AH43" s="911"/>
      <c r="AJ43" s="182"/>
    </row>
    <row r="44" spans="1:37" s="182" customFormat="1" ht="19.2" customHeight="1">
      <c r="A44" s="933" t="s">
        <v>449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2025</v>
      </c>
      <c r="H44" s="75">
        <f>F44*G44</f>
        <v>50078.25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2094.8275862068967</v>
      </c>
      <c r="O44" s="177">
        <f t="shared" ref="O44:O50" si="36">N44/M44</f>
        <v>418.96551724137936</v>
      </c>
      <c r="P44" s="81">
        <f t="shared" ref="P44:P50" si="37">M44-J44</f>
        <v>1</v>
      </c>
      <c r="Q44" s="178">
        <f t="shared" ref="Q44:Q50" si="38">O44-L44</f>
        <v>-81.034482758620641</v>
      </c>
      <c r="R44" s="179">
        <f t="shared" si="33"/>
        <v>0.83793103448275874</v>
      </c>
      <c r="S44" s="910">
        <f>R56</f>
        <v>0.89882252728342182</v>
      </c>
      <c r="T44" s="152">
        <v>0.16666666666666666</v>
      </c>
      <c r="U44" s="152">
        <v>0.20694444444444443</v>
      </c>
      <c r="V44" s="153">
        <v>5</v>
      </c>
      <c r="W44" s="180">
        <f t="shared" ref="W44:W56" si="39">(U44-T44)*24*60</f>
        <v>57.999999999999993</v>
      </c>
      <c r="X44" s="158"/>
      <c r="Y44" s="158"/>
      <c r="Z44" s="159"/>
      <c r="AA44" s="159"/>
      <c r="AB44" s="895"/>
      <c r="AC44" s="895"/>
      <c r="AD44" s="457"/>
      <c r="AE44" s="457"/>
      <c r="AF44" s="181">
        <f t="shared" si="34"/>
        <v>94.82758620689674</v>
      </c>
      <c r="AG44" s="464">
        <f t="shared" si="7"/>
        <v>1.0474137931034484</v>
      </c>
      <c r="AH44" s="927">
        <f>AG56</f>
        <v>0.98337139539158602</v>
      </c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1778</v>
      </c>
      <c r="H45" s="75">
        <f>F45*G45</f>
        <v>43969.94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2091.7647058823536</v>
      </c>
      <c r="O45" s="177">
        <f t="shared" si="36"/>
        <v>418.35294117647072</v>
      </c>
      <c r="P45" s="81">
        <f t="shared" si="37"/>
        <v>1</v>
      </c>
      <c r="Q45" s="178">
        <f t="shared" si="38"/>
        <v>-81.647058823529278</v>
      </c>
      <c r="R45" s="179">
        <f t="shared" si="33"/>
        <v>0.83670588235294141</v>
      </c>
      <c r="S45" s="910"/>
      <c r="T45" s="80">
        <v>0.21041666666666664</v>
      </c>
      <c r="U45" s="80">
        <v>0.24583333333333329</v>
      </c>
      <c r="V45" s="153">
        <v>5</v>
      </c>
      <c r="W45" s="180">
        <f t="shared" si="39"/>
        <v>50.999999999999979</v>
      </c>
      <c r="X45" s="158"/>
      <c r="Y45" s="158"/>
      <c r="Z45" s="159"/>
      <c r="AA45" s="159"/>
      <c r="AB45" s="895"/>
      <c r="AC45" s="895"/>
      <c r="AD45" s="457"/>
      <c r="AE45" s="457"/>
      <c r="AF45" s="181">
        <f t="shared" si="34"/>
        <v>91.76470588235361</v>
      </c>
      <c r="AG45" s="464">
        <f t="shared" si="7"/>
        <v>1.0458823529411767</v>
      </c>
      <c r="AH45" s="927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1198</v>
      </c>
      <c r="H46" s="75">
        <f t="shared" ref="H46:H55" si="40">F46*G46</f>
        <v>33855.480000000003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1437.6000000000004</v>
      </c>
      <c r="O46" s="177">
        <f t="shared" si="36"/>
        <v>205.37142857142862</v>
      </c>
      <c r="P46" s="81">
        <f t="shared" si="37"/>
        <v>0</v>
      </c>
      <c r="Q46" s="178">
        <f t="shared" si="38"/>
        <v>-8.9142857142856542</v>
      </c>
      <c r="R46" s="179">
        <f t="shared" si="33"/>
        <v>0.95840000000000025</v>
      </c>
      <c r="S46" s="910"/>
      <c r="T46" s="80">
        <v>0.2493055555555555</v>
      </c>
      <c r="U46" s="80">
        <v>0.28402777777777771</v>
      </c>
      <c r="V46" s="153">
        <v>5</v>
      </c>
      <c r="W46" s="180">
        <f t="shared" si="39"/>
        <v>49.999999999999986</v>
      </c>
      <c r="X46" s="158"/>
      <c r="Y46" s="158"/>
      <c r="Z46" s="159"/>
      <c r="AA46" s="159"/>
      <c r="AB46" s="895"/>
      <c r="AC46" s="895"/>
      <c r="AD46" s="457"/>
      <c r="AE46" s="457">
        <v>1</v>
      </c>
      <c r="AF46" s="181">
        <f t="shared" si="34"/>
        <v>-62.399999999999636</v>
      </c>
      <c r="AG46" s="464">
        <f t="shared" si="7"/>
        <v>0.95840000000000025</v>
      </c>
      <c r="AH46" s="927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1020</v>
      </c>
      <c r="H47" s="75">
        <f t="shared" si="40"/>
        <v>29039.399999999998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1423.2558139534881</v>
      </c>
      <c r="O47" s="177">
        <f t="shared" si="36"/>
        <v>203.32225913621258</v>
      </c>
      <c r="P47" s="81">
        <f t="shared" si="37"/>
        <v>0</v>
      </c>
      <c r="Q47" s="178">
        <f t="shared" si="38"/>
        <v>-10.963455149501698</v>
      </c>
      <c r="R47" s="179">
        <f t="shared" si="33"/>
        <v>0.9488372093023254</v>
      </c>
      <c r="S47" s="910"/>
      <c r="T47" s="80">
        <v>0.28749999999999992</v>
      </c>
      <c r="U47" s="80">
        <v>0.31736111111111104</v>
      </c>
      <c r="V47" s="163">
        <v>5</v>
      </c>
      <c r="W47" s="180">
        <f t="shared" si="39"/>
        <v>43.000000000000007</v>
      </c>
      <c r="X47" s="158"/>
      <c r="Y47" s="158"/>
      <c r="Z47" s="159"/>
      <c r="AA47" s="159"/>
      <c r="AB47" s="895"/>
      <c r="AC47" s="895"/>
      <c r="AD47" s="457"/>
      <c r="AE47" s="457"/>
      <c r="AF47" s="181">
        <f t="shared" si="34"/>
        <v>-76.744186046511913</v>
      </c>
      <c r="AG47" s="464">
        <f t="shared" si="7"/>
        <v>0.9488372093023254</v>
      </c>
      <c r="AH47" s="927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1303</v>
      </c>
      <c r="H48" s="75">
        <f t="shared" si="40"/>
        <v>15453.58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1475.0943396226423</v>
      </c>
      <c r="O48" s="177">
        <f t="shared" si="36"/>
        <v>245.84905660377373</v>
      </c>
      <c r="P48" s="81">
        <f t="shared" si="37"/>
        <v>0</v>
      </c>
      <c r="Q48" s="178">
        <f t="shared" si="38"/>
        <v>-26.817610062892953</v>
      </c>
      <c r="R48" s="179">
        <f t="shared" si="33"/>
        <v>0.90164690685980575</v>
      </c>
      <c r="S48" s="910"/>
      <c r="T48" s="80">
        <v>0.33472222222222214</v>
      </c>
      <c r="U48" s="80">
        <v>0.37152777777777768</v>
      </c>
      <c r="V48" s="145">
        <v>25</v>
      </c>
      <c r="W48" s="180">
        <f t="shared" si="39"/>
        <v>52.999999999999972</v>
      </c>
      <c r="X48" s="158">
        <v>0.32222222222222224</v>
      </c>
      <c r="Y48" s="158">
        <v>0.33333333333333331</v>
      </c>
      <c r="Z48" s="159"/>
      <c r="AA48" s="159"/>
      <c r="AB48" s="895"/>
      <c r="AC48" s="895"/>
      <c r="AD48" s="457"/>
      <c r="AE48" s="457"/>
      <c r="AF48" s="181">
        <f t="shared" si="34"/>
        <v>-160.90566037735766</v>
      </c>
      <c r="AG48" s="464">
        <f t="shared" si="7"/>
        <v>0.90164690685980586</v>
      </c>
      <c r="AH48" s="927"/>
    </row>
    <row r="49" spans="1:34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3969.57</v>
      </c>
      <c r="H49" s="75">
        <f t="shared" si="40"/>
        <v>40052.961300000003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1470.2111111111114</v>
      </c>
      <c r="O49" s="177">
        <f t="shared" si="36"/>
        <v>245.03518518518524</v>
      </c>
      <c r="P49" s="81">
        <f t="shared" si="37"/>
        <v>0</v>
      </c>
      <c r="Q49" s="178">
        <f t="shared" si="38"/>
        <v>-4.9648148148147584</v>
      </c>
      <c r="R49" s="179">
        <f t="shared" si="33"/>
        <v>0.98014074074074098</v>
      </c>
      <c r="S49" s="910"/>
      <c r="T49" s="80">
        <v>0.37708333333333321</v>
      </c>
      <c r="U49" s="80">
        <v>0.4895833333333332</v>
      </c>
      <c r="V49" s="145">
        <v>8</v>
      </c>
      <c r="W49" s="180">
        <f t="shared" si="39"/>
        <v>161.99999999999997</v>
      </c>
      <c r="X49" s="185"/>
      <c r="Y49" s="185"/>
      <c r="Z49" s="186"/>
      <c r="AA49" s="159"/>
      <c r="AB49" s="895"/>
      <c r="AC49" s="895"/>
      <c r="AD49" s="457"/>
      <c r="AE49" s="457"/>
      <c r="AF49" s="181">
        <f t="shared" si="34"/>
        <v>-29.78888888888855</v>
      </c>
      <c r="AG49" s="464">
        <f t="shared" si="7"/>
        <v>0.98014074074074098</v>
      </c>
      <c r="AH49" s="927"/>
    </row>
    <row r="50" spans="1:34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3624.39</v>
      </c>
      <c r="H50" s="75">
        <f t="shared" si="40"/>
        <v>36570.095099999999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1449.7560000000005</v>
      </c>
      <c r="O50" s="177">
        <f t="shared" si="36"/>
        <v>241.62600000000009</v>
      </c>
      <c r="P50" s="81">
        <f t="shared" si="37"/>
        <v>0</v>
      </c>
      <c r="Q50" s="178">
        <f t="shared" si="38"/>
        <v>-8.37399999999991</v>
      </c>
      <c r="R50" s="179">
        <f t="shared" si="33"/>
        <v>0.96650400000000036</v>
      </c>
      <c r="S50" s="910"/>
      <c r="T50" s="80">
        <v>0.52916666666666656</v>
      </c>
      <c r="U50" s="80">
        <v>0.63333333333333319</v>
      </c>
      <c r="V50" s="145">
        <v>4</v>
      </c>
      <c r="W50" s="180">
        <f t="shared" si="39"/>
        <v>149.99999999999994</v>
      </c>
      <c r="X50" s="185"/>
      <c r="Y50" s="185"/>
      <c r="Z50" s="186"/>
      <c r="AA50" s="186"/>
      <c r="AB50" s="895"/>
      <c r="AC50" s="895"/>
      <c r="AD50" s="457"/>
      <c r="AE50" s="457"/>
      <c r="AF50" s="181">
        <f t="shared" si="34"/>
        <v>-50.24399999999946</v>
      </c>
      <c r="AG50" s="464">
        <f t="shared" si="7"/>
        <v>0.96650400000000036</v>
      </c>
      <c r="AH50" s="927"/>
    </row>
    <row r="51" spans="1:34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895"/>
      <c r="AC51" s="895"/>
      <c r="AD51" s="457"/>
      <c r="AE51" s="457"/>
      <c r="AF51" s="181">
        <f t="shared" si="34"/>
        <v>0</v>
      </c>
      <c r="AG51" s="464" t="e">
        <f t="shared" si="7"/>
        <v>#DIV/0!</v>
      </c>
      <c r="AH51" s="927"/>
    </row>
    <row r="52" spans="1:34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895"/>
      <c r="AC52" s="895"/>
      <c r="AD52" s="457"/>
      <c r="AE52" s="457"/>
      <c r="AF52" s="181">
        <f t="shared" si="34"/>
        <v>0</v>
      </c>
      <c r="AG52" s="464" t="e">
        <f t="shared" si="7"/>
        <v>#DIV/0!</v>
      </c>
      <c r="AH52" s="927"/>
    </row>
    <row r="53" spans="1:34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58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457"/>
      <c r="AE53" s="457"/>
      <c r="AF53" s="181">
        <f t="shared" si="34"/>
        <v>0</v>
      </c>
      <c r="AG53" s="464" t="e">
        <f t="shared" si="7"/>
        <v>#DIV/0!</v>
      </c>
      <c r="AH53" s="927"/>
    </row>
    <row r="54" spans="1:34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58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457"/>
      <c r="AE54" s="457"/>
      <c r="AF54" s="181">
        <f t="shared" si="34"/>
        <v>0</v>
      </c>
      <c r="AG54" s="464" t="e">
        <f t="shared" si="7"/>
        <v>#DIV/0!</v>
      </c>
      <c r="AH54" s="927"/>
    </row>
    <row r="55" spans="1:34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58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457"/>
      <c r="AE55" s="457"/>
      <c r="AF55" s="181"/>
      <c r="AG55" s="464"/>
      <c r="AH55" s="927"/>
    </row>
    <row r="56" spans="1:34" ht="19.2" customHeight="1">
      <c r="A56" s="935"/>
      <c r="B56" s="190">
        <v>0</v>
      </c>
      <c r="C56" s="191" t="s">
        <v>450</v>
      </c>
      <c r="D56" s="932" t="s">
        <v>377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1634.6442223966421</v>
      </c>
      <c r="O56" s="136">
        <f t="shared" si="41"/>
        <v>282.64605541635007</v>
      </c>
      <c r="P56" s="192">
        <f>M56-J56</f>
        <v>0.28571428571428559</v>
      </c>
      <c r="Q56" s="151">
        <f>N56-K56</f>
        <v>-27.641491889072086</v>
      </c>
      <c r="R56" s="193">
        <f t="shared" ref="R56:R60" si="42">O56/L56</f>
        <v>0.89882252728342182</v>
      </c>
      <c r="S56" s="910"/>
      <c r="T56" s="194"/>
      <c r="U56" s="194"/>
      <c r="V56" s="47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1</v>
      </c>
      <c r="AF56" s="196">
        <f>N56-K56</f>
        <v>-27.641491889072086</v>
      </c>
      <c r="AG56" s="458">
        <f>N56/K56</f>
        <v>0.98337139539158602</v>
      </c>
      <c r="AH56" s="927"/>
    </row>
    <row r="57" spans="1:34" ht="19.2" customHeight="1">
      <c r="A57" s="922" t="s">
        <v>451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3864</v>
      </c>
      <c r="H57" s="116">
        <f t="shared" ref="H57:H66" si="43">F57*G57</f>
        <v>107728.31999999999</v>
      </c>
      <c r="I57" s="457"/>
      <c r="J57" s="129">
        <v>7</v>
      </c>
      <c r="K57" s="85">
        <v>1500</v>
      </c>
      <c r="L57" s="118">
        <v>214.28571428571428</v>
      </c>
      <c r="M57" s="467">
        <v>7</v>
      </c>
      <c r="N57" s="85">
        <f t="shared" ref="N57:N60" si="44">G57/W57*60</f>
        <v>1476.6878980891718</v>
      </c>
      <c r="O57" s="118">
        <f t="shared" ref="O57:O60" si="45">N57/M57</f>
        <v>210.95541401273883</v>
      </c>
      <c r="P57" s="197">
        <f t="shared" ref="P57:P60" si="46">M57-J57</f>
        <v>0</v>
      </c>
      <c r="Q57" s="79">
        <f t="shared" ref="Q57:Q60" si="47">O57-L57</f>
        <v>-3.3303002729754496</v>
      </c>
      <c r="R57" s="461">
        <f t="shared" si="42"/>
        <v>0.98445859872611452</v>
      </c>
      <c r="S57" s="910">
        <f>R69</f>
        <v>0.96936648365262712</v>
      </c>
      <c r="T57" s="198">
        <v>0.16666666666666666</v>
      </c>
      <c r="U57" s="198">
        <v>0.27569444444444446</v>
      </c>
      <c r="V57" s="459">
        <v>5</v>
      </c>
      <c r="W57" s="469">
        <f>(U57-T57)*24*60</f>
        <v>157.00000000000003</v>
      </c>
      <c r="X57" s="83"/>
      <c r="Y57" s="83"/>
      <c r="Z57" s="84"/>
      <c r="AA57" s="84"/>
      <c r="AB57" s="895"/>
      <c r="AC57" s="895"/>
      <c r="AD57" s="457"/>
      <c r="AE57" s="457"/>
      <c r="AF57" s="78">
        <f t="shared" si="6"/>
        <v>-23.312101910828233</v>
      </c>
      <c r="AG57" s="460">
        <f t="shared" si="7"/>
        <v>0.98445859872611452</v>
      </c>
      <c r="AH57" s="909">
        <f>AG69</f>
        <v>0.96946745082034946</v>
      </c>
    </row>
    <row r="58" spans="1:34" ht="19.2" customHeight="1">
      <c r="A58" s="923"/>
      <c r="B58" s="156" t="s">
        <v>163</v>
      </c>
      <c r="C58" s="457"/>
      <c r="D58" s="71" t="s">
        <v>119</v>
      </c>
      <c r="E58" s="72"/>
      <c r="F58" s="73">
        <v>28</v>
      </c>
      <c r="G58" s="74">
        <v>3302</v>
      </c>
      <c r="H58" s="75">
        <f t="shared" si="43"/>
        <v>92456</v>
      </c>
      <c r="I58" s="459"/>
      <c r="J58" s="76">
        <v>7</v>
      </c>
      <c r="K58" s="74">
        <v>1500</v>
      </c>
      <c r="L58" s="118">
        <v>214.28571428571428</v>
      </c>
      <c r="M58" s="470">
        <v>7</v>
      </c>
      <c r="N58" s="74">
        <f t="shared" si="44"/>
        <v>1435.6521739130435</v>
      </c>
      <c r="O58" s="77">
        <f t="shared" si="45"/>
        <v>205.09316770186336</v>
      </c>
      <c r="P58" s="197">
        <f t="shared" si="46"/>
        <v>0</v>
      </c>
      <c r="Q58" s="79">
        <f t="shared" si="47"/>
        <v>-9.1925465838509126</v>
      </c>
      <c r="R58" s="461">
        <f t="shared" si="42"/>
        <v>0.95710144927536245</v>
      </c>
      <c r="S58" s="910"/>
      <c r="T58" s="198">
        <v>0.28125</v>
      </c>
      <c r="U58" s="198">
        <v>0.37708333333333333</v>
      </c>
      <c r="V58" s="459">
        <v>8</v>
      </c>
      <c r="W58" s="469">
        <f>(U58-T58)*24*60</f>
        <v>138</v>
      </c>
      <c r="X58" s="83"/>
      <c r="Y58" s="83"/>
      <c r="Z58" s="84"/>
      <c r="AA58" s="84"/>
      <c r="AB58" s="928"/>
      <c r="AC58" s="929"/>
      <c r="AD58" s="457"/>
      <c r="AE58" s="457"/>
      <c r="AF58" s="78">
        <f t="shared" si="6"/>
        <v>-64.347826086956502</v>
      </c>
      <c r="AG58" s="461">
        <f t="shared" si="7"/>
        <v>0.95710144927536234</v>
      </c>
      <c r="AH58" s="910"/>
    </row>
    <row r="59" spans="1:34" ht="19.2" customHeight="1">
      <c r="A59" s="923"/>
      <c r="B59" s="156" t="s">
        <v>166</v>
      </c>
      <c r="C59" s="457"/>
      <c r="D59" s="71" t="s">
        <v>117</v>
      </c>
      <c r="E59" s="72"/>
      <c r="F59" s="73">
        <v>10.09</v>
      </c>
      <c r="G59" s="74">
        <v>4142.16</v>
      </c>
      <c r="H59" s="75">
        <f t="shared" si="43"/>
        <v>41794.394399999997</v>
      </c>
      <c r="I59" s="459"/>
      <c r="J59" s="76">
        <v>6</v>
      </c>
      <c r="K59" s="74">
        <v>1500</v>
      </c>
      <c r="L59" s="118">
        <v>250</v>
      </c>
      <c r="M59" s="470">
        <v>6</v>
      </c>
      <c r="N59" s="74">
        <f t="shared" si="44"/>
        <v>1453.389473684211</v>
      </c>
      <c r="O59" s="77">
        <f t="shared" si="45"/>
        <v>242.23157894736849</v>
      </c>
      <c r="P59" s="197">
        <f t="shared" si="46"/>
        <v>0</v>
      </c>
      <c r="Q59" s="79">
        <f t="shared" si="47"/>
        <v>-7.7684210526315098</v>
      </c>
      <c r="R59" s="461">
        <f t="shared" si="42"/>
        <v>0.96892631578947397</v>
      </c>
      <c r="S59" s="910"/>
      <c r="T59" s="198">
        <v>0.39444444444444443</v>
      </c>
      <c r="U59" s="198">
        <v>0.5131944444444444</v>
      </c>
      <c r="V59" s="153">
        <v>25</v>
      </c>
      <c r="W59" s="469">
        <f t="shared" ref="W59:W69" si="48">(U59-T59)*24*60</f>
        <v>170.99999999999994</v>
      </c>
      <c r="X59" s="83">
        <v>0.38194444444444442</v>
      </c>
      <c r="Y59" s="83">
        <v>0.39305555555555555</v>
      </c>
      <c r="Z59" s="84"/>
      <c r="AA59" s="84"/>
      <c r="AB59" s="895"/>
      <c r="AC59" s="895"/>
      <c r="AD59" s="457"/>
      <c r="AE59" s="457"/>
      <c r="AF59" s="78">
        <f t="shared" si="6"/>
        <v>-46.610526315789002</v>
      </c>
      <c r="AG59" s="461">
        <f t="shared" si="7"/>
        <v>0.96892631578947397</v>
      </c>
      <c r="AH59" s="910"/>
    </row>
    <row r="60" spans="1:34" ht="19.2" customHeight="1">
      <c r="A60" s="923"/>
      <c r="B60" s="156" t="s">
        <v>166</v>
      </c>
      <c r="C60" s="457"/>
      <c r="D60" s="71" t="s">
        <v>117</v>
      </c>
      <c r="E60" s="72"/>
      <c r="F60" s="73">
        <v>10.09</v>
      </c>
      <c r="G60" s="74">
        <v>3796.98</v>
      </c>
      <c r="H60" s="75">
        <f t="shared" si="43"/>
        <v>38311.528200000001</v>
      </c>
      <c r="I60" s="459"/>
      <c r="J60" s="76">
        <v>6</v>
      </c>
      <c r="K60" s="74">
        <v>1500</v>
      </c>
      <c r="L60" s="118">
        <v>250</v>
      </c>
      <c r="M60" s="470">
        <v>6</v>
      </c>
      <c r="N60" s="74">
        <f t="shared" si="44"/>
        <v>1451.0751592356696</v>
      </c>
      <c r="O60" s="77">
        <f t="shared" si="45"/>
        <v>241.84585987261161</v>
      </c>
      <c r="P60" s="197">
        <f t="shared" si="46"/>
        <v>0</v>
      </c>
      <c r="Q60" s="79">
        <f t="shared" si="47"/>
        <v>-8.1541401273883878</v>
      </c>
      <c r="R60" s="461">
        <f t="shared" si="42"/>
        <v>0.96738343949044647</v>
      </c>
      <c r="S60" s="910"/>
      <c r="T60" s="198">
        <v>0.55347222222222214</v>
      </c>
      <c r="U60" s="198">
        <v>0.66249999999999987</v>
      </c>
      <c r="V60" s="153">
        <v>5</v>
      </c>
      <c r="W60" s="469">
        <f t="shared" si="48"/>
        <v>156.99999999999991</v>
      </c>
      <c r="X60" s="83"/>
      <c r="Y60" s="83"/>
      <c r="Z60" s="84"/>
      <c r="AA60" s="84"/>
      <c r="AB60" s="895"/>
      <c r="AC60" s="895"/>
      <c r="AD60" s="457"/>
      <c r="AE60" s="457"/>
      <c r="AF60" s="78">
        <f t="shared" si="6"/>
        <v>-48.924840764330384</v>
      </c>
      <c r="AG60" s="460">
        <f t="shared" si="7"/>
        <v>0.96738343949044636</v>
      </c>
      <c r="AH60" s="910"/>
    </row>
    <row r="61" spans="1:34" ht="19.2" customHeight="1">
      <c r="A61" s="923"/>
      <c r="B61" s="156">
        <v>0</v>
      </c>
      <c r="C61" s="457"/>
      <c r="D61" s="71"/>
      <c r="E61" s="72"/>
      <c r="F61" s="73" t="s">
        <v>161</v>
      </c>
      <c r="G61" s="74"/>
      <c r="H61" s="75">
        <f t="shared" si="43"/>
        <v>0</v>
      </c>
      <c r="I61" s="459"/>
      <c r="J61" s="76"/>
      <c r="K61" s="74"/>
      <c r="L61" s="118"/>
      <c r="M61" s="470"/>
      <c r="N61" s="74"/>
      <c r="O61" s="77"/>
      <c r="P61" s="197"/>
      <c r="Q61" s="79"/>
      <c r="R61" s="461"/>
      <c r="S61" s="910"/>
      <c r="T61" s="198"/>
      <c r="U61" s="198"/>
      <c r="V61" s="153"/>
      <c r="W61" s="469">
        <f t="shared" si="48"/>
        <v>0</v>
      </c>
      <c r="X61" s="83"/>
      <c r="Y61" s="83"/>
      <c r="Z61" s="84"/>
      <c r="AA61" s="84"/>
      <c r="AB61" s="895"/>
      <c r="AC61" s="895"/>
      <c r="AD61" s="457"/>
      <c r="AE61" s="457"/>
      <c r="AF61" s="78">
        <f t="shared" si="6"/>
        <v>0</v>
      </c>
      <c r="AG61" s="461" t="e">
        <f t="shared" si="7"/>
        <v>#DIV/0!</v>
      </c>
      <c r="AH61" s="910"/>
    </row>
    <row r="62" spans="1:34" ht="19.2" customHeight="1">
      <c r="A62" s="923"/>
      <c r="B62" s="156">
        <v>0</v>
      </c>
      <c r="C62" s="457"/>
      <c r="D62" s="71"/>
      <c r="E62" s="72"/>
      <c r="F62" s="73" t="s">
        <v>161</v>
      </c>
      <c r="G62" s="145"/>
      <c r="H62" s="75">
        <f t="shared" si="43"/>
        <v>0</v>
      </c>
      <c r="I62" s="459"/>
      <c r="J62" s="76"/>
      <c r="K62" s="74"/>
      <c r="L62" s="118"/>
      <c r="M62" s="92"/>
      <c r="N62" s="74"/>
      <c r="O62" s="77"/>
      <c r="P62" s="197"/>
      <c r="Q62" s="79"/>
      <c r="R62" s="461"/>
      <c r="S62" s="910"/>
      <c r="T62" s="199"/>
      <c r="U62" s="199"/>
      <c r="V62" s="153"/>
      <c r="W62" s="469">
        <f t="shared" si="48"/>
        <v>0</v>
      </c>
      <c r="X62" s="83"/>
      <c r="Y62" s="83"/>
      <c r="Z62" s="84"/>
      <c r="AA62" s="84"/>
      <c r="AB62" s="895"/>
      <c r="AC62" s="895"/>
      <c r="AD62" s="457"/>
      <c r="AE62" s="457"/>
      <c r="AF62" s="78">
        <f t="shared" si="6"/>
        <v>0</v>
      </c>
      <c r="AG62" s="461" t="e">
        <f t="shared" si="7"/>
        <v>#DIV/0!</v>
      </c>
      <c r="AH62" s="910"/>
    </row>
    <row r="63" spans="1:34" ht="19.2" customHeight="1">
      <c r="A63" s="923"/>
      <c r="B63" s="156">
        <v>0</v>
      </c>
      <c r="C63" s="457"/>
      <c r="D63" s="71"/>
      <c r="E63" s="72"/>
      <c r="F63" s="73" t="s">
        <v>161</v>
      </c>
      <c r="G63" s="145"/>
      <c r="H63" s="75">
        <f t="shared" si="43"/>
        <v>0</v>
      </c>
      <c r="I63" s="459"/>
      <c r="J63" s="76"/>
      <c r="K63" s="74"/>
      <c r="L63" s="118"/>
      <c r="M63" s="92" t="s">
        <v>15</v>
      </c>
      <c r="N63" s="74"/>
      <c r="O63" s="77"/>
      <c r="P63" s="197"/>
      <c r="Q63" s="79"/>
      <c r="R63" s="461"/>
      <c r="S63" s="910"/>
      <c r="T63" s="199"/>
      <c r="U63" s="199"/>
      <c r="V63" s="153"/>
      <c r="W63" s="469">
        <f t="shared" si="48"/>
        <v>0</v>
      </c>
      <c r="X63" s="83"/>
      <c r="Y63" s="83"/>
      <c r="Z63" s="84"/>
      <c r="AA63" s="84"/>
      <c r="AB63" s="895"/>
      <c r="AC63" s="895"/>
      <c r="AD63" s="457"/>
      <c r="AE63" s="457"/>
      <c r="AF63" s="78">
        <f t="shared" si="6"/>
        <v>0</v>
      </c>
      <c r="AG63" s="460" t="e">
        <f t="shared" si="7"/>
        <v>#DIV/0!</v>
      </c>
      <c r="AH63" s="910"/>
    </row>
    <row r="64" spans="1:34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59"/>
      <c r="J64" s="202"/>
      <c r="K64" s="91"/>
      <c r="L64" s="118"/>
      <c r="M64" s="92"/>
      <c r="N64" s="74"/>
      <c r="O64" s="77"/>
      <c r="P64" s="197"/>
      <c r="Q64" s="79"/>
      <c r="R64" s="461"/>
      <c r="S64" s="910"/>
      <c r="T64" s="199"/>
      <c r="U64" s="199"/>
      <c r="V64" s="153"/>
      <c r="W64" s="469">
        <f t="shared" si="48"/>
        <v>0</v>
      </c>
      <c r="X64" s="459"/>
      <c r="Y64" s="459"/>
      <c r="Z64" s="84"/>
      <c r="AA64" s="84"/>
      <c r="AB64" s="895"/>
      <c r="AC64" s="895"/>
      <c r="AD64" s="457"/>
      <c r="AE64" s="457"/>
      <c r="AF64" s="78">
        <f t="shared" si="6"/>
        <v>0</v>
      </c>
      <c r="AG64" s="461" t="e">
        <f t="shared" si="7"/>
        <v>#DIV/0!</v>
      </c>
      <c r="AH64" s="910"/>
    </row>
    <row r="65" spans="1:37" ht="19.2" customHeight="1">
      <c r="A65" s="924"/>
      <c r="B65" s="127">
        <v>0</v>
      </c>
      <c r="C65" s="465"/>
      <c r="D65" s="71"/>
      <c r="E65" s="72"/>
      <c r="F65" s="73" t="s">
        <v>161</v>
      </c>
      <c r="G65" s="145"/>
      <c r="H65" s="75">
        <f t="shared" si="43"/>
        <v>0</v>
      </c>
      <c r="I65" s="459"/>
      <c r="J65" s="202"/>
      <c r="K65" s="91"/>
      <c r="L65" s="118"/>
      <c r="M65" s="92"/>
      <c r="N65" s="91"/>
      <c r="O65" s="108"/>
      <c r="P65" s="78"/>
      <c r="Q65" s="79"/>
      <c r="R65" s="461"/>
      <c r="S65" s="910"/>
      <c r="T65" s="199"/>
      <c r="U65" s="199"/>
      <c r="V65" s="153"/>
      <c r="W65" s="469">
        <f t="shared" si="48"/>
        <v>0</v>
      </c>
      <c r="X65" s="459"/>
      <c r="Y65" s="459"/>
      <c r="Z65" s="84"/>
      <c r="AA65" s="84"/>
      <c r="AB65" s="895"/>
      <c r="AC65" s="895"/>
      <c r="AD65" s="457"/>
      <c r="AE65" s="457"/>
      <c r="AF65" s="78">
        <f t="shared" si="6"/>
        <v>0</v>
      </c>
      <c r="AG65" s="461" t="e">
        <f t="shared" si="7"/>
        <v>#DIV/0!</v>
      </c>
      <c r="AH65" s="910"/>
    </row>
    <row r="66" spans="1:37" ht="19.2" customHeight="1">
      <c r="A66" s="924"/>
      <c r="B66" s="127">
        <v>0</v>
      </c>
      <c r="C66" s="465"/>
      <c r="D66" s="71"/>
      <c r="E66" s="72"/>
      <c r="F66" s="73" t="s">
        <v>161</v>
      </c>
      <c r="G66" s="145"/>
      <c r="H66" s="75">
        <f t="shared" si="43"/>
        <v>0</v>
      </c>
      <c r="I66" s="459"/>
      <c r="J66" s="202"/>
      <c r="K66" s="91"/>
      <c r="L66" s="118"/>
      <c r="M66" s="92"/>
      <c r="N66" s="91"/>
      <c r="O66" s="108"/>
      <c r="P66" s="78"/>
      <c r="Q66" s="79"/>
      <c r="R66" s="461"/>
      <c r="S66" s="910"/>
      <c r="T66" s="199"/>
      <c r="U66" s="199"/>
      <c r="V66" s="153"/>
      <c r="W66" s="469">
        <f t="shared" si="48"/>
        <v>0</v>
      </c>
      <c r="X66" s="459"/>
      <c r="Y66" s="459"/>
      <c r="Z66" s="84"/>
      <c r="AA66" s="84"/>
      <c r="AB66" s="895"/>
      <c r="AC66" s="895"/>
      <c r="AD66" s="457"/>
      <c r="AE66" s="457"/>
      <c r="AF66" s="78">
        <f t="shared" si="6"/>
        <v>0</v>
      </c>
      <c r="AG66" s="460" t="e">
        <f t="shared" si="7"/>
        <v>#DIV/0!</v>
      </c>
      <c r="AH66" s="910"/>
    </row>
    <row r="67" spans="1:37" ht="19.2" customHeight="1">
      <c r="A67" s="924"/>
      <c r="B67" s="127">
        <v>0</v>
      </c>
      <c r="C67" s="465"/>
      <c r="D67" s="71"/>
      <c r="E67" s="72"/>
      <c r="F67" s="73" t="s">
        <v>161</v>
      </c>
      <c r="G67" s="145"/>
      <c r="H67" s="75">
        <f>F67*G67</f>
        <v>0</v>
      </c>
      <c r="I67" s="459"/>
      <c r="J67" s="202"/>
      <c r="K67" s="91"/>
      <c r="L67" s="118"/>
      <c r="M67" s="92"/>
      <c r="N67" s="91"/>
      <c r="O67" s="108"/>
      <c r="P67" s="78"/>
      <c r="Q67" s="79"/>
      <c r="R67" s="461"/>
      <c r="S67" s="910"/>
      <c r="T67" s="199"/>
      <c r="U67" s="199"/>
      <c r="V67" s="153"/>
      <c r="W67" s="469">
        <f t="shared" si="48"/>
        <v>0</v>
      </c>
      <c r="X67" s="459"/>
      <c r="Y67" s="459"/>
      <c r="Z67" s="84"/>
      <c r="AA67" s="84"/>
      <c r="AB67" s="895"/>
      <c r="AC67" s="895"/>
      <c r="AD67" s="457"/>
      <c r="AE67" s="457"/>
      <c r="AF67" s="78">
        <f t="shared" si="6"/>
        <v>0</v>
      </c>
      <c r="AG67" s="461" t="e">
        <f t="shared" si="7"/>
        <v>#DIV/0!</v>
      </c>
      <c r="AH67" s="910"/>
    </row>
    <row r="68" spans="1:37" ht="19.2" customHeight="1">
      <c r="A68" s="924"/>
      <c r="B68" s="459">
        <v>0</v>
      </c>
      <c r="C68" s="465"/>
      <c r="D68" s="71"/>
      <c r="E68" s="72"/>
      <c r="F68" s="174" t="s">
        <v>161</v>
      </c>
      <c r="G68" s="145"/>
      <c r="H68" s="75">
        <f>F68*G68</f>
        <v>0</v>
      </c>
      <c r="I68" s="459"/>
      <c r="J68" s="202"/>
      <c r="K68" s="91"/>
      <c r="L68" s="118"/>
      <c r="M68" s="92"/>
      <c r="N68" s="91"/>
      <c r="O68" s="108"/>
      <c r="P68" s="78"/>
      <c r="Q68" s="79"/>
      <c r="R68" s="461"/>
      <c r="S68" s="910"/>
      <c r="T68" s="199"/>
      <c r="U68" s="199"/>
      <c r="V68" s="153"/>
      <c r="W68" s="469">
        <f t="shared" si="48"/>
        <v>0</v>
      </c>
      <c r="X68" s="459"/>
      <c r="Y68" s="459"/>
      <c r="Z68" s="84"/>
      <c r="AA68" s="84"/>
      <c r="AB68" s="895"/>
      <c r="AC68" s="895"/>
      <c r="AD68" s="457"/>
      <c r="AE68" s="457"/>
      <c r="AF68" s="78"/>
      <c r="AG68" s="461"/>
      <c r="AH68" s="910"/>
    </row>
    <row r="69" spans="1:37" ht="19.2" customHeight="1">
      <c r="A69" s="924"/>
      <c r="B69" s="203">
        <v>0</v>
      </c>
      <c r="C69" s="204" t="s">
        <v>452</v>
      </c>
      <c r="D69" s="891" t="s">
        <v>377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1454.2011762305242</v>
      </c>
      <c r="O69" s="102">
        <f t="shared" si="49"/>
        <v>225.03150513364557</v>
      </c>
      <c r="P69" s="78">
        <f>M69-J69</f>
        <v>0</v>
      </c>
      <c r="Q69" s="79">
        <f>N69-K69</f>
        <v>-45.798823769475803</v>
      </c>
      <c r="R69" s="209">
        <f t="shared" ref="R69:R75" si="50">O69/L69</f>
        <v>0.96936648365262712</v>
      </c>
      <c r="S69" s="910"/>
      <c r="T69" s="210"/>
      <c r="U69" s="210"/>
      <c r="V69" s="74"/>
      <c r="W69" s="46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0</v>
      </c>
      <c r="AF69" s="78">
        <f t="shared" si="6"/>
        <v>-45.798823769475803</v>
      </c>
      <c r="AG69" s="461">
        <f t="shared" si="7"/>
        <v>0.96946745082034946</v>
      </c>
      <c r="AH69" s="910"/>
    </row>
    <row r="70" spans="1:37" ht="19.2" customHeight="1">
      <c r="A70" s="925" t="s">
        <v>453</v>
      </c>
      <c r="B70" s="459" t="s">
        <v>166</v>
      </c>
      <c r="C70" s="127"/>
      <c r="D70" s="71" t="s">
        <v>120</v>
      </c>
      <c r="E70" s="72"/>
      <c r="F70" s="73">
        <v>54.09</v>
      </c>
      <c r="G70" s="85">
        <v>478.8</v>
      </c>
      <c r="H70" s="75">
        <f>F70*G70</f>
        <v>25898.292000000001</v>
      </c>
      <c r="I70" s="459"/>
      <c r="J70" s="76">
        <v>16</v>
      </c>
      <c r="K70" s="74">
        <v>1500</v>
      </c>
      <c r="L70" s="77">
        <v>93.75</v>
      </c>
      <c r="M70" s="470">
        <v>17</v>
      </c>
      <c r="N70" s="74">
        <f t="shared" ref="N70:N75" si="51">G70/W70*60</f>
        <v>1305.818181818182</v>
      </c>
      <c r="O70" s="77">
        <f t="shared" ref="O70:O75" si="52">N70/M70</f>
        <v>76.812834224598944</v>
      </c>
      <c r="P70" s="78">
        <f t="shared" ref="P70:P75" si="53">M70-J70</f>
        <v>1</v>
      </c>
      <c r="Q70" s="79">
        <f t="shared" ref="Q70:Q75" si="54">O70-L70</f>
        <v>-16.937165775401056</v>
      </c>
      <c r="R70" s="461">
        <f t="shared" si="50"/>
        <v>0.8193368983957221</v>
      </c>
      <c r="S70" s="910">
        <f>R82</f>
        <v>0.89345536888078747</v>
      </c>
      <c r="T70" s="198">
        <v>0.25</v>
      </c>
      <c r="U70" s="198">
        <v>0.26527777777777778</v>
      </c>
      <c r="V70" s="459">
        <v>5</v>
      </c>
      <c r="W70" s="469">
        <f>(U70-T70)*24*60</f>
        <v>22</v>
      </c>
      <c r="X70" s="459"/>
      <c r="Y70" s="459"/>
      <c r="Z70" s="84"/>
      <c r="AA70" s="84"/>
      <c r="AB70" s="895"/>
      <c r="AC70" s="895"/>
      <c r="AD70" s="457"/>
      <c r="AE70" s="457"/>
      <c r="AF70" s="78">
        <f t="shared" si="6"/>
        <v>-194.18181818181802</v>
      </c>
      <c r="AG70" s="461">
        <f t="shared" si="7"/>
        <v>0.87054545454545462</v>
      </c>
      <c r="AH70" s="910">
        <f>AG82</f>
        <v>0.90277092121493763</v>
      </c>
      <c r="AJ70" s="62" t="str">
        <f>A70</f>
        <v>四度三組
(ET-55)</v>
      </c>
      <c r="AK70" s="404">
        <f>AVERAGE(AK71:AK81)</f>
        <v>6.5999999999999917</v>
      </c>
    </row>
    <row r="71" spans="1:37" ht="19.2" customHeight="1">
      <c r="A71" s="925"/>
      <c r="B71" s="459" t="s">
        <v>167</v>
      </c>
      <c r="C71" s="70"/>
      <c r="D71" s="211" t="s">
        <v>121</v>
      </c>
      <c r="E71" s="72"/>
      <c r="F71" s="73">
        <v>77.34</v>
      </c>
      <c r="G71" s="74">
        <v>1668.1</v>
      </c>
      <c r="H71" s="75">
        <f>F71*G71</f>
        <v>129010.85399999999</v>
      </c>
      <c r="I71" s="459"/>
      <c r="J71" s="76">
        <v>18</v>
      </c>
      <c r="K71" s="212">
        <v>1440</v>
      </c>
      <c r="L71" s="77">
        <v>80</v>
      </c>
      <c r="M71" s="467">
        <v>18</v>
      </c>
      <c r="N71" s="74">
        <f t="shared" si="51"/>
        <v>1334.4800000000005</v>
      </c>
      <c r="O71" s="77">
        <f t="shared" si="52"/>
        <v>74.137777777777799</v>
      </c>
      <c r="P71" s="78">
        <f t="shared" si="53"/>
        <v>0</v>
      </c>
      <c r="Q71" s="79">
        <f t="shared" si="54"/>
        <v>-5.8622222222222007</v>
      </c>
      <c r="R71" s="461">
        <f t="shared" si="50"/>
        <v>0.92672222222222245</v>
      </c>
      <c r="S71" s="910"/>
      <c r="T71" s="198">
        <v>0.27013888888888887</v>
      </c>
      <c r="U71" s="198">
        <v>0.32222222222222219</v>
      </c>
      <c r="V71" s="459">
        <v>7</v>
      </c>
      <c r="W71" s="469">
        <f t="shared" ref="W71:W81" si="55">(U71-T71)*24*60</f>
        <v>74.999999999999972</v>
      </c>
      <c r="X71" s="83"/>
      <c r="Y71" s="83"/>
      <c r="Z71" s="84"/>
      <c r="AA71" s="84"/>
      <c r="AB71" s="895"/>
      <c r="AC71" s="895"/>
      <c r="AD71" s="457"/>
      <c r="AE71" s="457"/>
      <c r="AF71" s="78">
        <f>N71-K71</f>
        <v>-105.51999999999953</v>
      </c>
      <c r="AG71" s="461">
        <f>N71/K71</f>
        <v>0.92672222222222256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459" t="s">
        <v>167</v>
      </c>
      <c r="C72" s="94"/>
      <c r="D72" s="211" t="s">
        <v>128</v>
      </c>
      <c r="E72" s="72"/>
      <c r="F72" s="73">
        <v>69.260000000000005</v>
      </c>
      <c r="G72" s="74">
        <v>1306.8999999999999</v>
      </c>
      <c r="H72" s="75">
        <f t="shared" ref="H72:H76" si="57">F72*G72</f>
        <v>90515.894</v>
      </c>
      <c r="I72" s="459"/>
      <c r="J72" s="129">
        <v>20</v>
      </c>
      <c r="K72" s="85">
        <v>1385</v>
      </c>
      <c r="L72" s="118">
        <v>69.25</v>
      </c>
      <c r="M72" s="470">
        <v>20</v>
      </c>
      <c r="N72" s="74">
        <f t="shared" si="51"/>
        <v>1285.475409836065</v>
      </c>
      <c r="O72" s="77">
        <f t="shared" si="52"/>
        <v>64.273770491803248</v>
      </c>
      <c r="P72" s="78">
        <f t="shared" si="53"/>
        <v>0</v>
      </c>
      <c r="Q72" s="79">
        <f t="shared" si="54"/>
        <v>-4.9762295081967522</v>
      </c>
      <c r="R72" s="461">
        <f t="shared" si="50"/>
        <v>0.92814109013434298</v>
      </c>
      <c r="S72" s="910"/>
      <c r="T72" s="198">
        <v>0.32638888888888884</v>
      </c>
      <c r="U72" s="198">
        <v>0.36874999999999997</v>
      </c>
      <c r="V72" s="459">
        <v>6</v>
      </c>
      <c r="W72" s="469">
        <f t="shared" si="55"/>
        <v>61.000000000000021</v>
      </c>
      <c r="X72" s="83"/>
      <c r="Y72" s="83"/>
      <c r="Z72" s="84"/>
      <c r="AA72" s="84"/>
      <c r="AB72" s="895"/>
      <c r="AC72" s="895"/>
      <c r="AD72" s="457"/>
      <c r="AE72" s="457"/>
      <c r="AF72" s="78">
        <f>N72-K72</f>
        <v>-99.524590163935045</v>
      </c>
      <c r="AG72" s="461">
        <f>N72/K72</f>
        <v>0.92814109013434298</v>
      </c>
      <c r="AH72" s="910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925"/>
      <c r="B73" s="459" t="s">
        <v>167</v>
      </c>
      <c r="C73" s="213"/>
      <c r="D73" s="214" t="s">
        <v>122</v>
      </c>
      <c r="E73" s="215"/>
      <c r="F73" s="73">
        <v>53.36</v>
      </c>
      <c r="G73" s="74">
        <v>3945.68</v>
      </c>
      <c r="H73" s="75">
        <f t="shared" si="57"/>
        <v>210541.48479999998</v>
      </c>
      <c r="I73" s="457"/>
      <c r="J73" s="216">
        <v>19</v>
      </c>
      <c r="K73" s="217">
        <v>1636</v>
      </c>
      <c r="L73" s="118">
        <v>86.10526315789474</v>
      </c>
      <c r="M73" s="470">
        <v>19</v>
      </c>
      <c r="N73" s="74">
        <f t="shared" si="51"/>
        <v>1384.4491228070171</v>
      </c>
      <c r="O73" s="77">
        <f t="shared" si="52"/>
        <v>72.865743305632478</v>
      </c>
      <c r="P73" s="78">
        <f t="shared" si="53"/>
        <v>0</v>
      </c>
      <c r="Q73" s="79">
        <f t="shared" si="54"/>
        <v>-13.239519852262262</v>
      </c>
      <c r="R73" s="461">
        <f t="shared" si="50"/>
        <v>0.84624029511431353</v>
      </c>
      <c r="S73" s="910"/>
      <c r="T73" s="198">
        <v>0.38472222222222219</v>
      </c>
      <c r="U73" s="198">
        <v>0.50347222222222221</v>
      </c>
      <c r="V73" s="459">
        <v>23</v>
      </c>
      <c r="W73" s="469">
        <f t="shared" si="55"/>
        <v>171.00000000000003</v>
      </c>
      <c r="X73" s="218">
        <v>0.37291666666666662</v>
      </c>
      <c r="Y73" s="218">
        <v>0.3833333333333333</v>
      </c>
      <c r="Z73" s="159"/>
      <c r="AA73" s="159"/>
      <c r="AB73" s="895"/>
      <c r="AC73" s="895"/>
      <c r="AD73" s="457"/>
      <c r="AE73" s="457"/>
      <c r="AF73" s="78">
        <f>N73-K73</f>
        <v>-251.55087719298285</v>
      </c>
      <c r="AG73" s="461">
        <f>N73/K73</f>
        <v>0.84624029511431365</v>
      </c>
      <c r="AH73" s="910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925"/>
      <c r="B74" s="459" t="s">
        <v>167</v>
      </c>
      <c r="C74" s="213"/>
      <c r="D74" s="214" t="s">
        <v>125</v>
      </c>
      <c r="E74" s="215"/>
      <c r="F74" s="73">
        <v>53.76</v>
      </c>
      <c r="G74" s="212">
        <v>2785</v>
      </c>
      <c r="H74" s="75">
        <f t="shared" si="57"/>
        <v>149721.60000000001</v>
      </c>
      <c r="I74" s="459"/>
      <c r="J74" s="76">
        <v>16</v>
      </c>
      <c r="K74" s="74">
        <v>1440</v>
      </c>
      <c r="L74" s="77">
        <v>90</v>
      </c>
      <c r="M74" s="470">
        <v>16</v>
      </c>
      <c r="N74" s="74">
        <f t="shared" si="51"/>
        <v>1336.7999999999997</v>
      </c>
      <c r="O74" s="77">
        <f t="shared" si="52"/>
        <v>83.549999999999983</v>
      </c>
      <c r="P74" s="78">
        <f t="shared" si="53"/>
        <v>0</v>
      </c>
      <c r="Q74" s="79">
        <f t="shared" si="54"/>
        <v>-6.4500000000000171</v>
      </c>
      <c r="R74" s="461">
        <f t="shared" si="50"/>
        <v>0.92833333333333312</v>
      </c>
      <c r="S74" s="910"/>
      <c r="T74" s="198">
        <v>0.54513888888888884</v>
      </c>
      <c r="U74" s="198">
        <v>0.63194444444444442</v>
      </c>
      <c r="V74" s="459">
        <v>7</v>
      </c>
      <c r="W74" s="469">
        <f t="shared" si="55"/>
        <v>125.00000000000003</v>
      </c>
      <c r="X74" s="218"/>
      <c r="Y74" s="218"/>
      <c r="Z74" s="159"/>
      <c r="AA74" s="159"/>
      <c r="AB74" s="895"/>
      <c r="AC74" s="895"/>
      <c r="AD74" s="457"/>
      <c r="AE74" s="457"/>
      <c r="AF74" s="78">
        <f t="shared" ref="AF74:AF80" si="59">N74-K74</f>
        <v>-103.20000000000027</v>
      </c>
      <c r="AG74" s="461">
        <f t="shared" ref="AG74:AG80" si="60">N74/K74</f>
        <v>0.92833333333333312</v>
      </c>
      <c r="AH74" s="910"/>
      <c r="AJ74" s="405">
        <f t="shared" si="56"/>
        <v>7</v>
      </c>
      <c r="AK74" s="406">
        <f t="shared" si="58"/>
        <v>7</v>
      </c>
    </row>
    <row r="75" spans="1:37" ht="19.2" customHeight="1">
      <c r="A75" s="925"/>
      <c r="B75" s="459" t="s">
        <v>167</v>
      </c>
      <c r="C75" s="94"/>
      <c r="D75" s="214" t="s">
        <v>124</v>
      </c>
      <c r="E75" s="215"/>
      <c r="F75" s="73">
        <v>47.51</v>
      </c>
      <c r="G75" s="212">
        <v>2135</v>
      </c>
      <c r="H75" s="75">
        <f t="shared" si="57"/>
        <v>101433.84999999999</v>
      </c>
      <c r="I75" s="459"/>
      <c r="J75" s="129">
        <v>17</v>
      </c>
      <c r="K75" s="85">
        <v>1440</v>
      </c>
      <c r="L75" s="118">
        <v>84.705882352941174</v>
      </c>
      <c r="M75" s="470">
        <v>17</v>
      </c>
      <c r="N75" s="74">
        <f t="shared" si="51"/>
        <v>1334.3750000000005</v>
      </c>
      <c r="O75" s="77">
        <f t="shared" si="52"/>
        <v>78.49264705882355</v>
      </c>
      <c r="P75" s="78">
        <f t="shared" si="53"/>
        <v>0</v>
      </c>
      <c r="Q75" s="79">
        <f t="shared" si="54"/>
        <v>-6.2132352941176237</v>
      </c>
      <c r="R75" s="461">
        <f t="shared" si="50"/>
        <v>0.9266493055555558</v>
      </c>
      <c r="S75" s="910"/>
      <c r="T75" s="198">
        <v>0.64722222222222214</v>
      </c>
      <c r="U75" s="198">
        <v>0.7138888888888888</v>
      </c>
      <c r="V75" s="459">
        <v>22</v>
      </c>
      <c r="W75" s="469">
        <f t="shared" si="55"/>
        <v>95.999999999999972</v>
      </c>
      <c r="X75" s="218">
        <v>0.63680555555555551</v>
      </c>
      <c r="Y75" s="218">
        <v>0.64583333333333337</v>
      </c>
      <c r="Z75" s="159"/>
      <c r="AA75" s="159"/>
      <c r="AB75" s="895"/>
      <c r="AC75" s="895"/>
      <c r="AD75" s="457"/>
      <c r="AE75" s="457"/>
      <c r="AF75" s="78">
        <f t="shared" si="59"/>
        <v>-105.62499999999955</v>
      </c>
      <c r="AG75" s="461">
        <f t="shared" si="60"/>
        <v>0.92664930555555591</v>
      </c>
      <c r="AH75" s="910"/>
      <c r="AJ75" s="405">
        <f t="shared" si="56"/>
        <v>6.9999999999999751</v>
      </c>
      <c r="AK75" s="406">
        <f t="shared" si="58"/>
        <v>6.9999999999999751</v>
      </c>
    </row>
    <row r="76" spans="1:37" ht="19.2" customHeight="1">
      <c r="A76" s="925"/>
      <c r="B76" s="45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59"/>
      <c r="J76" s="76"/>
      <c r="K76" s="74"/>
      <c r="L76" s="77"/>
      <c r="M76" s="467"/>
      <c r="N76" s="74"/>
      <c r="O76" s="77"/>
      <c r="P76" s="78"/>
      <c r="Q76" s="79"/>
      <c r="R76" s="461"/>
      <c r="S76" s="910"/>
      <c r="T76" s="198"/>
      <c r="U76" s="198"/>
      <c r="V76" s="459"/>
      <c r="W76" s="469">
        <f t="shared" si="55"/>
        <v>0</v>
      </c>
      <c r="X76" s="218"/>
      <c r="Y76" s="218"/>
      <c r="Z76" s="159"/>
      <c r="AA76" s="159"/>
      <c r="AB76" s="895"/>
      <c r="AC76" s="895"/>
      <c r="AD76" s="457"/>
      <c r="AE76" s="457"/>
      <c r="AF76" s="78">
        <f t="shared" si="59"/>
        <v>0</v>
      </c>
      <c r="AG76" s="461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459">
        <v>0</v>
      </c>
      <c r="C77" s="465"/>
      <c r="D77" s="71"/>
      <c r="E77" s="72"/>
      <c r="F77" s="73" t="s">
        <v>161</v>
      </c>
      <c r="G77" s="212"/>
      <c r="H77" s="75"/>
      <c r="I77" s="457"/>
      <c r="J77" s="76"/>
      <c r="K77" s="212"/>
      <c r="L77" s="77"/>
      <c r="M77" s="467"/>
      <c r="N77" s="74"/>
      <c r="O77" s="77"/>
      <c r="P77" s="78"/>
      <c r="Q77" s="79"/>
      <c r="R77" s="461"/>
      <c r="S77" s="910"/>
      <c r="T77" s="198"/>
      <c r="U77" s="198"/>
      <c r="V77" s="459"/>
      <c r="W77" s="469">
        <f t="shared" si="55"/>
        <v>0</v>
      </c>
      <c r="X77" s="218"/>
      <c r="Y77" s="218"/>
      <c r="Z77" s="159"/>
      <c r="AA77" s="159"/>
      <c r="AB77" s="895"/>
      <c r="AC77" s="895"/>
      <c r="AD77" s="457"/>
      <c r="AE77" s="457"/>
      <c r="AF77" s="78">
        <f t="shared" si="59"/>
        <v>0</v>
      </c>
      <c r="AG77" s="461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459">
        <v>0</v>
      </c>
      <c r="C78" s="465"/>
      <c r="D78" s="71"/>
      <c r="E78" s="72"/>
      <c r="F78" s="73" t="s">
        <v>161</v>
      </c>
      <c r="G78" s="85"/>
      <c r="H78" s="75"/>
      <c r="I78" s="457"/>
      <c r="J78" s="129"/>
      <c r="K78" s="85"/>
      <c r="L78" s="118"/>
      <c r="M78" s="467"/>
      <c r="N78" s="74"/>
      <c r="O78" s="77"/>
      <c r="P78" s="78"/>
      <c r="Q78" s="79"/>
      <c r="R78" s="461"/>
      <c r="S78" s="910"/>
      <c r="T78" s="198"/>
      <c r="U78" s="198"/>
      <c r="V78" s="459"/>
      <c r="W78" s="469">
        <f t="shared" si="55"/>
        <v>0</v>
      </c>
      <c r="X78" s="218"/>
      <c r="Y78" s="218"/>
      <c r="Z78" s="159"/>
      <c r="AA78" s="159"/>
      <c r="AB78" s="895"/>
      <c r="AC78" s="895"/>
      <c r="AD78" s="457"/>
      <c r="AE78" s="457"/>
      <c r="AF78" s="78">
        <f t="shared" si="59"/>
        <v>0</v>
      </c>
      <c r="AG78" s="461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459">
        <v>0</v>
      </c>
      <c r="C79" s="213"/>
      <c r="D79" s="214"/>
      <c r="E79" s="215"/>
      <c r="F79" s="73" t="s">
        <v>161</v>
      </c>
      <c r="G79" s="85"/>
      <c r="H79" s="75"/>
      <c r="I79" s="457"/>
      <c r="J79" s="129"/>
      <c r="K79" s="85"/>
      <c r="L79" s="118"/>
      <c r="M79" s="467"/>
      <c r="N79" s="85"/>
      <c r="O79" s="219"/>
      <c r="P79" s="140"/>
      <c r="Q79" s="220"/>
      <c r="R79" s="141"/>
      <c r="S79" s="910"/>
      <c r="T79" s="198"/>
      <c r="U79" s="198"/>
      <c r="V79" s="459"/>
      <c r="W79" s="469">
        <f t="shared" si="55"/>
        <v>0</v>
      </c>
      <c r="X79" s="218"/>
      <c r="Y79" s="218"/>
      <c r="Z79" s="159"/>
      <c r="AA79" s="159"/>
      <c r="AB79" s="895"/>
      <c r="AC79" s="895"/>
      <c r="AD79" s="457"/>
      <c r="AE79" s="457"/>
      <c r="AF79" s="78">
        <f t="shared" si="59"/>
        <v>0</v>
      </c>
      <c r="AG79" s="461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459">
        <v>0</v>
      </c>
      <c r="C80" s="465"/>
      <c r="D80" s="71"/>
      <c r="E80" s="72"/>
      <c r="F80" s="73" t="s">
        <v>161</v>
      </c>
      <c r="G80" s="85"/>
      <c r="H80" s="75"/>
      <c r="I80" s="457"/>
      <c r="J80" s="129"/>
      <c r="K80" s="85"/>
      <c r="L80" s="118"/>
      <c r="M80" s="467"/>
      <c r="N80" s="85"/>
      <c r="O80" s="221"/>
      <c r="P80" s="84"/>
      <c r="Q80" s="119"/>
      <c r="R80" s="463"/>
      <c r="S80" s="910"/>
      <c r="T80" s="198"/>
      <c r="U80" s="198"/>
      <c r="V80" s="459"/>
      <c r="W80" s="469">
        <f t="shared" si="55"/>
        <v>0</v>
      </c>
      <c r="X80" s="218"/>
      <c r="Y80" s="218"/>
      <c r="Z80" s="159"/>
      <c r="AA80" s="159"/>
      <c r="AB80" s="895"/>
      <c r="AC80" s="895"/>
      <c r="AD80" s="457"/>
      <c r="AE80" s="457"/>
      <c r="AF80" s="78">
        <f t="shared" si="59"/>
        <v>0</v>
      </c>
      <c r="AG80" s="461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459">
        <v>0</v>
      </c>
      <c r="C81" s="465"/>
      <c r="D81" s="71"/>
      <c r="E81" s="72"/>
      <c r="F81" s="73" t="s">
        <v>161</v>
      </c>
      <c r="G81" s="85"/>
      <c r="H81" s="116"/>
      <c r="I81" s="457"/>
      <c r="J81" s="129"/>
      <c r="K81" s="85"/>
      <c r="L81" s="118"/>
      <c r="M81" s="467"/>
      <c r="N81" s="85"/>
      <c r="O81" s="221"/>
      <c r="P81" s="84"/>
      <c r="Q81" s="119"/>
      <c r="R81" s="463"/>
      <c r="S81" s="910"/>
      <c r="T81" s="198"/>
      <c r="U81" s="198"/>
      <c r="V81" s="459"/>
      <c r="W81" s="469">
        <f t="shared" si="55"/>
        <v>0</v>
      </c>
      <c r="X81" s="218"/>
      <c r="Y81" s="218"/>
      <c r="Z81" s="159"/>
      <c r="AA81" s="159"/>
      <c r="AB81" s="895"/>
      <c r="AC81" s="895"/>
      <c r="AD81" s="457"/>
      <c r="AE81" s="457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454</v>
      </c>
      <c r="D82" s="891" t="s">
        <v>377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1330.2329524102106</v>
      </c>
      <c r="O82" s="223">
        <f t="shared" si="61"/>
        <v>75.022128809772667</v>
      </c>
      <c r="P82" s="150">
        <f>M82-J82</f>
        <v>0.1666666666666643</v>
      </c>
      <c r="Q82" s="151">
        <f>N82-K82</f>
        <v>-143.2670475897894</v>
      </c>
      <c r="R82" s="209">
        <f>O82/L82</f>
        <v>0.89345536888078747</v>
      </c>
      <c r="S82" s="910"/>
      <c r="T82" s="198"/>
      <c r="U82" s="198"/>
      <c r="V82" s="459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0</v>
      </c>
      <c r="AE82" s="139">
        <f>SUM(AE70:AE81)</f>
        <v>0</v>
      </c>
      <c r="AF82" s="78">
        <f>N82-K82</f>
        <v>-143.2670475897894</v>
      </c>
      <c r="AG82" s="461">
        <f>N82/K82</f>
        <v>0.90277092121493763</v>
      </c>
      <c r="AH82" s="910"/>
    </row>
    <row r="83" spans="1:37" ht="19.2" customHeight="1">
      <c r="A83" s="918" t="s">
        <v>455</v>
      </c>
      <c r="B83" s="142" t="s">
        <v>163</v>
      </c>
      <c r="C83" s="465"/>
      <c r="D83" s="225" t="s">
        <v>100</v>
      </c>
      <c r="E83" s="72"/>
      <c r="F83" s="174">
        <v>27.5</v>
      </c>
      <c r="G83" s="74">
        <v>351</v>
      </c>
      <c r="H83" s="116">
        <f t="shared" ref="H83:H94" si="62">F83*G83</f>
        <v>9652.5</v>
      </c>
      <c r="I83" s="459"/>
      <c r="J83" s="129">
        <v>12</v>
      </c>
      <c r="K83" s="85">
        <v>2000</v>
      </c>
      <c r="L83" s="118">
        <v>166.66666666666666</v>
      </c>
      <c r="M83" s="467">
        <v>12</v>
      </c>
      <c r="N83" s="85">
        <f t="shared" ref="N83:N89" si="63">G83/W83*60</f>
        <v>1238.823529411763</v>
      </c>
      <c r="O83" s="221">
        <f t="shared" ref="O83:O89" si="64">N83/M83</f>
        <v>103.23529411764692</v>
      </c>
      <c r="P83" s="84">
        <f t="shared" ref="P83:P84" si="65">M83-J83</f>
        <v>0</v>
      </c>
      <c r="Q83" s="119">
        <f t="shared" ref="Q83:Q84" si="66">O83-L83</f>
        <v>-63.431372549019741</v>
      </c>
      <c r="R83" s="224">
        <f t="shared" ref="R83:R84" si="67">O83/L83</f>
        <v>0.61941176470588155</v>
      </c>
      <c r="S83" s="910">
        <f>R95</f>
        <v>0.82619644382392532</v>
      </c>
      <c r="T83" s="198">
        <v>0.33333333333333331</v>
      </c>
      <c r="U83" s="198">
        <v>0.34513888888888888</v>
      </c>
      <c r="V83" s="459">
        <v>5</v>
      </c>
      <c r="W83" s="469">
        <f t="shared" ref="W83:W93" si="68">(U83-T83)*24*60</f>
        <v>17.000000000000021</v>
      </c>
      <c r="X83" s="83"/>
      <c r="Y83" s="83"/>
      <c r="Z83" s="84"/>
      <c r="AA83" s="84"/>
      <c r="AB83" s="895"/>
      <c r="AC83" s="895"/>
      <c r="AD83" s="457"/>
      <c r="AE83" s="457"/>
      <c r="AF83" s="78">
        <f t="shared" ref="AF83:AF173" si="69">N83-K83</f>
        <v>-761.17647058823695</v>
      </c>
      <c r="AG83" s="461">
        <f t="shared" ref="AG83:AG173" si="70">N83/K83</f>
        <v>0.61941176470588155</v>
      </c>
      <c r="AH83" s="910">
        <f>AG95</f>
        <v>0.84317060296451041</v>
      </c>
      <c r="AJ83" s="62" t="str">
        <f>A83</f>
        <v>四度四組
(ET-55)</v>
      </c>
      <c r="AK83" s="404">
        <f>AVERAGE(AK84:AK94)</f>
        <v>6.4999999999999964</v>
      </c>
    </row>
    <row r="84" spans="1:37" ht="19.2" customHeight="1">
      <c r="A84" s="919"/>
      <c r="B84" s="142" t="s">
        <v>167</v>
      </c>
      <c r="C84" s="157"/>
      <c r="D84" s="225" t="s">
        <v>126</v>
      </c>
      <c r="E84" s="72"/>
      <c r="F84" s="174">
        <v>61.11</v>
      </c>
      <c r="G84" s="74">
        <v>4847.4000000000005</v>
      </c>
      <c r="H84" s="116">
        <f t="shared" si="62"/>
        <v>296224.61400000006</v>
      </c>
      <c r="I84" s="459"/>
      <c r="J84" s="129">
        <v>16</v>
      </c>
      <c r="K84" s="85">
        <v>1440</v>
      </c>
      <c r="L84" s="118">
        <v>90</v>
      </c>
      <c r="M84" s="467">
        <v>16</v>
      </c>
      <c r="N84" s="85">
        <f t="shared" si="63"/>
        <v>1328.0547945205481</v>
      </c>
      <c r="O84" s="221">
        <f t="shared" si="64"/>
        <v>83.003424657534254</v>
      </c>
      <c r="P84" s="84">
        <f t="shared" si="65"/>
        <v>0</v>
      </c>
      <c r="Q84" s="119">
        <f t="shared" si="66"/>
        <v>-6.9965753424657464</v>
      </c>
      <c r="R84" s="224">
        <f t="shared" si="67"/>
        <v>0.9222602739726028</v>
      </c>
      <c r="S84" s="910"/>
      <c r="T84" s="198">
        <v>0.35</v>
      </c>
      <c r="U84" s="198">
        <v>0.50208333333333333</v>
      </c>
      <c r="V84" s="459">
        <v>7</v>
      </c>
      <c r="W84" s="469">
        <f t="shared" si="68"/>
        <v>219.00000000000003</v>
      </c>
      <c r="X84" s="83"/>
      <c r="Y84" s="83"/>
      <c r="Z84" s="84"/>
      <c r="AA84" s="84"/>
      <c r="AB84" s="895"/>
      <c r="AC84" s="895"/>
      <c r="AD84" s="457"/>
      <c r="AE84" s="457"/>
      <c r="AF84" s="78">
        <f t="shared" si="69"/>
        <v>-111.94520547945194</v>
      </c>
      <c r="AG84" s="461">
        <f t="shared" si="70"/>
        <v>0.9222602739726028</v>
      </c>
      <c r="AH84" s="910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919"/>
      <c r="B85" s="142" t="s">
        <v>167</v>
      </c>
      <c r="C85" s="127"/>
      <c r="D85" s="225" t="s">
        <v>127</v>
      </c>
      <c r="E85" s="72"/>
      <c r="F85" s="174">
        <v>61.09</v>
      </c>
      <c r="G85" s="74">
        <v>2496</v>
      </c>
      <c r="H85" s="116">
        <f t="shared" si="62"/>
        <v>152480.64000000001</v>
      </c>
      <c r="I85" s="459"/>
      <c r="J85" s="129">
        <v>17</v>
      </c>
      <c r="K85" s="85">
        <v>1440</v>
      </c>
      <c r="L85" s="118">
        <v>84.705882352941174</v>
      </c>
      <c r="M85" s="467">
        <v>17</v>
      </c>
      <c r="N85" s="85">
        <f t="shared" si="63"/>
        <v>1291.0344827586198</v>
      </c>
      <c r="O85" s="221">
        <f t="shared" si="64"/>
        <v>75.943204868154112</v>
      </c>
      <c r="P85" s="84">
        <f>M85-J85</f>
        <v>0</v>
      </c>
      <c r="Q85" s="119">
        <f>O85-L85</f>
        <v>-8.7626774847870621</v>
      </c>
      <c r="R85" s="224">
        <f>O85/L85</f>
        <v>0.89655172413793049</v>
      </c>
      <c r="S85" s="910"/>
      <c r="T85" s="198">
        <v>0.54236111111111107</v>
      </c>
      <c r="U85" s="198">
        <v>0.62291666666666667</v>
      </c>
      <c r="V85" s="459">
        <v>5</v>
      </c>
      <c r="W85" s="469">
        <f t="shared" si="68"/>
        <v>116.00000000000007</v>
      </c>
      <c r="X85" s="83"/>
      <c r="Y85" s="83"/>
      <c r="Z85" s="84"/>
      <c r="AA85" s="84"/>
      <c r="AB85" s="895"/>
      <c r="AC85" s="895"/>
      <c r="AD85" s="457"/>
      <c r="AE85" s="457"/>
      <c r="AF85" s="78">
        <f t="shared" si="69"/>
        <v>-148.96551724138021</v>
      </c>
      <c r="AG85" s="461">
        <f t="shared" si="70"/>
        <v>0.89655172413793038</v>
      </c>
      <c r="AH85" s="910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919"/>
      <c r="B86" s="142" t="s">
        <v>167</v>
      </c>
      <c r="C86" s="127"/>
      <c r="D86" s="225" t="s">
        <v>121</v>
      </c>
      <c r="E86" s="72"/>
      <c r="F86" s="174">
        <v>77.34</v>
      </c>
      <c r="G86" s="74">
        <v>714.9</v>
      </c>
      <c r="H86" s="116">
        <f t="shared" si="62"/>
        <v>55290.366000000002</v>
      </c>
      <c r="I86" s="459">
        <v>1</v>
      </c>
      <c r="J86" s="129">
        <v>18</v>
      </c>
      <c r="K86" s="85">
        <v>1440</v>
      </c>
      <c r="L86" s="118">
        <v>80</v>
      </c>
      <c r="M86" s="467">
        <v>18</v>
      </c>
      <c r="N86" s="85">
        <f t="shared" si="63"/>
        <v>1299.8181818181802</v>
      </c>
      <c r="O86" s="221">
        <f t="shared" si="64"/>
        <v>72.212121212121119</v>
      </c>
      <c r="P86" s="84">
        <f>M86-J86</f>
        <v>0</v>
      </c>
      <c r="Q86" s="119">
        <f>O86-L86</f>
        <v>-7.7878787878788813</v>
      </c>
      <c r="R86" s="224">
        <f>O86/L86</f>
        <v>0.90265151515151398</v>
      </c>
      <c r="S86" s="910"/>
      <c r="T86" s="198">
        <v>0.62777777777777777</v>
      </c>
      <c r="U86" s="198">
        <v>0.65069444444444446</v>
      </c>
      <c r="V86" s="459">
        <v>7</v>
      </c>
      <c r="W86" s="469">
        <f t="shared" si="68"/>
        <v>33.000000000000043</v>
      </c>
      <c r="X86" s="83"/>
      <c r="Y86" s="83"/>
      <c r="Z86" s="84"/>
      <c r="AA86" s="84"/>
      <c r="AB86" s="895"/>
      <c r="AC86" s="895"/>
      <c r="AD86" s="457"/>
      <c r="AE86" s="457"/>
      <c r="AF86" s="78">
        <f>N86-K86</f>
        <v>-140.18181818181984</v>
      </c>
      <c r="AG86" s="461">
        <f>N86/K86</f>
        <v>0.90265151515151398</v>
      </c>
      <c r="AH86" s="910"/>
      <c r="AJ86" s="405">
        <f t="shared" si="71"/>
        <v>7</v>
      </c>
      <c r="AK86" s="406">
        <f t="shared" si="72"/>
        <v>7</v>
      </c>
    </row>
    <row r="87" spans="1:37" ht="19.2" customHeight="1">
      <c r="A87" s="919"/>
      <c r="B87" s="142" t="s">
        <v>167</v>
      </c>
      <c r="C87" s="465"/>
      <c r="D87" s="71" t="s">
        <v>128</v>
      </c>
      <c r="E87" s="72"/>
      <c r="F87" s="174">
        <v>69.260000000000005</v>
      </c>
      <c r="G87" s="85">
        <v>560.1</v>
      </c>
      <c r="H87" s="116">
        <f t="shared" si="62"/>
        <v>38792.526000000005</v>
      </c>
      <c r="I87" s="459">
        <v>1</v>
      </c>
      <c r="J87" s="129">
        <v>20</v>
      </c>
      <c r="K87" s="85">
        <v>1385</v>
      </c>
      <c r="L87" s="118">
        <v>69.25</v>
      </c>
      <c r="M87" s="467">
        <v>20</v>
      </c>
      <c r="N87" s="85">
        <f t="shared" si="63"/>
        <v>1244.6666666666638</v>
      </c>
      <c r="O87" s="221">
        <f t="shared" si="64"/>
        <v>62.233333333333192</v>
      </c>
      <c r="P87" s="84">
        <f>M87-J87</f>
        <v>0</v>
      </c>
      <c r="Q87" s="119">
        <f>O87-L87</f>
        <v>-7.0166666666668078</v>
      </c>
      <c r="R87" s="224">
        <f>O87/L87</f>
        <v>0.89867629362213997</v>
      </c>
      <c r="S87" s="910"/>
      <c r="T87" s="198">
        <v>0.65555555555555556</v>
      </c>
      <c r="U87" s="198">
        <v>0.6743055555555556</v>
      </c>
      <c r="V87" s="459">
        <v>7</v>
      </c>
      <c r="W87" s="469">
        <f t="shared" si="68"/>
        <v>27.000000000000064</v>
      </c>
      <c r="X87" s="83"/>
      <c r="Y87" s="83"/>
      <c r="Z87" s="84"/>
      <c r="AA87" s="84"/>
      <c r="AB87" s="895"/>
      <c r="AC87" s="895"/>
      <c r="AD87" s="457">
        <v>1</v>
      </c>
      <c r="AE87" s="457">
        <v>1</v>
      </c>
      <c r="AF87" s="78">
        <f>N87-K87</f>
        <v>-140.33333333333621</v>
      </c>
      <c r="AG87" s="461">
        <f>N87/K87</f>
        <v>0.89867629362213997</v>
      </c>
      <c r="AH87" s="910"/>
      <c r="AJ87" s="405">
        <f t="shared" si="71"/>
        <v>7</v>
      </c>
      <c r="AK87" s="406">
        <f t="shared" si="72"/>
        <v>7</v>
      </c>
    </row>
    <row r="88" spans="1:37" ht="19.2" customHeight="1">
      <c r="A88" s="919"/>
      <c r="B88" s="142" t="s">
        <v>167</v>
      </c>
      <c r="C88" s="465"/>
      <c r="D88" s="71" t="s">
        <v>122</v>
      </c>
      <c r="E88" s="72"/>
      <c r="F88" s="174">
        <v>53.36</v>
      </c>
      <c r="G88" s="148">
        <v>2418.3200000000002</v>
      </c>
      <c r="H88" s="116">
        <f t="shared" si="62"/>
        <v>129041.5552</v>
      </c>
      <c r="I88" s="459">
        <v>1</v>
      </c>
      <c r="J88" s="129">
        <v>19</v>
      </c>
      <c r="K88" s="85">
        <v>1636</v>
      </c>
      <c r="L88" s="118">
        <v>86.10526315789474</v>
      </c>
      <c r="M88" s="467">
        <v>19</v>
      </c>
      <c r="N88" s="85">
        <f t="shared" si="63"/>
        <v>1395.1846153846161</v>
      </c>
      <c r="O88" s="221">
        <f t="shared" si="64"/>
        <v>73.430769230769272</v>
      </c>
      <c r="P88" s="84">
        <f t="shared" ref="P88" si="73">M88-J88</f>
        <v>0</v>
      </c>
      <c r="Q88" s="119">
        <f t="shared" ref="Q88" si="74">O88-L88</f>
        <v>-12.674493927125468</v>
      </c>
      <c r="R88" s="224">
        <f t="shared" ref="R88" si="75">O88/L88</f>
        <v>0.85280233214218593</v>
      </c>
      <c r="S88" s="910"/>
      <c r="T88" s="198">
        <v>0.68958333333333333</v>
      </c>
      <c r="U88" s="198">
        <v>0.76180555555555551</v>
      </c>
      <c r="V88" s="459">
        <v>22</v>
      </c>
      <c r="W88" s="469">
        <f t="shared" si="68"/>
        <v>103.99999999999994</v>
      </c>
      <c r="X88" s="83">
        <v>0.67847222222222225</v>
      </c>
      <c r="Y88" s="83">
        <v>0.68888888888888899</v>
      </c>
      <c r="Z88" s="84"/>
      <c r="AA88" s="84"/>
      <c r="AB88" s="895"/>
      <c r="AC88" s="895"/>
      <c r="AD88" s="457"/>
      <c r="AE88" s="457"/>
      <c r="AF88" s="78">
        <f>N88-K88</f>
        <v>-240.81538461538389</v>
      </c>
      <c r="AG88" s="461">
        <f>N88/K88</f>
        <v>0.85280233214218593</v>
      </c>
      <c r="AH88" s="910"/>
      <c r="AJ88" s="405">
        <f t="shared" si="71"/>
        <v>5.9999999999999787</v>
      </c>
      <c r="AK88" s="406">
        <f t="shared" si="72"/>
        <v>5.9999999999999787</v>
      </c>
    </row>
    <row r="89" spans="1:37" ht="19.2" customHeight="1">
      <c r="A89" s="919"/>
      <c r="B89" s="142" t="s">
        <v>167</v>
      </c>
      <c r="C89" s="465"/>
      <c r="D89" s="71" t="s">
        <v>126</v>
      </c>
      <c r="E89" s="72"/>
      <c r="F89" s="174">
        <v>61.11</v>
      </c>
      <c r="G89" s="148">
        <v>538.6</v>
      </c>
      <c r="H89" s="116">
        <f t="shared" si="62"/>
        <v>32913.845999999998</v>
      </c>
      <c r="I89" s="459">
        <v>1</v>
      </c>
      <c r="J89" s="129">
        <v>16</v>
      </c>
      <c r="K89" s="85">
        <v>1440</v>
      </c>
      <c r="L89" s="118">
        <v>90</v>
      </c>
      <c r="M89" s="467">
        <v>16</v>
      </c>
      <c r="N89" s="85">
        <f t="shared" si="63"/>
        <v>1292.6399999999965</v>
      </c>
      <c r="O89" s="221">
        <f t="shared" si="64"/>
        <v>80.789999999999779</v>
      </c>
      <c r="P89" s="84">
        <f>M89-J89</f>
        <v>0</v>
      </c>
      <c r="Q89" s="119">
        <f>O89-L89</f>
        <v>-9.2100000000002211</v>
      </c>
      <c r="R89" s="224">
        <f>O89/L89</f>
        <v>0.89766666666666417</v>
      </c>
      <c r="S89" s="910"/>
      <c r="T89" s="198">
        <v>0.76666666666666661</v>
      </c>
      <c r="U89" s="198">
        <v>0.78402777777777777</v>
      </c>
      <c r="V89" s="459">
        <v>7</v>
      </c>
      <c r="W89" s="469">
        <f t="shared" si="68"/>
        <v>25.000000000000071</v>
      </c>
      <c r="X89" s="83"/>
      <c r="Y89" s="83"/>
      <c r="Z89" s="84"/>
      <c r="AA89" s="84"/>
      <c r="AB89" s="895"/>
      <c r="AC89" s="895"/>
      <c r="AD89" s="457"/>
      <c r="AE89" s="457"/>
      <c r="AF89" s="78">
        <f>N89-K89</f>
        <v>-147.36000000000354</v>
      </c>
      <c r="AG89" s="461">
        <f>N89/K89</f>
        <v>0.89766666666666417</v>
      </c>
      <c r="AH89" s="910"/>
      <c r="AJ89" s="405">
        <f t="shared" si="71"/>
        <v>7</v>
      </c>
      <c r="AK89" s="406">
        <f t="shared" si="72"/>
        <v>7</v>
      </c>
    </row>
    <row r="90" spans="1:37" ht="19.2" customHeight="1">
      <c r="A90" s="919"/>
      <c r="B90" s="142">
        <v>0</v>
      </c>
      <c r="C90" s="465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67"/>
      <c r="N90" s="85"/>
      <c r="O90" s="221"/>
      <c r="P90" s="84"/>
      <c r="Q90" s="119"/>
      <c r="R90" s="224"/>
      <c r="S90" s="910"/>
      <c r="T90" s="198"/>
      <c r="U90" s="198"/>
      <c r="V90" s="459"/>
      <c r="W90" s="469">
        <f t="shared" si="68"/>
        <v>0</v>
      </c>
      <c r="X90" s="227"/>
      <c r="Y90" s="227"/>
      <c r="Z90" s="84"/>
      <c r="AA90" s="84"/>
      <c r="AB90" s="895"/>
      <c r="AC90" s="895"/>
      <c r="AD90" s="457"/>
      <c r="AE90" s="457"/>
      <c r="AF90" s="78">
        <f t="shared" si="69"/>
        <v>0</v>
      </c>
      <c r="AG90" s="461" t="e">
        <f t="shared" si="70"/>
        <v>#DIV/0!</v>
      </c>
      <c r="AH90" s="910"/>
      <c r="AJ90" s="405" t="str">
        <f t="shared" si="71"/>
        <v/>
      </c>
      <c r="AK90" s="406" t="str">
        <f t="shared" si="72"/>
        <v/>
      </c>
    </row>
    <row r="91" spans="1:37" ht="19.2" customHeight="1">
      <c r="A91" s="919"/>
      <c r="B91" s="142">
        <v>0</v>
      </c>
      <c r="C91" s="46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67"/>
      <c r="N91" s="85"/>
      <c r="O91" s="221"/>
      <c r="P91" s="84"/>
      <c r="Q91" s="119"/>
      <c r="R91" s="224"/>
      <c r="S91" s="911"/>
      <c r="T91" s="198"/>
      <c r="U91" s="198"/>
      <c r="V91" s="459"/>
      <c r="W91" s="469">
        <f t="shared" si="68"/>
        <v>0</v>
      </c>
      <c r="X91" s="149"/>
      <c r="Y91" s="149"/>
      <c r="Z91" s="84"/>
      <c r="AA91" s="84"/>
      <c r="AB91" s="895"/>
      <c r="AC91" s="895"/>
      <c r="AD91" s="457"/>
      <c r="AE91" s="457"/>
      <c r="AF91" s="78">
        <f t="shared" si="69"/>
        <v>0</v>
      </c>
      <c r="AG91" s="461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46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459"/>
      <c r="W92" s="469">
        <f t="shared" si="68"/>
        <v>0</v>
      </c>
      <c r="X92" s="218"/>
      <c r="Y92" s="218"/>
      <c r="Z92" s="159"/>
      <c r="AA92" s="159"/>
      <c r="AB92" s="895"/>
      <c r="AC92" s="895"/>
      <c r="AD92" s="457"/>
      <c r="AE92" s="457"/>
      <c r="AF92" s="78">
        <f t="shared" si="69"/>
        <v>0</v>
      </c>
      <c r="AG92" s="461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47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67"/>
      <c r="N93" s="85"/>
      <c r="O93" s="118"/>
      <c r="P93" s="84"/>
      <c r="Q93" s="119"/>
      <c r="R93" s="458"/>
      <c r="S93" s="920"/>
      <c r="T93" s="232"/>
      <c r="U93" s="232"/>
      <c r="V93" s="471"/>
      <c r="W93" s="469">
        <f t="shared" si="68"/>
        <v>0</v>
      </c>
      <c r="X93" s="233"/>
      <c r="Y93" s="233"/>
      <c r="Z93" s="159"/>
      <c r="AA93" s="159"/>
      <c r="AB93" s="895"/>
      <c r="AC93" s="895"/>
      <c r="AD93" s="457"/>
      <c r="AE93" s="457"/>
      <c r="AF93" s="78">
        <f t="shared" si="69"/>
        <v>0</v>
      </c>
      <c r="AG93" s="461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47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58"/>
      <c r="S94" s="920"/>
      <c r="T94" s="232"/>
      <c r="U94" s="232"/>
      <c r="V94" s="471"/>
      <c r="W94" s="469">
        <f>(U94-T94)*24*60</f>
        <v>0</v>
      </c>
      <c r="X94" s="233"/>
      <c r="Y94" s="233"/>
      <c r="Z94" s="159"/>
      <c r="AA94" s="159"/>
      <c r="AB94" s="895"/>
      <c r="AC94" s="895"/>
      <c r="AD94" s="457"/>
      <c r="AE94" s="457"/>
      <c r="AF94" s="78">
        <f t="shared" si="69"/>
        <v>0</v>
      </c>
      <c r="AG94" s="461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456</v>
      </c>
      <c r="D95" s="891" t="s">
        <v>377</v>
      </c>
      <c r="E95" s="891"/>
      <c r="F95" s="98"/>
      <c r="G95" s="99"/>
      <c r="H95" s="237"/>
      <c r="I95" s="135"/>
      <c r="J95" s="238">
        <v>16.857142857142858</v>
      </c>
      <c r="K95" s="238">
        <v>1540.1428571428571</v>
      </c>
      <c r="L95" s="239">
        <v>95.24683031107179</v>
      </c>
      <c r="M95" s="238">
        <f t="shared" ref="M95:O95" si="76">AVERAGE(M83:M94)</f>
        <v>16.857142857142858</v>
      </c>
      <c r="N95" s="238">
        <f t="shared" si="76"/>
        <v>1298.6031815086267</v>
      </c>
      <c r="O95" s="239">
        <f t="shared" si="76"/>
        <v>78.692592488508367</v>
      </c>
      <c r="P95" s="240">
        <f>M95-J95</f>
        <v>0</v>
      </c>
      <c r="Q95" s="241">
        <f t="shared" ref="Q95:Q102" si="77">O95-L95</f>
        <v>-16.554237822563422</v>
      </c>
      <c r="R95" s="242">
        <f>O95/L95</f>
        <v>0.82619644382392532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1</v>
      </c>
      <c r="AE95" s="139">
        <f>SUM(AE83:AE94)</f>
        <v>1</v>
      </c>
      <c r="AF95" s="104">
        <f t="shared" si="69"/>
        <v>-241.53967563423043</v>
      </c>
      <c r="AG95" s="462">
        <f t="shared" si="70"/>
        <v>0.84317060296451041</v>
      </c>
      <c r="AH95" s="911"/>
    </row>
    <row r="96" spans="1:37" ht="19.2" customHeight="1">
      <c r="A96" s="921" t="s">
        <v>457</v>
      </c>
      <c r="B96" s="459" t="s">
        <v>163</v>
      </c>
      <c r="C96" s="127"/>
      <c r="D96" s="128" t="s">
        <v>111</v>
      </c>
      <c r="E96" s="72"/>
      <c r="F96" s="73">
        <v>43.14</v>
      </c>
      <c r="G96" s="74">
        <v>1590</v>
      </c>
      <c r="H96" s="75">
        <f t="shared" ref="H96:H105" si="78">F96*G96</f>
        <v>68592.600000000006</v>
      </c>
      <c r="I96" s="459"/>
      <c r="J96" s="76">
        <v>17</v>
      </c>
      <c r="K96" s="74">
        <v>1500</v>
      </c>
      <c r="L96" s="77">
        <v>88.235294117647058</v>
      </c>
      <c r="M96" s="470">
        <v>17</v>
      </c>
      <c r="N96" s="74">
        <f t="shared" ref="N96:N102" si="79">G96/W96*60</f>
        <v>1343.6619718309862</v>
      </c>
      <c r="O96" s="77">
        <f t="shared" ref="O96:O102" si="80">N96/M96</f>
        <v>79.038939519469778</v>
      </c>
      <c r="P96" s="78">
        <f t="shared" ref="P96:P102" si="81">M96-J96</f>
        <v>0</v>
      </c>
      <c r="Q96" s="79">
        <f t="shared" si="77"/>
        <v>-9.1963545981772796</v>
      </c>
      <c r="R96" s="461">
        <f t="shared" ref="R96:R102" si="82">O96/L96</f>
        <v>0.89577464788732419</v>
      </c>
      <c r="S96" s="910">
        <f>R108</f>
        <v>0.86702528672622436</v>
      </c>
      <c r="T96" s="80">
        <v>0.33333333333333331</v>
      </c>
      <c r="U96" s="80">
        <v>0.38263888888888886</v>
      </c>
      <c r="V96" s="457">
        <v>5</v>
      </c>
      <c r="W96" s="120">
        <f t="shared" ref="W96:W133" si="83">(U96-T96)*24*60</f>
        <v>70.999999999999986</v>
      </c>
      <c r="X96" s="126"/>
      <c r="Y96" s="126"/>
      <c r="Z96" s="84"/>
      <c r="AA96" s="84"/>
      <c r="AB96" s="895"/>
      <c r="AC96" s="895"/>
      <c r="AD96" s="457">
        <v>1</v>
      </c>
      <c r="AE96" s="457"/>
      <c r="AF96" s="84">
        <f t="shared" si="69"/>
        <v>-156.3380281690138</v>
      </c>
      <c r="AG96" s="458">
        <f t="shared" si="70"/>
        <v>0.89577464788732408</v>
      </c>
      <c r="AH96" s="894">
        <f>AG108</f>
        <v>0.85941484726131712</v>
      </c>
    </row>
    <row r="97" spans="1:37" s="252" customFormat="1" ht="19.2" customHeight="1">
      <c r="A97" s="921"/>
      <c r="B97" s="459" t="s">
        <v>163</v>
      </c>
      <c r="C97" s="243"/>
      <c r="D97" s="244" t="s">
        <v>130</v>
      </c>
      <c r="E97" s="87"/>
      <c r="F97" s="245">
        <v>29.113149847094796</v>
      </c>
      <c r="G97" s="246">
        <v>2361.75</v>
      </c>
      <c r="H97" s="247">
        <f t="shared" si="78"/>
        <v>68757.981651376133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1115.787401574803</v>
      </c>
      <c r="O97" s="77">
        <f t="shared" si="80"/>
        <v>55.789370078740149</v>
      </c>
      <c r="P97" s="78">
        <f t="shared" si="81"/>
        <v>0</v>
      </c>
      <c r="Q97" s="79">
        <f t="shared" si="77"/>
        <v>-13.460629921259851</v>
      </c>
      <c r="R97" s="461">
        <f t="shared" si="82"/>
        <v>0.80562267261718623</v>
      </c>
      <c r="S97" s="910"/>
      <c r="T97" s="248">
        <v>0.39791666666666664</v>
      </c>
      <c r="U97" s="248">
        <v>0.4861111111111111</v>
      </c>
      <c r="V97" s="249">
        <v>22</v>
      </c>
      <c r="W97" s="120">
        <f t="shared" si="83"/>
        <v>127.00000000000003</v>
      </c>
      <c r="X97" s="83">
        <v>0.38750000000000001</v>
      </c>
      <c r="Y97" s="83">
        <v>0.3972222222222222</v>
      </c>
      <c r="Z97" s="84"/>
      <c r="AA97" s="84"/>
      <c r="AB97" s="895"/>
      <c r="AC97" s="895"/>
      <c r="AD97" s="249"/>
      <c r="AE97" s="249"/>
      <c r="AF97" s="250">
        <f t="shared" si="69"/>
        <v>-269.21259842519703</v>
      </c>
      <c r="AG97" s="251">
        <f t="shared" si="70"/>
        <v>0.80562267261718623</v>
      </c>
      <c r="AH97" s="894"/>
      <c r="AJ97" s="62"/>
      <c r="AK97" s="62"/>
    </row>
    <row r="98" spans="1:37" s="255" customFormat="1" ht="19.2" customHeight="1">
      <c r="A98" s="921"/>
      <c r="B98" s="459" t="s">
        <v>166</v>
      </c>
      <c r="C98" s="86"/>
      <c r="D98" s="71" t="s">
        <v>123</v>
      </c>
      <c r="E98" s="114"/>
      <c r="F98" s="245">
        <v>51.44</v>
      </c>
      <c r="G98" s="85">
        <v>1166</v>
      </c>
      <c r="H98" s="247">
        <f t="shared" si="78"/>
        <v>59979.040000000001</v>
      </c>
      <c r="I98" s="457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1166.0000000000011</v>
      </c>
      <c r="O98" s="77">
        <f t="shared" si="80"/>
        <v>58.300000000000054</v>
      </c>
      <c r="P98" s="78">
        <f t="shared" si="81"/>
        <v>0</v>
      </c>
      <c r="Q98" s="79">
        <f t="shared" si="77"/>
        <v>-13.699999999999946</v>
      </c>
      <c r="R98" s="461">
        <f t="shared" si="82"/>
        <v>0.80972222222222301</v>
      </c>
      <c r="S98" s="910"/>
      <c r="T98" s="80">
        <v>0.52638888888888891</v>
      </c>
      <c r="U98" s="80">
        <v>0.56805555555555554</v>
      </c>
      <c r="V98" s="457">
        <v>5</v>
      </c>
      <c r="W98" s="120">
        <f t="shared" si="83"/>
        <v>59.999999999999943</v>
      </c>
      <c r="X98" s="253"/>
      <c r="Y98" s="253"/>
      <c r="Z98" s="254"/>
      <c r="AA98" s="254"/>
      <c r="AB98" s="895"/>
      <c r="AC98" s="895"/>
      <c r="AD98" s="457"/>
      <c r="AE98" s="457"/>
      <c r="AF98" s="250">
        <f t="shared" si="69"/>
        <v>-273.99999999999886</v>
      </c>
      <c r="AG98" s="458">
        <f t="shared" si="70"/>
        <v>0.80972222222222301</v>
      </c>
      <c r="AH98" s="894"/>
      <c r="AJ98" s="62"/>
      <c r="AK98" s="62"/>
    </row>
    <row r="99" spans="1:37" ht="19.2" customHeight="1">
      <c r="A99" s="921"/>
      <c r="B99" s="459" t="s">
        <v>166</v>
      </c>
      <c r="C99" s="112"/>
      <c r="D99" s="113" t="s">
        <v>192</v>
      </c>
      <c r="E99" s="114"/>
      <c r="F99" s="245">
        <v>56.43</v>
      </c>
      <c r="G99" s="85">
        <v>1572</v>
      </c>
      <c r="H99" s="247">
        <f t="shared" si="78"/>
        <v>88707.96</v>
      </c>
      <c r="I99" s="457"/>
      <c r="J99" s="76">
        <v>19</v>
      </c>
      <c r="K99" s="74">
        <v>1385</v>
      </c>
      <c r="L99" s="77">
        <v>72.89473684210526</v>
      </c>
      <c r="M99" s="470">
        <v>19</v>
      </c>
      <c r="N99" s="74">
        <f t="shared" si="79"/>
        <v>1274.5945945945937</v>
      </c>
      <c r="O99" s="77">
        <f t="shared" si="80"/>
        <v>67.083926031294411</v>
      </c>
      <c r="P99" s="78">
        <f t="shared" si="81"/>
        <v>0</v>
      </c>
      <c r="Q99" s="79">
        <f t="shared" si="77"/>
        <v>-5.8108108108108496</v>
      </c>
      <c r="R99" s="461">
        <f t="shared" si="82"/>
        <v>0.92028490584447209</v>
      </c>
      <c r="S99" s="910"/>
      <c r="T99" s="80">
        <v>0.57291666666666663</v>
      </c>
      <c r="U99" s="80">
        <v>0.62430555555555556</v>
      </c>
      <c r="V99" s="457">
        <v>7</v>
      </c>
      <c r="W99" s="120">
        <f t="shared" si="83"/>
        <v>74.000000000000057</v>
      </c>
      <c r="X99" s="218"/>
      <c r="Y99" s="218"/>
      <c r="Z99" s="159"/>
      <c r="AA99" s="159"/>
      <c r="AB99" s="895"/>
      <c r="AC99" s="895"/>
      <c r="AD99" s="457"/>
      <c r="AE99" s="457"/>
      <c r="AF99" s="250">
        <f t="shared" si="69"/>
        <v>-110.40540540540633</v>
      </c>
      <c r="AG99" s="251">
        <f t="shared" si="70"/>
        <v>0.92028490584447198</v>
      </c>
      <c r="AH99" s="894"/>
    </row>
    <row r="100" spans="1:37" s="255" customFormat="1" ht="19.2" customHeight="1">
      <c r="A100" s="921"/>
      <c r="B100" s="459" t="s">
        <v>166</v>
      </c>
      <c r="C100" s="86"/>
      <c r="D100" s="71" t="s">
        <v>196</v>
      </c>
      <c r="E100" s="114"/>
      <c r="F100" s="245">
        <v>57.3</v>
      </c>
      <c r="G100" s="85">
        <v>2493</v>
      </c>
      <c r="H100" s="247">
        <f t="shared" si="78"/>
        <v>142848.9</v>
      </c>
      <c r="I100" s="457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1300.6956521739139</v>
      </c>
      <c r="O100" s="77">
        <f t="shared" si="80"/>
        <v>68.457665903890202</v>
      </c>
      <c r="P100" s="78">
        <f t="shared" si="81"/>
        <v>0</v>
      </c>
      <c r="Q100" s="79">
        <f t="shared" si="77"/>
        <v>-7.3318077803203181</v>
      </c>
      <c r="R100" s="461">
        <f t="shared" si="82"/>
        <v>0.90326086956521801</v>
      </c>
      <c r="S100" s="910"/>
      <c r="T100" s="248">
        <v>0.63958333333333328</v>
      </c>
      <c r="U100" s="248">
        <v>0.71944444444444433</v>
      </c>
      <c r="V100" s="249">
        <v>22</v>
      </c>
      <c r="W100" s="120">
        <f t="shared" si="83"/>
        <v>114.99999999999991</v>
      </c>
      <c r="X100" s="256">
        <v>0.62916666666666665</v>
      </c>
      <c r="Y100" s="256">
        <v>0.63888888888888895</v>
      </c>
      <c r="Z100" s="254"/>
      <c r="AA100" s="254"/>
      <c r="AB100" s="895"/>
      <c r="AC100" s="895"/>
      <c r="AD100" s="457"/>
      <c r="AE100" s="457">
        <v>1</v>
      </c>
      <c r="AF100" s="250">
        <f t="shared" si="69"/>
        <v>-139.30434782608609</v>
      </c>
      <c r="AG100" s="458">
        <f t="shared" si="70"/>
        <v>0.90326086956521801</v>
      </c>
      <c r="AH100" s="894"/>
      <c r="AJ100" s="62"/>
      <c r="AK100" s="62"/>
    </row>
    <row r="101" spans="1:37" s="255" customFormat="1" ht="19.2" customHeight="1">
      <c r="A101" s="921"/>
      <c r="B101" s="459" t="s">
        <v>163</v>
      </c>
      <c r="C101" s="86"/>
      <c r="D101" s="113" t="s">
        <v>130</v>
      </c>
      <c r="E101" s="114"/>
      <c r="F101" s="245">
        <v>29.113149847094796</v>
      </c>
      <c r="G101" s="85">
        <v>787.25</v>
      </c>
      <c r="H101" s="247">
        <f t="shared" si="78"/>
        <v>22919.327217125378</v>
      </c>
      <c r="I101" s="457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1098.4883720930231</v>
      </c>
      <c r="O101" s="77">
        <f t="shared" si="80"/>
        <v>57.815177478580168</v>
      </c>
      <c r="P101" s="78">
        <f t="shared" si="81"/>
        <v>-1</v>
      </c>
      <c r="Q101" s="79">
        <f t="shared" si="77"/>
        <v>-11.434822521419832</v>
      </c>
      <c r="R101" s="461">
        <f t="shared" si="82"/>
        <v>0.83487620907696991</v>
      </c>
      <c r="S101" s="910"/>
      <c r="T101" s="248">
        <v>0.72430555555555542</v>
      </c>
      <c r="U101" s="80">
        <v>0.75416666666666654</v>
      </c>
      <c r="V101" s="249">
        <v>7</v>
      </c>
      <c r="W101" s="120">
        <f t="shared" si="83"/>
        <v>43.000000000000007</v>
      </c>
      <c r="X101" s="257"/>
      <c r="Y101" s="257"/>
      <c r="Z101" s="254"/>
      <c r="AA101" s="254"/>
      <c r="AB101" s="895"/>
      <c r="AC101" s="895"/>
      <c r="AD101" s="457">
        <v>1</v>
      </c>
      <c r="AE101" s="457"/>
      <c r="AF101" s="250">
        <f t="shared" si="69"/>
        <v>-286.51162790697686</v>
      </c>
      <c r="AG101" s="251">
        <f t="shared" si="70"/>
        <v>0.79313239862312146</v>
      </c>
      <c r="AH101" s="894"/>
      <c r="AJ101" s="62"/>
      <c r="AK101" s="62"/>
    </row>
    <row r="102" spans="1:37" s="255" customFormat="1" ht="19.2" customHeight="1">
      <c r="A102" s="921"/>
      <c r="B102" s="459" t="s">
        <v>163</v>
      </c>
      <c r="C102" s="213"/>
      <c r="D102" s="113" t="s">
        <v>111</v>
      </c>
      <c r="E102" s="215"/>
      <c r="F102" s="245">
        <v>43.14</v>
      </c>
      <c r="G102" s="85">
        <v>530</v>
      </c>
      <c r="H102" s="247">
        <f t="shared" si="78"/>
        <v>22864.2</v>
      </c>
      <c r="I102" s="459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1324.9999999999959</v>
      </c>
      <c r="O102" s="77">
        <f t="shared" si="80"/>
        <v>77.94117647058799</v>
      </c>
      <c r="P102" s="78">
        <f t="shared" si="81"/>
        <v>0</v>
      </c>
      <c r="Q102" s="79">
        <f t="shared" si="77"/>
        <v>-10.294117647059068</v>
      </c>
      <c r="R102" s="461">
        <f t="shared" si="82"/>
        <v>0.88333333333333053</v>
      </c>
      <c r="S102" s="910"/>
      <c r="T102" s="248">
        <v>0.75902777777777763</v>
      </c>
      <c r="U102" s="248">
        <v>0.77569444444444435</v>
      </c>
      <c r="V102" s="249">
        <v>7</v>
      </c>
      <c r="W102" s="120">
        <f t="shared" si="83"/>
        <v>24.000000000000075</v>
      </c>
      <c r="X102" s="257"/>
      <c r="Y102" s="257"/>
      <c r="Z102" s="254"/>
      <c r="AA102" s="254"/>
      <c r="AB102" s="895"/>
      <c r="AC102" s="895"/>
      <c r="AD102" s="457"/>
      <c r="AE102" s="457"/>
      <c r="AF102" s="250">
        <f t="shared" si="69"/>
        <v>-175.00000000000409</v>
      </c>
      <c r="AG102" s="458">
        <f t="shared" si="70"/>
        <v>0.88333333333333064</v>
      </c>
      <c r="AH102" s="894"/>
      <c r="AJ102" s="62"/>
      <c r="AK102" s="62"/>
    </row>
    <row r="103" spans="1:37" s="255" customFormat="1" ht="19.2" customHeight="1">
      <c r="A103" s="921"/>
      <c r="B103" s="459">
        <v>0</v>
      </c>
      <c r="C103" s="258"/>
      <c r="D103" s="113"/>
      <c r="E103" s="114"/>
      <c r="F103" s="245" t="s">
        <v>161</v>
      </c>
      <c r="G103" s="85"/>
      <c r="H103" s="247">
        <f t="shared" si="78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61"/>
      <c r="S103" s="910"/>
      <c r="T103" s="248"/>
      <c r="U103" s="248"/>
      <c r="V103" s="249"/>
      <c r="W103" s="120">
        <f t="shared" si="83"/>
        <v>0</v>
      </c>
      <c r="X103" s="257"/>
      <c r="Y103" s="257"/>
      <c r="Z103" s="254"/>
      <c r="AA103" s="254"/>
      <c r="AB103" s="895"/>
      <c r="AC103" s="895"/>
      <c r="AD103" s="457"/>
      <c r="AE103" s="457"/>
      <c r="AF103" s="84">
        <f t="shared" si="69"/>
        <v>0</v>
      </c>
      <c r="AG103" s="458" t="e">
        <f t="shared" si="70"/>
        <v>#DIV/0!</v>
      </c>
      <c r="AH103" s="894"/>
      <c r="AJ103" s="62"/>
      <c r="AK103" s="62"/>
    </row>
    <row r="104" spans="1:37" s="255" customFormat="1" ht="19.2" customHeight="1">
      <c r="A104" s="921"/>
      <c r="B104" s="459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61"/>
      <c r="S104" s="911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895"/>
      <c r="AC104" s="895"/>
      <c r="AD104" s="457"/>
      <c r="AE104" s="457"/>
      <c r="AF104" s="250">
        <f t="shared" si="69"/>
        <v>0</v>
      </c>
      <c r="AG104" s="251" t="e">
        <f t="shared" si="70"/>
        <v>#DIV/0!</v>
      </c>
      <c r="AH104" s="894"/>
      <c r="AJ104" s="62"/>
      <c r="AK104" s="62"/>
    </row>
    <row r="105" spans="1:37" s="255" customFormat="1" ht="19.2" customHeight="1">
      <c r="A105" s="921"/>
      <c r="B105" s="459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61"/>
      <c r="S105" s="911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895"/>
      <c r="AC105" s="895"/>
      <c r="AD105" s="457"/>
      <c r="AE105" s="457"/>
      <c r="AF105" s="84">
        <f t="shared" si="69"/>
        <v>0</v>
      </c>
      <c r="AG105" s="458" t="e">
        <f t="shared" si="70"/>
        <v>#DIV/0!</v>
      </c>
      <c r="AH105" s="894"/>
      <c r="AJ105" s="62"/>
      <c r="AK105" s="62"/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61"/>
      <c r="S106" s="9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895"/>
      <c r="AC106" s="895"/>
      <c r="AD106" s="457"/>
      <c r="AE106" s="457"/>
      <c r="AF106" s="84">
        <f t="shared" si="69"/>
        <v>0</v>
      </c>
      <c r="AG106" s="458" t="e">
        <f t="shared" si="70"/>
        <v>#DIV/0!</v>
      </c>
      <c r="AH106" s="894"/>
      <c r="AJ106" s="62"/>
      <c r="AK106" s="62"/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58"/>
      <c r="S107" s="9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895"/>
      <c r="AC107" s="895"/>
      <c r="AD107" s="457"/>
      <c r="AE107" s="457"/>
      <c r="AF107" s="254"/>
      <c r="AG107" s="458"/>
      <c r="AH107" s="894"/>
      <c r="AJ107" s="62"/>
      <c r="AK107" s="62"/>
    </row>
    <row r="108" spans="1:37" ht="19.2" customHeight="1">
      <c r="A108" s="921"/>
      <c r="B108" s="142">
        <v>0</v>
      </c>
      <c r="C108" s="132" t="s">
        <v>458</v>
      </c>
      <c r="D108" s="891" t="s">
        <v>377</v>
      </c>
      <c r="E108" s="891"/>
      <c r="F108" s="263"/>
      <c r="G108" s="103"/>
      <c r="H108" s="134"/>
      <c r="I108" s="135"/>
      <c r="J108" s="103">
        <v>18.857142857142858</v>
      </c>
      <c r="K108" s="103">
        <v>1433.5714285714287</v>
      </c>
      <c r="L108" s="136">
        <v>76.522114108801404</v>
      </c>
      <c r="M108" s="103">
        <f t="shared" ref="M108:O108" si="84">AVERAGE(M96:M107)</f>
        <v>18.714285714285715</v>
      </c>
      <c r="N108" s="103">
        <f t="shared" si="84"/>
        <v>1232.0325703239025</v>
      </c>
      <c r="O108" s="136">
        <f t="shared" si="84"/>
        <v>66.346607926080395</v>
      </c>
      <c r="P108" s="84">
        <f t="shared" ref="P108:P118" si="85">M108-J108</f>
        <v>-0.14285714285714235</v>
      </c>
      <c r="Q108" s="119">
        <f t="shared" ref="Q108:Q118" si="86">O108-L108</f>
        <v>-10.175506182721008</v>
      </c>
      <c r="R108" s="137">
        <f t="shared" ref="R108:R118" si="87">O108/L108</f>
        <v>0.86702528672622436</v>
      </c>
      <c r="S108" s="911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2</v>
      </c>
      <c r="AE108" s="139">
        <f>SUM(AE96:AE107)</f>
        <v>1</v>
      </c>
      <c r="AF108" s="84">
        <f t="shared" si="69"/>
        <v>-201.53885824752615</v>
      </c>
      <c r="AG108" s="458">
        <f t="shared" si="70"/>
        <v>0.85941484726131712</v>
      </c>
      <c r="AH108" s="894"/>
    </row>
    <row r="109" spans="1:37" ht="19.2" customHeight="1">
      <c r="A109" s="912" t="s">
        <v>459</v>
      </c>
      <c r="B109" s="459" t="s">
        <v>166</v>
      </c>
      <c r="C109" s="465"/>
      <c r="D109" s="264" t="s">
        <v>123</v>
      </c>
      <c r="E109" s="72"/>
      <c r="F109" s="73">
        <v>51.44</v>
      </c>
      <c r="G109" s="74">
        <v>1166</v>
      </c>
      <c r="H109" s="75">
        <f t="shared" ref="H109:H119" si="88">F109*G109</f>
        <v>59979.040000000001</v>
      </c>
      <c r="I109" s="459"/>
      <c r="J109" s="76">
        <v>20</v>
      </c>
      <c r="K109" s="74">
        <v>1440</v>
      </c>
      <c r="L109" s="77">
        <v>72</v>
      </c>
      <c r="M109" s="470">
        <v>20</v>
      </c>
      <c r="N109" s="74">
        <f t="shared" ref="N109:N118" si="89">G109/W109*60</f>
        <v>1185.7627118644077</v>
      </c>
      <c r="O109" s="77">
        <f t="shared" ref="O109:O118" si="90">N109/M109</f>
        <v>59.288135593220389</v>
      </c>
      <c r="P109" s="78">
        <f t="shared" si="85"/>
        <v>0</v>
      </c>
      <c r="Q109" s="79">
        <f t="shared" si="86"/>
        <v>-12.711864406779611</v>
      </c>
      <c r="R109" s="461">
        <f t="shared" si="87"/>
        <v>0.82344632768361647</v>
      </c>
      <c r="S109" s="915">
        <f>R121</f>
        <v>0.93257451579758932</v>
      </c>
      <c r="T109" s="265">
        <v>0.5</v>
      </c>
      <c r="U109" s="265">
        <v>0.54097222222222219</v>
      </c>
      <c r="V109" s="266">
        <v>5</v>
      </c>
      <c r="W109" s="469">
        <f t="shared" si="83"/>
        <v>58.99999999999995</v>
      </c>
      <c r="X109" s="83"/>
      <c r="Y109" s="83"/>
      <c r="Z109" s="84"/>
      <c r="AA109" s="84"/>
      <c r="AB109" s="895"/>
      <c r="AC109" s="895"/>
      <c r="AD109" s="457"/>
      <c r="AE109" s="457"/>
      <c r="AF109" s="78">
        <f t="shared" si="69"/>
        <v>-254.23728813559228</v>
      </c>
      <c r="AG109" s="160">
        <f t="shared" si="70"/>
        <v>0.82344632768361647</v>
      </c>
      <c r="AH109" s="894">
        <f>AG121</f>
        <v>0.93454991439384594</v>
      </c>
      <c r="AJ109" s="62" t="str">
        <f>A109</f>
        <v>綜合一組
(ET-55)</v>
      </c>
      <c r="AK109" s="404">
        <f>AVERAGE(AK110:AK120)</f>
        <v>6.3333333333333632</v>
      </c>
    </row>
    <row r="110" spans="1:37" ht="19.2" customHeight="1">
      <c r="A110" s="913"/>
      <c r="B110" s="459" t="s">
        <v>165</v>
      </c>
      <c r="C110" s="213"/>
      <c r="D110" s="71" t="s">
        <v>133</v>
      </c>
      <c r="E110" s="215"/>
      <c r="F110" s="73">
        <v>29.965493443754308</v>
      </c>
      <c r="G110" s="212">
        <v>1658</v>
      </c>
      <c r="H110" s="75">
        <f t="shared" si="88"/>
        <v>49682.788129744644</v>
      </c>
      <c r="I110" s="459"/>
      <c r="J110" s="76">
        <v>18</v>
      </c>
      <c r="K110" s="74">
        <v>1200</v>
      </c>
      <c r="L110" s="77">
        <v>66.666666666666671</v>
      </c>
      <c r="M110" s="470">
        <v>18</v>
      </c>
      <c r="N110" s="74">
        <f t="shared" si="89"/>
        <v>1069.6774193548406</v>
      </c>
      <c r="O110" s="77">
        <f t="shared" si="90"/>
        <v>59.426523297491144</v>
      </c>
      <c r="P110" s="78">
        <f t="shared" si="85"/>
        <v>0</v>
      </c>
      <c r="Q110" s="79">
        <f t="shared" si="86"/>
        <v>-7.2401433691755273</v>
      </c>
      <c r="R110" s="461">
        <f t="shared" si="87"/>
        <v>0.89139784946236711</v>
      </c>
      <c r="S110" s="901"/>
      <c r="T110" s="265">
        <v>0.54513888888888895</v>
      </c>
      <c r="U110" s="265">
        <v>0.60972222222222217</v>
      </c>
      <c r="V110" s="266">
        <v>6</v>
      </c>
      <c r="W110" s="469">
        <f t="shared" si="83"/>
        <v>92.999999999999829</v>
      </c>
      <c r="X110" s="227"/>
      <c r="Y110" s="227"/>
      <c r="Z110" s="84"/>
      <c r="AA110" s="84"/>
      <c r="AB110" s="895"/>
      <c r="AC110" s="895"/>
      <c r="AD110" s="457"/>
      <c r="AE110" s="457"/>
      <c r="AF110" s="78">
        <f t="shared" si="69"/>
        <v>-130.32258064515941</v>
      </c>
      <c r="AG110" s="160">
        <f t="shared" si="70"/>
        <v>0.89139784946236711</v>
      </c>
      <c r="AH110" s="894"/>
      <c r="AJ110" s="405">
        <f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913"/>
      <c r="B111" s="459" t="s">
        <v>165</v>
      </c>
      <c r="C111" s="213"/>
      <c r="D111" s="214" t="s">
        <v>109</v>
      </c>
      <c r="E111" s="215"/>
      <c r="F111" s="73">
        <v>34.229999999999997</v>
      </c>
      <c r="G111" s="85">
        <v>1235.1499999999999</v>
      </c>
      <c r="H111" s="75">
        <f t="shared" si="88"/>
        <v>42279.184499999988</v>
      </c>
      <c r="I111" s="457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9"/>
        <v>2179.6764705882324</v>
      </c>
      <c r="O111" s="77">
        <f t="shared" si="90"/>
        <v>167.66742081447941</v>
      </c>
      <c r="P111" s="78">
        <f t="shared" si="85"/>
        <v>0</v>
      </c>
      <c r="Q111" s="79">
        <f t="shared" si="86"/>
        <v>-5.4095022624436524</v>
      </c>
      <c r="R111" s="461">
        <f t="shared" si="87"/>
        <v>0.96874509803921449</v>
      </c>
      <c r="S111" s="901"/>
      <c r="T111" s="265">
        <v>0.62499999999999989</v>
      </c>
      <c r="U111" s="265">
        <v>0.64861111111111103</v>
      </c>
      <c r="V111" s="266">
        <v>22</v>
      </c>
      <c r="W111" s="469">
        <f t="shared" si="83"/>
        <v>34.000000000000043</v>
      </c>
      <c r="X111" s="83">
        <v>0.61388888888888882</v>
      </c>
      <c r="Y111" s="83">
        <v>0.62430555555555556</v>
      </c>
      <c r="Z111" s="84"/>
      <c r="AA111" s="84"/>
      <c r="AB111" s="895"/>
      <c r="AC111" s="895"/>
      <c r="AD111" s="457"/>
      <c r="AE111" s="457"/>
      <c r="AF111" s="78">
        <f t="shared" si="69"/>
        <v>-70.323529411767595</v>
      </c>
      <c r="AG111" s="160">
        <f t="shared" si="70"/>
        <v>0.96874509803921438</v>
      </c>
      <c r="AH111" s="894"/>
      <c r="AJ111" s="405">
        <f t="shared" ref="AJ111:AJ120" si="91">IF((IF(V111&lt;10,V111,(X111-U110)*1440))=0,"",IF(V111&lt;10,V111,(X111-U110)*1440))</f>
        <v>5.9999999999999787</v>
      </c>
      <c r="AK111" s="406">
        <f t="shared" ref="AK111:AK120" si="92">IF(AJ111&gt;4,AJ111,"")</f>
        <v>5.9999999999999787</v>
      </c>
    </row>
    <row r="112" spans="1:37" ht="19.2" customHeight="1">
      <c r="A112" s="913"/>
      <c r="B112" s="459" t="s">
        <v>165</v>
      </c>
      <c r="C112" s="213"/>
      <c r="D112" s="214" t="s">
        <v>110</v>
      </c>
      <c r="E112" s="114"/>
      <c r="F112" s="73">
        <v>35.83</v>
      </c>
      <c r="G112" s="85">
        <v>1945.3</v>
      </c>
      <c r="H112" s="75">
        <f t="shared" si="88"/>
        <v>69700.099000000002</v>
      </c>
      <c r="I112" s="457">
        <v>1</v>
      </c>
      <c r="J112" s="76">
        <v>11</v>
      </c>
      <c r="K112" s="74">
        <v>2250</v>
      </c>
      <c r="L112" s="77">
        <v>204.54545454545453</v>
      </c>
      <c r="M112" s="470">
        <v>11</v>
      </c>
      <c r="N112" s="74">
        <f t="shared" si="89"/>
        <v>2122.1454545454558</v>
      </c>
      <c r="O112" s="77">
        <f t="shared" si="90"/>
        <v>192.9223140495869</v>
      </c>
      <c r="P112" s="78">
        <f t="shared" si="85"/>
        <v>0</v>
      </c>
      <c r="Q112" s="79">
        <f t="shared" si="86"/>
        <v>-11.623140495867631</v>
      </c>
      <c r="R112" s="461">
        <f t="shared" si="87"/>
        <v>0.94317575757575822</v>
      </c>
      <c r="S112" s="901"/>
      <c r="T112" s="265">
        <v>0.65347222222222212</v>
      </c>
      <c r="U112" s="265">
        <v>0.69166666666666654</v>
      </c>
      <c r="V112" s="266">
        <v>7</v>
      </c>
      <c r="W112" s="469">
        <f t="shared" si="83"/>
        <v>54.999999999999964</v>
      </c>
      <c r="X112" s="253"/>
      <c r="Y112" s="253"/>
      <c r="Z112" s="84"/>
      <c r="AA112" s="84"/>
      <c r="AB112" s="895"/>
      <c r="AC112" s="895"/>
      <c r="AD112" s="457"/>
      <c r="AE112" s="457"/>
      <c r="AF112" s="78">
        <f t="shared" si="69"/>
        <v>-127.85454545454422</v>
      </c>
      <c r="AG112" s="160">
        <f t="shared" si="70"/>
        <v>0.94317575757575811</v>
      </c>
      <c r="AH112" s="894"/>
      <c r="AJ112" s="405">
        <f t="shared" si="91"/>
        <v>7</v>
      </c>
      <c r="AK112" s="406">
        <f t="shared" si="92"/>
        <v>7</v>
      </c>
    </row>
    <row r="113" spans="1:37" s="255" customFormat="1" ht="19.2" customHeight="1">
      <c r="A113" s="913"/>
      <c r="B113" s="459" t="s">
        <v>166</v>
      </c>
      <c r="C113" s="213"/>
      <c r="D113" s="214" t="s">
        <v>135</v>
      </c>
      <c r="E113" s="114"/>
      <c r="F113" s="73">
        <v>58.17</v>
      </c>
      <c r="G113" s="85">
        <v>1306</v>
      </c>
      <c r="H113" s="75">
        <f t="shared" si="88"/>
        <v>75970.02</v>
      </c>
      <c r="I113" s="457"/>
      <c r="J113" s="76">
        <v>14</v>
      </c>
      <c r="K113" s="74">
        <v>1440</v>
      </c>
      <c r="L113" s="77">
        <v>102.85714285714286</v>
      </c>
      <c r="M113" s="467">
        <v>14</v>
      </c>
      <c r="N113" s="74">
        <f t="shared" si="89"/>
        <v>1374.7368421052643</v>
      </c>
      <c r="O113" s="77">
        <f t="shared" si="90"/>
        <v>98.195488721804594</v>
      </c>
      <c r="P113" s="78">
        <f t="shared" si="85"/>
        <v>0</v>
      </c>
      <c r="Q113" s="79">
        <f t="shared" si="86"/>
        <v>-4.6616541353382672</v>
      </c>
      <c r="R113" s="461">
        <f t="shared" si="87"/>
        <v>0.95467836257310024</v>
      </c>
      <c r="S113" s="901"/>
      <c r="T113" s="265">
        <v>0.73194444444444429</v>
      </c>
      <c r="U113" s="265">
        <v>0.77152777777777759</v>
      </c>
      <c r="V113" s="266">
        <v>5</v>
      </c>
      <c r="W113" s="469">
        <f t="shared" si="83"/>
        <v>56.999999999999957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-65.263157894735741</v>
      </c>
      <c r="AG113" s="160">
        <f t="shared" si="70"/>
        <v>0.95467836257310013</v>
      </c>
      <c r="AH113" s="894"/>
      <c r="AJ113" s="405">
        <f t="shared" si="91"/>
        <v>5</v>
      </c>
      <c r="AK113" s="406">
        <f t="shared" si="92"/>
        <v>5</v>
      </c>
    </row>
    <row r="114" spans="1:37" s="255" customFormat="1" ht="19.2" customHeight="1">
      <c r="A114" s="913"/>
      <c r="B114" s="459" t="s">
        <v>166</v>
      </c>
      <c r="C114" s="213"/>
      <c r="D114" s="113" t="s">
        <v>136</v>
      </c>
      <c r="E114" s="72"/>
      <c r="F114" s="73">
        <v>54.09</v>
      </c>
      <c r="G114" s="74">
        <v>851</v>
      </c>
      <c r="H114" s="75">
        <f t="shared" si="88"/>
        <v>46030.590000000004</v>
      </c>
      <c r="I114" s="457"/>
      <c r="J114" s="76">
        <v>14</v>
      </c>
      <c r="K114" s="74">
        <v>1440</v>
      </c>
      <c r="L114" s="77">
        <v>102.85714285714286</v>
      </c>
      <c r="M114" s="467">
        <v>14</v>
      </c>
      <c r="N114" s="74">
        <f t="shared" si="89"/>
        <v>1343.6842105263147</v>
      </c>
      <c r="O114" s="77">
        <f t="shared" si="90"/>
        <v>95.977443609022473</v>
      </c>
      <c r="P114" s="78">
        <f t="shared" si="85"/>
        <v>0</v>
      </c>
      <c r="Q114" s="79">
        <f t="shared" si="86"/>
        <v>-6.8796992481203887</v>
      </c>
      <c r="R114" s="461">
        <f t="shared" si="87"/>
        <v>0.9331140350877184</v>
      </c>
      <c r="S114" s="901"/>
      <c r="T114" s="265">
        <v>0.77569444444444424</v>
      </c>
      <c r="U114" s="265">
        <v>0.80208333333333315</v>
      </c>
      <c r="V114" s="266">
        <v>6</v>
      </c>
      <c r="W114" s="469">
        <f t="shared" si="83"/>
        <v>38.000000000000028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-96.3157894736853</v>
      </c>
      <c r="AG114" s="160">
        <f t="shared" si="70"/>
        <v>0.93311403508771851</v>
      </c>
      <c r="AH114" s="894"/>
      <c r="AJ114" s="405">
        <f t="shared" si="91"/>
        <v>6</v>
      </c>
      <c r="AK114" s="406">
        <f t="shared" si="92"/>
        <v>6</v>
      </c>
    </row>
    <row r="115" spans="1:37" s="255" customFormat="1" ht="19.2" customHeight="1">
      <c r="A115" s="913"/>
      <c r="B115" s="459" t="s">
        <v>166</v>
      </c>
      <c r="C115" s="213"/>
      <c r="D115" s="113" t="s">
        <v>134</v>
      </c>
      <c r="E115" s="114"/>
      <c r="F115" s="73">
        <v>55.56</v>
      </c>
      <c r="G115" s="268">
        <v>1295</v>
      </c>
      <c r="H115" s="75">
        <f t="shared" si="88"/>
        <v>71950.2</v>
      </c>
      <c r="I115" s="457"/>
      <c r="J115" s="76">
        <v>16</v>
      </c>
      <c r="K115" s="74">
        <v>1440</v>
      </c>
      <c r="L115" s="77">
        <v>90</v>
      </c>
      <c r="M115" s="467">
        <v>16</v>
      </c>
      <c r="N115" s="74">
        <f t="shared" si="89"/>
        <v>1387.5000000000011</v>
      </c>
      <c r="O115" s="77">
        <f t="shared" si="90"/>
        <v>86.718750000000071</v>
      </c>
      <c r="P115" s="78">
        <f t="shared" si="85"/>
        <v>0</v>
      </c>
      <c r="Q115" s="79">
        <f t="shared" si="86"/>
        <v>-3.2812499999999289</v>
      </c>
      <c r="R115" s="461">
        <f t="shared" si="87"/>
        <v>0.96354166666666741</v>
      </c>
      <c r="S115" s="901"/>
      <c r="T115" s="265">
        <v>0.8062499999999998</v>
      </c>
      <c r="U115" s="265">
        <v>0.84513888888888866</v>
      </c>
      <c r="V115" s="266">
        <v>6</v>
      </c>
      <c r="W115" s="469">
        <f t="shared" si="83"/>
        <v>55.999999999999957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-52.499999999998863</v>
      </c>
      <c r="AG115" s="160">
        <f t="shared" si="70"/>
        <v>0.96354166666666741</v>
      </c>
      <c r="AH115" s="894"/>
      <c r="AJ115" s="405">
        <f t="shared" si="91"/>
        <v>6</v>
      </c>
      <c r="AK115" s="406">
        <f t="shared" si="92"/>
        <v>6</v>
      </c>
    </row>
    <row r="116" spans="1:37" s="255" customFormat="1" ht="19.2" customHeight="1">
      <c r="A116" s="913"/>
      <c r="B116" s="459" t="s">
        <v>166</v>
      </c>
      <c r="C116" s="86"/>
      <c r="D116" s="113" t="s">
        <v>156</v>
      </c>
      <c r="E116" s="114"/>
      <c r="F116" s="73">
        <v>51.06</v>
      </c>
      <c r="G116" s="268">
        <v>1516</v>
      </c>
      <c r="H116" s="75">
        <f t="shared" si="88"/>
        <v>77406.960000000006</v>
      </c>
      <c r="I116" s="457"/>
      <c r="J116" s="76">
        <v>16</v>
      </c>
      <c r="K116" s="74">
        <v>1500</v>
      </c>
      <c r="L116" s="77">
        <v>93.75</v>
      </c>
      <c r="M116" s="467">
        <v>16</v>
      </c>
      <c r="N116" s="74">
        <f t="shared" si="89"/>
        <v>1337.6470588235277</v>
      </c>
      <c r="O116" s="77">
        <f t="shared" si="90"/>
        <v>83.60294117647048</v>
      </c>
      <c r="P116" s="78">
        <f t="shared" si="85"/>
        <v>0</v>
      </c>
      <c r="Q116" s="79">
        <f t="shared" si="86"/>
        <v>-10.14705882352952</v>
      </c>
      <c r="R116" s="461">
        <f t="shared" si="87"/>
        <v>0.89176470588235179</v>
      </c>
      <c r="S116" s="901"/>
      <c r="T116" s="265">
        <v>0.86041666666666639</v>
      </c>
      <c r="U116" s="265">
        <v>0.90763888888888866</v>
      </c>
      <c r="V116" s="266">
        <v>22</v>
      </c>
      <c r="W116" s="469">
        <f t="shared" si="83"/>
        <v>68.000000000000085</v>
      </c>
      <c r="X116" s="253">
        <v>0.85</v>
      </c>
      <c r="Y116" s="253">
        <v>0.85972222222222217</v>
      </c>
      <c r="Z116" s="254"/>
      <c r="AA116" s="254"/>
      <c r="AB116" s="895"/>
      <c r="AC116" s="895"/>
      <c r="AD116" s="258"/>
      <c r="AE116" s="258"/>
      <c r="AF116" s="78">
        <f t="shared" si="69"/>
        <v>-162.35294117647231</v>
      </c>
      <c r="AG116" s="160">
        <f t="shared" si="70"/>
        <v>0.89176470588235179</v>
      </c>
      <c r="AH116" s="894"/>
      <c r="AJ116" s="405">
        <f t="shared" si="91"/>
        <v>7.0000000000002949</v>
      </c>
      <c r="AK116" s="406">
        <f t="shared" si="92"/>
        <v>7.0000000000002949</v>
      </c>
    </row>
    <row r="117" spans="1:37" s="255" customFormat="1" ht="19.2" customHeight="1">
      <c r="A117" s="913"/>
      <c r="B117" s="459" t="s">
        <v>166</v>
      </c>
      <c r="C117" s="86"/>
      <c r="D117" s="113" t="s">
        <v>150</v>
      </c>
      <c r="E117" s="114"/>
      <c r="F117" s="73">
        <v>50.67</v>
      </c>
      <c r="G117" s="268">
        <v>1500</v>
      </c>
      <c r="H117" s="75">
        <f t="shared" si="88"/>
        <v>76005</v>
      </c>
      <c r="I117" s="457"/>
      <c r="J117" s="76">
        <v>17</v>
      </c>
      <c r="K117" s="74">
        <v>1440</v>
      </c>
      <c r="L117" s="77">
        <v>84.705882352941174</v>
      </c>
      <c r="M117" s="467">
        <v>17</v>
      </c>
      <c r="N117" s="74">
        <f t="shared" si="89"/>
        <v>1406.2500000000016</v>
      </c>
      <c r="O117" s="77">
        <f t="shared" si="90"/>
        <v>82.720588235294215</v>
      </c>
      <c r="P117" s="78">
        <f t="shared" si="85"/>
        <v>0</v>
      </c>
      <c r="Q117" s="79">
        <f t="shared" si="86"/>
        <v>-1.9852941176469585</v>
      </c>
      <c r="R117" s="461">
        <f t="shared" si="87"/>
        <v>0.97656250000000122</v>
      </c>
      <c r="S117" s="901"/>
      <c r="T117" s="265">
        <v>0.91249999999999976</v>
      </c>
      <c r="U117" s="265">
        <v>0.95694444444444415</v>
      </c>
      <c r="V117" s="266">
        <v>7</v>
      </c>
      <c r="W117" s="469">
        <f t="shared" si="83"/>
        <v>63.999999999999929</v>
      </c>
      <c r="X117" s="253"/>
      <c r="Y117" s="253"/>
      <c r="Z117" s="254"/>
      <c r="AA117" s="254"/>
      <c r="AB117" s="895"/>
      <c r="AC117" s="895"/>
      <c r="AD117" s="258">
        <v>1</v>
      </c>
      <c r="AE117" s="258"/>
      <c r="AF117" s="78">
        <f t="shared" si="69"/>
        <v>-33.749999999998408</v>
      </c>
      <c r="AG117" s="160">
        <f t="shared" si="70"/>
        <v>0.97656250000000111</v>
      </c>
      <c r="AH117" s="894"/>
      <c r="AJ117" s="405">
        <f t="shared" si="91"/>
        <v>7</v>
      </c>
      <c r="AK117" s="406">
        <f t="shared" si="92"/>
        <v>7</v>
      </c>
    </row>
    <row r="118" spans="1:37" s="255" customFormat="1" ht="19.2" customHeight="1">
      <c r="A118" s="913"/>
      <c r="B118" s="459" t="s">
        <v>166</v>
      </c>
      <c r="C118" s="200"/>
      <c r="D118" s="113" t="s">
        <v>151</v>
      </c>
      <c r="E118" s="72"/>
      <c r="F118" s="73">
        <v>50.49</v>
      </c>
      <c r="G118" s="74">
        <v>1466</v>
      </c>
      <c r="H118" s="75">
        <f t="shared" si="88"/>
        <v>74018.34</v>
      </c>
      <c r="I118" s="457"/>
      <c r="J118" s="76">
        <v>14</v>
      </c>
      <c r="K118" s="74">
        <v>1440</v>
      </c>
      <c r="L118" s="77">
        <v>102.85714285714286</v>
      </c>
      <c r="M118" s="467">
        <v>15</v>
      </c>
      <c r="N118" s="74">
        <f t="shared" si="89"/>
        <v>1396.1904761904741</v>
      </c>
      <c r="O118" s="77">
        <f t="shared" si="90"/>
        <v>93.079365079364933</v>
      </c>
      <c r="P118" s="78">
        <f t="shared" si="85"/>
        <v>1</v>
      </c>
      <c r="Q118" s="79">
        <f t="shared" si="86"/>
        <v>-9.7777777777779278</v>
      </c>
      <c r="R118" s="461">
        <f t="shared" si="87"/>
        <v>0.90493827160493678</v>
      </c>
      <c r="S118" s="901"/>
      <c r="T118" s="265">
        <v>0.96180555555555525</v>
      </c>
      <c r="U118" s="265">
        <v>1.0055555555555553</v>
      </c>
      <c r="V118" s="266">
        <v>7</v>
      </c>
      <c r="W118" s="469">
        <f t="shared" si="83"/>
        <v>63.000000000000099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-43.809523809525899</v>
      </c>
      <c r="AG118" s="160">
        <f t="shared" si="70"/>
        <v>0.96957671957671809</v>
      </c>
      <c r="AH118" s="894"/>
      <c r="AJ118" s="405">
        <f t="shared" si="91"/>
        <v>7</v>
      </c>
      <c r="AK118" s="406">
        <f t="shared" si="92"/>
        <v>7</v>
      </c>
    </row>
    <row r="119" spans="1:37" s="255" customFormat="1" ht="19.2" customHeight="1">
      <c r="A119" s="913"/>
      <c r="B119" s="459">
        <v>0</v>
      </c>
      <c r="C119" s="260"/>
      <c r="D119" s="113"/>
      <c r="E119" s="114"/>
      <c r="F119" s="73" t="s">
        <v>161</v>
      </c>
      <c r="G119" s="268"/>
      <c r="H119" s="75">
        <f t="shared" si="88"/>
        <v>0</v>
      </c>
      <c r="I119" s="457"/>
      <c r="J119" s="76"/>
      <c r="K119" s="74"/>
      <c r="L119" s="77"/>
      <c r="M119" s="467"/>
      <c r="N119" s="74"/>
      <c r="O119" s="77"/>
      <c r="P119" s="78"/>
      <c r="Q119" s="79"/>
      <c r="R119" s="461"/>
      <c r="S119" s="901"/>
      <c r="T119" s="265"/>
      <c r="U119" s="265"/>
      <c r="V119" s="266"/>
      <c r="W119" s="469">
        <f t="shared" si="83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1"/>
        <v/>
      </c>
      <c r="AK119" s="406" t="str">
        <f t="shared" si="92"/>
        <v/>
      </c>
    </row>
    <row r="120" spans="1:37" s="255" customFormat="1" ht="19.2" customHeight="1">
      <c r="A120" s="913"/>
      <c r="B120" s="45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57"/>
      <c r="J120" s="216"/>
      <c r="K120" s="270"/>
      <c r="L120" s="77"/>
      <c r="M120" s="467"/>
      <c r="N120" s="217"/>
      <c r="O120" s="262"/>
      <c r="P120" s="197"/>
      <c r="Q120" s="79"/>
      <c r="R120" s="461"/>
      <c r="S120" s="901"/>
      <c r="T120" s="265"/>
      <c r="U120" s="265"/>
      <c r="V120" s="266"/>
      <c r="W120" s="469">
        <f t="shared" si="83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1"/>
        <v/>
      </c>
      <c r="AK120" s="406" t="str">
        <f t="shared" si="92"/>
        <v/>
      </c>
    </row>
    <row r="121" spans="1:37" ht="19.2" customHeight="1">
      <c r="A121" s="914"/>
      <c r="B121" s="156">
        <v>0</v>
      </c>
      <c r="C121" s="132" t="s">
        <v>460</v>
      </c>
      <c r="D121" s="271" t="s">
        <v>377</v>
      </c>
      <c r="E121" s="272"/>
      <c r="F121" s="205"/>
      <c r="G121" s="273"/>
      <c r="H121" s="274"/>
      <c r="I121" s="275"/>
      <c r="J121" s="238">
        <v>15.3</v>
      </c>
      <c r="K121" s="238">
        <v>1584</v>
      </c>
      <c r="L121" s="239">
        <v>109.3316355213414</v>
      </c>
      <c r="M121" s="238">
        <f>AVERAGE(M109:M120)</f>
        <v>15.4</v>
      </c>
      <c r="N121" s="238">
        <f t="shared" ref="N121:O121" si="93">AVERAGE(N109:N120)</f>
        <v>1480.3270643998519</v>
      </c>
      <c r="O121" s="239">
        <f t="shared" si="93"/>
        <v>101.95989705767347</v>
      </c>
      <c r="P121" s="78">
        <f t="shared" ref="P121:P129" si="94">M121-J121</f>
        <v>9.9999999999999645E-2</v>
      </c>
      <c r="Q121" s="79">
        <f t="shared" ref="Q121:Q129" si="95">O121-L121</f>
        <v>-7.3717384636679242</v>
      </c>
      <c r="R121" s="209">
        <f t="shared" ref="R121:R129" si="96">O121/L121</f>
        <v>0.93257451579758932</v>
      </c>
      <c r="S121" s="909"/>
      <c r="T121" s="198"/>
      <c r="U121" s="198"/>
      <c r="V121" s="74"/>
      <c r="W121" s="469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1</v>
      </c>
      <c r="AE121" s="139">
        <f>SUM(AE109:AE120)</f>
        <v>0</v>
      </c>
      <c r="AF121" s="78">
        <f>N121-K121</f>
        <v>-103.67293560014809</v>
      </c>
      <c r="AG121" s="160">
        <f>N121/K121</f>
        <v>0.93454991439384594</v>
      </c>
      <c r="AH121" s="894"/>
    </row>
    <row r="122" spans="1:37" ht="19.2" customHeight="1">
      <c r="A122" s="916" t="s">
        <v>484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1362</v>
      </c>
      <c r="H122" s="75">
        <f t="shared" ref="H122:H132" si="97">F122*G122</f>
        <v>81093.48</v>
      </c>
      <c r="I122" s="459"/>
      <c r="J122" s="76">
        <v>18</v>
      </c>
      <c r="K122" s="74">
        <v>1385</v>
      </c>
      <c r="L122" s="77">
        <v>76.944444444444443</v>
      </c>
      <c r="M122" s="470">
        <v>18</v>
      </c>
      <c r="N122" s="212">
        <f t="shared" ref="N122:N129" si="98">G122/W122*60</f>
        <v>1276.8750000000016</v>
      </c>
      <c r="O122" s="276">
        <f t="shared" ref="O122:O129" si="99">N122/M122</f>
        <v>70.937500000000085</v>
      </c>
      <c r="P122" s="140">
        <f t="shared" si="94"/>
        <v>0</v>
      </c>
      <c r="Q122" s="220">
        <f t="shared" si="95"/>
        <v>-6.0069444444443576</v>
      </c>
      <c r="R122" s="141">
        <f t="shared" si="96"/>
        <v>0.92193140794223938</v>
      </c>
      <c r="S122" s="910">
        <f>R134</f>
        <v>0.95481475527865178</v>
      </c>
      <c r="T122" s="198">
        <v>0.5</v>
      </c>
      <c r="U122" s="198">
        <v>0.5444444444444444</v>
      </c>
      <c r="V122" s="266">
        <v>5</v>
      </c>
      <c r="W122" s="469">
        <f t="shared" si="83"/>
        <v>63.999999999999929</v>
      </c>
      <c r="X122" s="83"/>
      <c r="Y122" s="83"/>
      <c r="Z122" s="84"/>
      <c r="AA122" s="84"/>
      <c r="AB122" s="895"/>
      <c r="AC122" s="895"/>
      <c r="AD122" s="457"/>
      <c r="AE122" s="457"/>
      <c r="AF122" s="78">
        <f t="shared" si="69"/>
        <v>-108.12499999999841</v>
      </c>
      <c r="AG122" s="461">
        <f t="shared" si="70"/>
        <v>0.92193140794223938</v>
      </c>
      <c r="AH122" s="909">
        <f>AG134</f>
        <v>0.95378424103395087</v>
      </c>
      <c r="AJ122" s="62" t="str">
        <f>A122</f>
        <v>綜合二組
(ET-55)</v>
      </c>
      <c r="AK122" s="404">
        <f>AVERAGE(AK123:AK133)</f>
        <v>6.2857142857143486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1694</v>
      </c>
      <c r="H123" s="75">
        <f t="shared" si="97"/>
        <v>99386.98</v>
      </c>
      <c r="I123" s="457"/>
      <c r="J123" s="76">
        <v>19</v>
      </c>
      <c r="K123" s="74">
        <v>1440</v>
      </c>
      <c r="L123" s="77">
        <v>75.78947368421052</v>
      </c>
      <c r="M123" s="467">
        <v>19</v>
      </c>
      <c r="N123" s="85">
        <f t="shared" si="98"/>
        <v>1319.9999999999993</v>
      </c>
      <c r="O123" s="118">
        <f t="shared" si="99"/>
        <v>69.473684210526287</v>
      </c>
      <c r="P123" s="84">
        <f t="shared" si="94"/>
        <v>0</v>
      </c>
      <c r="Q123" s="119">
        <f t="shared" si="95"/>
        <v>-6.3157894736842337</v>
      </c>
      <c r="R123" s="458">
        <f t="shared" si="96"/>
        <v>0.91666666666666641</v>
      </c>
      <c r="S123" s="910"/>
      <c r="T123" s="198">
        <v>0.54930555555555549</v>
      </c>
      <c r="U123" s="198">
        <v>0.60277777777777775</v>
      </c>
      <c r="V123" s="266">
        <v>7</v>
      </c>
      <c r="W123" s="469">
        <f t="shared" si="83"/>
        <v>77.000000000000043</v>
      </c>
      <c r="X123" s="83"/>
      <c r="Y123" s="83"/>
      <c r="Z123" s="84"/>
      <c r="AA123" s="84"/>
      <c r="AB123" s="895"/>
      <c r="AC123" s="895"/>
      <c r="AD123" s="457"/>
      <c r="AE123" s="457"/>
      <c r="AF123" s="78">
        <f t="shared" si="69"/>
        <v>-120.00000000000068</v>
      </c>
      <c r="AG123" s="461">
        <f t="shared" si="70"/>
        <v>0.91666666666666619</v>
      </c>
      <c r="AH123" s="910"/>
      <c r="AJ123" s="405">
        <f t="shared" ref="AJ123:AJ133" si="100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2403</v>
      </c>
      <c r="H124" s="75">
        <f t="shared" si="97"/>
        <v>143026.56</v>
      </c>
      <c r="I124" s="277"/>
      <c r="J124" s="76">
        <v>21</v>
      </c>
      <c r="K124" s="74">
        <v>1385</v>
      </c>
      <c r="L124" s="77">
        <v>65.952380952380949</v>
      </c>
      <c r="M124" s="470">
        <v>21</v>
      </c>
      <c r="N124" s="212">
        <f t="shared" si="98"/>
        <v>1275.9292035398241</v>
      </c>
      <c r="O124" s="276">
        <f t="shared" si="99"/>
        <v>60.758533501896387</v>
      </c>
      <c r="P124" s="140">
        <f t="shared" si="94"/>
        <v>0</v>
      </c>
      <c r="Q124" s="220">
        <f t="shared" si="95"/>
        <v>-5.1938474504845615</v>
      </c>
      <c r="R124" s="141">
        <f t="shared" si="96"/>
        <v>0.92124852241142541</v>
      </c>
      <c r="S124" s="917"/>
      <c r="T124" s="198">
        <v>0.61805555555555547</v>
      </c>
      <c r="U124" s="198">
        <v>0.69652777777777763</v>
      </c>
      <c r="V124" s="266">
        <v>22</v>
      </c>
      <c r="W124" s="469">
        <f t="shared" si="83"/>
        <v>112.99999999999991</v>
      </c>
      <c r="X124" s="227">
        <v>0.6069444444444444</v>
      </c>
      <c r="Y124" s="227">
        <v>0.61736111111111114</v>
      </c>
      <c r="Z124" s="84"/>
      <c r="AA124" s="84"/>
      <c r="AB124" s="895"/>
      <c r="AC124" s="895"/>
      <c r="AD124" s="457"/>
      <c r="AE124" s="457"/>
      <c r="AF124" s="140">
        <f t="shared" si="69"/>
        <v>-109.07079646017587</v>
      </c>
      <c r="AG124" s="141">
        <f t="shared" si="70"/>
        <v>0.92124852241142541</v>
      </c>
      <c r="AH124" s="910"/>
      <c r="AJ124" s="405">
        <f t="shared" si="100"/>
        <v>5.9999999999999787</v>
      </c>
      <c r="AK124" s="406">
        <f t="shared" ref="AK124:AK133" si="101">IF(AJ124&gt;4,AJ124,"")</f>
        <v>5.9999999999999787</v>
      </c>
    </row>
    <row r="125" spans="1:37" ht="19.2" customHeight="1">
      <c r="A125" s="916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2392</v>
      </c>
      <c r="H125" s="75">
        <f t="shared" si="97"/>
        <v>113859.2</v>
      </c>
      <c r="I125" s="459"/>
      <c r="J125" s="76">
        <v>21</v>
      </c>
      <c r="K125" s="74">
        <v>1440</v>
      </c>
      <c r="L125" s="77">
        <v>68.571428571428569</v>
      </c>
      <c r="M125" s="470">
        <v>21</v>
      </c>
      <c r="N125" s="212">
        <f t="shared" si="98"/>
        <v>1393.3980582524277</v>
      </c>
      <c r="O125" s="276">
        <f t="shared" si="99"/>
        <v>66.352288488210846</v>
      </c>
      <c r="P125" s="140">
        <f t="shared" si="94"/>
        <v>0</v>
      </c>
      <c r="Q125" s="220">
        <f t="shared" si="95"/>
        <v>-2.2191400832177237</v>
      </c>
      <c r="R125" s="141">
        <f t="shared" si="96"/>
        <v>0.96763754045307482</v>
      </c>
      <c r="S125" s="917"/>
      <c r="T125" s="198">
        <v>0.73680555555555538</v>
      </c>
      <c r="U125" s="198">
        <v>0.80833333333333313</v>
      </c>
      <c r="V125" s="266">
        <v>5</v>
      </c>
      <c r="W125" s="469">
        <f t="shared" si="83"/>
        <v>102.99999999999996</v>
      </c>
      <c r="X125" s="93"/>
      <c r="Y125" s="93"/>
      <c r="Z125" s="84"/>
      <c r="AA125" s="84"/>
      <c r="AB125" s="895"/>
      <c r="AC125" s="895"/>
      <c r="AD125" s="457"/>
      <c r="AE125" s="457"/>
      <c r="AF125" s="78">
        <f t="shared" si="69"/>
        <v>-46.601941747572255</v>
      </c>
      <c r="AG125" s="461">
        <f t="shared" si="70"/>
        <v>0.96763754045307482</v>
      </c>
      <c r="AH125" s="911"/>
      <c r="AJ125" s="405">
        <f t="shared" si="100"/>
        <v>5</v>
      </c>
      <c r="AK125" s="406">
        <f t="shared" si="101"/>
        <v>5</v>
      </c>
    </row>
    <row r="126" spans="1:37" ht="19.2" customHeight="1">
      <c r="A126" s="916"/>
      <c r="B126" s="168" t="s">
        <v>166</v>
      </c>
      <c r="C126" s="457"/>
      <c r="D126" s="278" t="s">
        <v>141</v>
      </c>
      <c r="E126" s="215"/>
      <c r="F126" s="73">
        <v>56.79</v>
      </c>
      <c r="G126" s="85">
        <v>1493</v>
      </c>
      <c r="H126" s="75">
        <f t="shared" si="97"/>
        <v>84787.47</v>
      </c>
      <c r="I126" s="457"/>
      <c r="J126" s="76">
        <v>18</v>
      </c>
      <c r="K126" s="74">
        <v>1636</v>
      </c>
      <c r="L126" s="77">
        <v>90.888888888888886</v>
      </c>
      <c r="M126" s="467">
        <v>18</v>
      </c>
      <c r="N126" s="85">
        <f t="shared" si="98"/>
        <v>1571.5789473684222</v>
      </c>
      <c r="O126" s="118">
        <f t="shared" si="99"/>
        <v>87.309941520467902</v>
      </c>
      <c r="P126" s="84">
        <f t="shared" si="94"/>
        <v>0</v>
      </c>
      <c r="Q126" s="119">
        <f t="shared" si="95"/>
        <v>-3.5789473684209838</v>
      </c>
      <c r="R126" s="458">
        <f t="shared" si="96"/>
        <v>0.96062282846480584</v>
      </c>
      <c r="S126" s="917"/>
      <c r="T126" s="198">
        <v>0.81249999999999978</v>
      </c>
      <c r="U126" s="198">
        <v>0.85208333333333308</v>
      </c>
      <c r="V126" s="266">
        <v>6</v>
      </c>
      <c r="W126" s="469">
        <f t="shared" si="83"/>
        <v>56.999999999999957</v>
      </c>
      <c r="X126" s="93"/>
      <c r="Y126" s="93"/>
      <c r="Z126" s="84"/>
      <c r="AA126" s="84"/>
      <c r="AB126" s="895"/>
      <c r="AC126" s="895"/>
      <c r="AD126" s="457"/>
      <c r="AE126" s="457"/>
      <c r="AF126" s="140">
        <f t="shared" si="69"/>
        <v>-64.421052631577822</v>
      </c>
      <c r="AG126" s="141">
        <f t="shared" si="70"/>
        <v>0.96062282846480573</v>
      </c>
      <c r="AH126" s="911"/>
      <c r="AJ126" s="405">
        <f t="shared" si="100"/>
        <v>6</v>
      </c>
      <c r="AK126" s="406">
        <f t="shared" si="101"/>
        <v>6</v>
      </c>
    </row>
    <row r="127" spans="1:37" ht="19.2" customHeight="1">
      <c r="A127" s="916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1407</v>
      </c>
      <c r="H127" s="75">
        <f t="shared" si="97"/>
        <v>80016.09</v>
      </c>
      <c r="I127" s="258"/>
      <c r="J127" s="76">
        <v>18</v>
      </c>
      <c r="K127" s="74">
        <v>1636</v>
      </c>
      <c r="L127" s="77">
        <v>90.888888888888886</v>
      </c>
      <c r="M127" s="470">
        <v>18</v>
      </c>
      <c r="N127" s="85">
        <f t="shared" si="98"/>
        <v>1563.3333333333342</v>
      </c>
      <c r="O127" s="118">
        <f t="shared" si="99"/>
        <v>86.851851851851904</v>
      </c>
      <c r="P127" s="84">
        <f t="shared" si="94"/>
        <v>0</v>
      </c>
      <c r="Q127" s="119">
        <f t="shared" si="95"/>
        <v>-4.0370370370369812</v>
      </c>
      <c r="R127" s="458">
        <f t="shared" si="96"/>
        <v>0.95558272208639017</v>
      </c>
      <c r="S127" s="917"/>
      <c r="T127" s="198">
        <v>0.85694444444444418</v>
      </c>
      <c r="U127" s="198">
        <v>0.89444444444444415</v>
      </c>
      <c r="V127" s="459">
        <v>7</v>
      </c>
      <c r="W127" s="469">
        <f t="shared" si="83"/>
        <v>53.999999999999972</v>
      </c>
      <c r="X127" s="93"/>
      <c r="Y127" s="93"/>
      <c r="Z127" s="84"/>
      <c r="AA127" s="84"/>
      <c r="AB127" s="895"/>
      <c r="AC127" s="895"/>
      <c r="AD127" s="457"/>
      <c r="AE127" s="457">
        <v>1</v>
      </c>
      <c r="AF127" s="140">
        <f t="shared" si="69"/>
        <v>-72.666666666665833</v>
      </c>
      <c r="AG127" s="141">
        <f t="shared" si="70"/>
        <v>0.95558272208639006</v>
      </c>
      <c r="AH127" s="911"/>
      <c r="AJ127" s="405">
        <f t="shared" si="100"/>
        <v>7</v>
      </c>
      <c r="AK127" s="406">
        <f t="shared" si="101"/>
        <v>7</v>
      </c>
    </row>
    <row r="128" spans="1:37" ht="19.2" customHeight="1">
      <c r="A128" s="916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1191</v>
      </c>
      <c r="H128" s="75">
        <f t="shared" si="97"/>
        <v>69280.47</v>
      </c>
      <c r="I128" s="457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8"/>
        <v>1624.090909090909</v>
      </c>
      <c r="O128" s="276">
        <f t="shared" si="99"/>
        <v>101.50568181818181</v>
      </c>
      <c r="P128" s="140">
        <f t="shared" si="94"/>
        <v>0</v>
      </c>
      <c r="Q128" s="220">
        <f t="shared" si="95"/>
        <v>-0.74431818181818699</v>
      </c>
      <c r="R128" s="141">
        <f t="shared" si="96"/>
        <v>0.99272060457879518</v>
      </c>
      <c r="S128" s="917"/>
      <c r="T128" s="198">
        <v>0.91041666666666643</v>
      </c>
      <c r="U128" s="198">
        <v>0.94097222222222199</v>
      </c>
      <c r="V128" s="459">
        <v>23</v>
      </c>
      <c r="W128" s="469">
        <f t="shared" si="83"/>
        <v>44</v>
      </c>
      <c r="X128" s="93">
        <v>0.89861111111111114</v>
      </c>
      <c r="Y128" s="93">
        <v>0.90972222222222221</v>
      </c>
      <c r="Z128" s="84"/>
      <c r="AA128" s="84"/>
      <c r="AB128" s="895"/>
      <c r="AC128" s="895"/>
      <c r="AD128" s="457"/>
      <c r="AE128" s="457"/>
      <c r="AF128" s="78">
        <f t="shared" si="69"/>
        <v>-11.909090909090992</v>
      </c>
      <c r="AG128" s="461">
        <f t="shared" si="70"/>
        <v>0.99272060457879518</v>
      </c>
      <c r="AH128" s="911"/>
      <c r="AJ128" s="405">
        <f t="shared" si="100"/>
        <v>6.0000000000004583</v>
      </c>
      <c r="AK128" s="406">
        <f t="shared" si="101"/>
        <v>6.0000000000004583</v>
      </c>
    </row>
    <row r="129" spans="1:37" ht="19.2" customHeight="1">
      <c r="A129" s="916"/>
      <c r="B129" s="168" t="s">
        <v>166</v>
      </c>
      <c r="C129" s="190"/>
      <c r="D129" s="88" t="s">
        <v>144</v>
      </c>
      <c r="E129" s="90"/>
      <c r="F129" s="73">
        <v>57.3</v>
      </c>
      <c r="G129" s="85">
        <v>1111</v>
      </c>
      <c r="H129" s="75">
        <f t="shared" si="97"/>
        <v>63660.299999999996</v>
      </c>
      <c r="I129" s="457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8"/>
        <v>1418.2978723404258</v>
      </c>
      <c r="O129" s="118">
        <f t="shared" si="99"/>
        <v>74.647256438969777</v>
      </c>
      <c r="P129" s="84">
        <f t="shared" si="94"/>
        <v>0</v>
      </c>
      <c r="Q129" s="119">
        <f t="shared" si="95"/>
        <v>-1.1422172452407438</v>
      </c>
      <c r="R129" s="458">
        <f t="shared" si="96"/>
        <v>0.98492907801418461</v>
      </c>
      <c r="S129" s="917"/>
      <c r="T129" s="198">
        <v>0.94583333333333308</v>
      </c>
      <c r="U129" s="198">
        <v>0.97847222222222197</v>
      </c>
      <c r="V129" s="459">
        <v>7</v>
      </c>
      <c r="W129" s="469">
        <f t="shared" si="83"/>
        <v>46.999999999999993</v>
      </c>
      <c r="X129" s="93"/>
      <c r="Y129" s="93"/>
      <c r="Z129" s="84"/>
      <c r="AA129" s="84"/>
      <c r="AB129" s="895"/>
      <c r="AC129" s="895"/>
      <c r="AD129" s="457"/>
      <c r="AE129" s="457"/>
      <c r="AF129" s="140">
        <f t="shared" si="69"/>
        <v>-21.702127659574217</v>
      </c>
      <c r="AG129" s="141">
        <f t="shared" si="70"/>
        <v>0.98492907801418461</v>
      </c>
      <c r="AH129" s="911"/>
      <c r="AJ129" s="405">
        <f t="shared" si="100"/>
        <v>7</v>
      </c>
      <c r="AK129" s="406">
        <f t="shared" si="101"/>
        <v>7</v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7"/>
        <v>0</v>
      </c>
      <c r="I130" s="457"/>
      <c r="J130" s="76"/>
      <c r="K130" s="74"/>
      <c r="L130" s="77"/>
      <c r="M130" s="129"/>
      <c r="N130" s="85"/>
      <c r="O130" s="118"/>
      <c r="P130" s="84"/>
      <c r="Q130" s="119"/>
      <c r="R130" s="458"/>
      <c r="S130" s="917"/>
      <c r="T130" s="198"/>
      <c r="U130" s="198"/>
      <c r="V130" s="459"/>
      <c r="W130" s="469">
        <f t="shared" si="83"/>
        <v>0</v>
      </c>
      <c r="X130" s="93"/>
      <c r="Y130" s="93"/>
      <c r="Z130" s="84"/>
      <c r="AA130" s="84"/>
      <c r="AB130" s="895"/>
      <c r="AC130" s="895"/>
      <c r="AD130" s="457"/>
      <c r="AE130" s="457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0"/>
        <v/>
      </c>
      <c r="AK130" s="406" t="str">
        <f t="shared" si="101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7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459"/>
      <c r="W131" s="469">
        <f t="shared" si="83"/>
        <v>0</v>
      </c>
      <c r="X131" s="93"/>
      <c r="Y131" s="93"/>
      <c r="Z131" s="84"/>
      <c r="AA131" s="84"/>
      <c r="AB131" s="895"/>
      <c r="AC131" s="895"/>
      <c r="AD131" s="457"/>
      <c r="AE131" s="457"/>
      <c r="AF131" s="78">
        <f t="shared" si="69"/>
        <v>0</v>
      </c>
      <c r="AG131" s="461" t="e">
        <f t="shared" si="70"/>
        <v>#DIV/0!</v>
      </c>
      <c r="AH131" s="911"/>
      <c r="AJ131" s="405" t="str">
        <f t="shared" si="100"/>
        <v/>
      </c>
      <c r="AK131" s="406" t="str">
        <f t="shared" si="101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7"/>
        <v>0</v>
      </c>
      <c r="I132" s="457"/>
      <c r="J132" s="129"/>
      <c r="K132" s="85"/>
      <c r="L132" s="118"/>
      <c r="M132" s="467"/>
      <c r="N132" s="85"/>
      <c r="O132" s="118"/>
      <c r="P132" s="84"/>
      <c r="Q132" s="119"/>
      <c r="R132" s="458"/>
      <c r="S132" s="917"/>
      <c r="T132" s="198"/>
      <c r="U132" s="198"/>
      <c r="V132" s="459"/>
      <c r="W132" s="469">
        <f t="shared" si="83"/>
        <v>0</v>
      </c>
      <c r="X132" s="93"/>
      <c r="Y132" s="93"/>
      <c r="Z132" s="84"/>
      <c r="AA132" s="84"/>
      <c r="AB132" s="895"/>
      <c r="AC132" s="895"/>
      <c r="AD132" s="457"/>
      <c r="AE132" s="457"/>
      <c r="AF132" s="104"/>
      <c r="AG132" s="462"/>
      <c r="AH132" s="911"/>
      <c r="AJ132" s="405" t="str">
        <f t="shared" si="100"/>
        <v/>
      </c>
      <c r="AK132" s="406" t="str">
        <f t="shared" si="101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57"/>
      <c r="J133" s="129"/>
      <c r="K133" s="85"/>
      <c r="L133" s="118"/>
      <c r="M133" s="467"/>
      <c r="N133" s="85"/>
      <c r="O133" s="118"/>
      <c r="P133" s="84"/>
      <c r="Q133" s="119"/>
      <c r="R133" s="458"/>
      <c r="S133" s="917"/>
      <c r="T133" s="198"/>
      <c r="U133" s="198"/>
      <c r="V133" s="459"/>
      <c r="W133" s="282">
        <f t="shared" si="83"/>
        <v>0</v>
      </c>
      <c r="X133" s="93"/>
      <c r="Y133" s="93"/>
      <c r="Z133" s="84"/>
      <c r="AA133" s="84"/>
      <c r="AB133" s="895"/>
      <c r="AC133" s="895"/>
      <c r="AD133" s="457"/>
      <c r="AE133" s="457"/>
      <c r="AF133" s="104"/>
      <c r="AG133" s="462"/>
      <c r="AH133" s="911"/>
      <c r="AJ133" s="405" t="str">
        <f t="shared" si="100"/>
        <v/>
      </c>
      <c r="AK133" s="406" t="str">
        <f t="shared" si="101"/>
        <v/>
      </c>
    </row>
    <row r="134" spans="1:37" ht="19.2" customHeight="1">
      <c r="A134" s="916"/>
      <c r="B134" s="203">
        <v>0</v>
      </c>
      <c r="C134" s="132" t="s">
        <v>462</v>
      </c>
      <c r="D134" s="891" t="s">
        <v>377</v>
      </c>
      <c r="E134" s="891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102">AVERAGE(M122:M133)</f>
        <v>18.75</v>
      </c>
      <c r="N134" s="284">
        <f t="shared" si="102"/>
        <v>1430.4379154906678</v>
      </c>
      <c r="O134" s="285">
        <f t="shared" si="102"/>
        <v>77.229592228763124</v>
      </c>
      <c r="P134" s="81">
        <f t="shared" ref="P134:P143" si="103">M134-J134</f>
        <v>0</v>
      </c>
      <c r="Q134" s="178">
        <f t="shared" ref="Q134:Q143" si="104">O134-L134</f>
        <v>-3.6547801605434813</v>
      </c>
      <c r="R134" s="286">
        <f t="shared" ref="R134:R143" si="105">O134/L134</f>
        <v>0.95481475527865178</v>
      </c>
      <c r="S134" s="910"/>
      <c r="T134" s="198"/>
      <c r="U134" s="198"/>
      <c r="V134" s="459"/>
      <c r="W134" s="459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0</v>
      </c>
      <c r="AE134" s="139">
        <f>SUM(AE122:AE133)</f>
        <v>1</v>
      </c>
      <c r="AF134" s="78">
        <f t="shared" si="69"/>
        <v>-69.31208450933218</v>
      </c>
      <c r="AG134" s="461">
        <f t="shared" si="70"/>
        <v>0.95378424103395087</v>
      </c>
      <c r="AH134" s="911"/>
    </row>
    <row r="135" spans="1:37" ht="19.2" customHeight="1">
      <c r="A135" s="897" t="s">
        <v>463</v>
      </c>
      <c r="B135" s="459" t="s">
        <v>166</v>
      </c>
      <c r="C135" s="457"/>
      <c r="D135" s="113" t="s">
        <v>120</v>
      </c>
      <c r="E135" s="114"/>
      <c r="F135" s="73">
        <v>54.09</v>
      </c>
      <c r="G135" s="85">
        <v>1915.2</v>
      </c>
      <c r="H135" s="287">
        <f t="shared" ref="H135:H146" si="106">F135*G135</f>
        <v>103593.16800000001</v>
      </c>
      <c r="I135" s="457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7">G135/W135*60</f>
        <v>1291.1460674157292</v>
      </c>
      <c r="O135" s="149">
        <f t="shared" ref="O135:O143" si="108">N135/M135</f>
        <v>80.696629213483078</v>
      </c>
      <c r="P135" s="84">
        <f t="shared" si="103"/>
        <v>0</v>
      </c>
      <c r="Q135" s="119">
        <f t="shared" si="104"/>
        <v>-13.053370786516922</v>
      </c>
      <c r="R135" s="458">
        <f t="shared" si="105"/>
        <v>0.86076404494381953</v>
      </c>
      <c r="S135" s="901">
        <f>R147</f>
        <v>0.89847924962630032</v>
      </c>
      <c r="T135" s="288">
        <v>0.45833333333333331</v>
      </c>
      <c r="U135" s="198">
        <v>0.52013888888888893</v>
      </c>
      <c r="V135" s="153">
        <v>5</v>
      </c>
      <c r="W135" s="289">
        <f t="shared" ref="W135:W147" si="109">(U135-T135)*24*60</f>
        <v>89.000000000000085</v>
      </c>
      <c r="X135" s="83"/>
      <c r="Y135" s="83"/>
      <c r="Z135" s="84"/>
      <c r="AA135" s="84"/>
      <c r="AB135" s="895"/>
      <c r="AC135" s="895"/>
      <c r="AD135" s="457"/>
      <c r="AE135" s="457"/>
      <c r="AF135" s="150">
        <f t="shared" si="69"/>
        <v>-208.85393258427075</v>
      </c>
      <c r="AG135" s="155">
        <f t="shared" si="70"/>
        <v>0.86076404494381953</v>
      </c>
      <c r="AH135" s="894">
        <f>AG147</f>
        <v>0.90073557422604944</v>
      </c>
      <c r="AJ135" s="62" t="str">
        <f>A135</f>
        <v>綜合三組
(ET-55)</v>
      </c>
      <c r="AK135" s="404">
        <f>AVERAGE(AK136:AK146)</f>
        <v>6.1250000000000142</v>
      </c>
    </row>
    <row r="136" spans="1:37" ht="19.2" customHeight="1">
      <c r="A136" s="898"/>
      <c r="B136" s="459" t="s">
        <v>166</v>
      </c>
      <c r="C136" s="457"/>
      <c r="D136" s="113" t="s">
        <v>145</v>
      </c>
      <c r="E136" s="114"/>
      <c r="F136" s="73">
        <v>50.67</v>
      </c>
      <c r="G136" s="85">
        <v>1360</v>
      </c>
      <c r="H136" s="116">
        <f t="shared" si="106"/>
        <v>68911.199999999997</v>
      </c>
      <c r="I136" s="457"/>
      <c r="J136" s="76">
        <v>18</v>
      </c>
      <c r="K136" s="85">
        <v>1500</v>
      </c>
      <c r="L136" s="118">
        <v>83.333333333333329</v>
      </c>
      <c r="M136" s="467">
        <v>18</v>
      </c>
      <c r="N136" s="85">
        <f t="shared" si="107"/>
        <v>1295.2380952380965</v>
      </c>
      <c r="O136" s="118">
        <f t="shared" si="108"/>
        <v>71.957671957672034</v>
      </c>
      <c r="P136" s="84">
        <f t="shared" si="103"/>
        <v>0</v>
      </c>
      <c r="Q136" s="119">
        <f t="shared" si="104"/>
        <v>-11.375661375661295</v>
      </c>
      <c r="R136" s="458">
        <f t="shared" si="105"/>
        <v>0.86349206349206442</v>
      </c>
      <c r="S136" s="901"/>
      <c r="T136" s="288">
        <v>0.52500000000000002</v>
      </c>
      <c r="U136" s="198">
        <v>0.56874999999999998</v>
      </c>
      <c r="V136" s="153">
        <v>7</v>
      </c>
      <c r="W136" s="289">
        <f t="shared" si="109"/>
        <v>62.999999999999936</v>
      </c>
      <c r="X136" s="83"/>
      <c r="Y136" s="83"/>
      <c r="Z136" s="84"/>
      <c r="AA136" s="84"/>
      <c r="AB136" s="895"/>
      <c r="AC136" s="895"/>
      <c r="AD136" s="457"/>
      <c r="AE136" s="457"/>
      <c r="AF136" s="78">
        <f t="shared" si="69"/>
        <v>-204.76190476190345</v>
      </c>
      <c r="AG136" s="160">
        <f t="shared" si="70"/>
        <v>0.86349206349206431</v>
      </c>
      <c r="AH136" s="894"/>
      <c r="AJ136" s="405">
        <f t="shared" ref="AJ136:AJ146" si="110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459" t="s">
        <v>166</v>
      </c>
      <c r="C137" s="457"/>
      <c r="D137" s="113" t="s">
        <v>146</v>
      </c>
      <c r="E137" s="114"/>
      <c r="F137" s="73">
        <v>53.27</v>
      </c>
      <c r="G137" s="246">
        <v>1378</v>
      </c>
      <c r="H137" s="116">
        <f t="shared" si="106"/>
        <v>73406.06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7"/>
        <v>1272.0000000000014</v>
      </c>
      <c r="O137" s="149">
        <f t="shared" si="108"/>
        <v>79.500000000000085</v>
      </c>
      <c r="P137" s="84">
        <f t="shared" si="103"/>
        <v>0</v>
      </c>
      <c r="Q137" s="119">
        <f t="shared" si="104"/>
        <v>-14.249999999999915</v>
      </c>
      <c r="R137" s="458">
        <f t="shared" si="105"/>
        <v>0.84800000000000086</v>
      </c>
      <c r="S137" s="901"/>
      <c r="T137" s="198">
        <v>0.5840277777777777</v>
      </c>
      <c r="U137" s="198">
        <v>0.62916666666666654</v>
      </c>
      <c r="V137" s="290">
        <v>22</v>
      </c>
      <c r="W137" s="289">
        <f t="shared" si="109"/>
        <v>64.999999999999929</v>
      </c>
      <c r="X137" s="83">
        <v>0.57291666666666663</v>
      </c>
      <c r="Y137" s="83">
        <v>0.58333333333333337</v>
      </c>
      <c r="Z137" s="84"/>
      <c r="AA137" s="84"/>
      <c r="AB137" s="895"/>
      <c r="AC137" s="895"/>
      <c r="AD137" s="457"/>
      <c r="AE137" s="457"/>
      <c r="AF137" s="78">
        <f t="shared" si="69"/>
        <v>-227.99999999999864</v>
      </c>
      <c r="AG137" s="160">
        <f t="shared" si="70"/>
        <v>0.84800000000000086</v>
      </c>
      <c r="AH137" s="894"/>
      <c r="AJ137" s="405">
        <f t="shared" si="110"/>
        <v>5.9999999999999787</v>
      </c>
      <c r="AK137" s="406">
        <f t="shared" ref="AK137:AK146" si="111">IF(AJ137&gt;4,AJ137,"")</f>
        <v>5.9999999999999787</v>
      </c>
    </row>
    <row r="138" spans="1:37" ht="19.2" customHeight="1">
      <c r="A138" s="898"/>
      <c r="B138" s="459" t="s">
        <v>166</v>
      </c>
      <c r="C138" s="260"/>
      <c r="D138" s="113" t="s">
        <v>147</v>
      </c>
      <c r="E138" s="114"/>
      <c r="F138" s="73">
        <v>57.734999999999999</v>
      </c>
      <c r="G138" s="85">
        <v>1881</v>
      </c>
      <c r="H138" s="116">
        <f t="shared" si="106"/>
        <v>108599.535</v>
      </c>
      <c r="I138" s="457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7"/>
        <v>1268.0898876404494</v>
      </c>
      <c r="O138" s="118">
        <f t="shared" si="108"/>
        <v>79.25561797752809</v>
      </c>
      <c r="P138" s="84">
        <f t="shared" si="103"/>
        <v>0</v>
      </c>
      <c r="Q138" s="119">
        <f t="shared" si="104"/>
        <v>-18.55688202247191</v>
      </c>
      <c r="R138" s="458">
        <f t="shared" si="105"/>
        <v>0.81028107836450447</v>
      </c>
      <c r="S138" s="901"/>
      <c r="T138" s="198">
        <v>0.63333333333333319</v>
      </c>
      <c r="U138" s="198">
        <v>0.69513888888888875</v>
      </c>
      <c r="V138" s="290">
        <v>6</v>
      </c>
      <c r="W138" s="289">
        <f t="shared" si="109"/>
        <v>89</v>
      </c>
      <c r="X138" s="83"/>
      <c r="Y138" s="83"/>
      <c r="Z138" s="84"/>
      <c r="AA138" s="84"/>
      <c r="AB138" s="895"/>
      <c r="AC138" s="895"/>
      <c r="AD138" s="457"/>
      <c r="AE138" s="457"/>
      <c r="AF138" s="78">
        <f t="shared" si="69"/>
        <v>-296.91011235955057</v>
      </c>
      <c r="AG138" s="160">
        <f t="shared" si="70"/>
        <v>0.81028107836450447</v>
      </c>
      <c r="AH138" s="894"/>
      <c r="AJ138" s="405">
        <f t="shared" si="110"/>
        <v>6</v>
      </c>
      <c r="AK138" s="406">
        <f t="shared" si="111"/>
        <v>6</v>
      </c>
    </row>
    <row r="139" spans="1:37" ht="19.2" customHeight="1">
      <c r="A139" s="898"/>
      <c r="B139" s="459" t="s">
        <v>166</v>
      </c>
      <c r="C139" s="465"/>
      <c r="D139" s="71" t="s">
        <v>148</v>
      </c>
      <c r="E139" s="72"/>
      <c r="F139" s="73">
        <v>50.98</v>
      </c>
      <c r="G139" s="85">
        <v>1838</v>
      </c>
      <c r="H139" s="116">
        <f t="shared" si="106"/>
        <v>93701.239999999991</v>
      </c>
      <c r="I139" s="457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7"/>
        <v>1344.8780487804875</v>
      </c>
      <c r="O139" s="149">
        <f t="shared" si="108"/>
        <v>67.243902439024367</v>
      </c>
      <c r="P139" s="84">
        <f t="shared" si="103"/>
        <v>0</v>
      </c>
      <c r="Q139" s="119">
        <f t="shared" si="104"/>
        <v>-4.7560975609756326</v>
      </c>
      <c r="R139" s="458">
        <f t="shared" si="105"/>
        <v>0.93394308943089399</v>
      </c>
      <c r="S139" s="901"/>
      <c r="T139" s="198">
        <v>0.7354166666666665</v>
      </c>
      <c r="U139" s="198">
        <v>0.79236111111111096</v>
      </c>
      <c r="V139" s="291">
        <v>5</v>
      </c>
      <c r="W139" s="289">
        <f t="shared" si="109"/>
        <v>82.000000000000028</v>
      </c>
      <c r="X139" s="83"/>
      <c r="Y139" s="83"/>
      <c r="Z139" s="84"/>
      <c r="AA139" s="84"/>
      <c r="AB139" s="895"/>
      <c r="AC139" s="895"/>
      <c r="AD139" s="457"/>
      <c r="AE139" s="457"/>
      <c r="AF139" s="78">
        <f t="shared" si="69"/>
        <v>-95.121951219512539</v>
      </c>
      <c r="AG139" s="160">
        <f t="shared" si="70"/>
        <v>0.9339430894308941</v>
      </c>
      <c r="AH139" s="894"/>
      <c r="AJ139" s="405">
        <f t="shared" si="110"/>
        <v>5</v>
      </c>
      <c r="AK139" s="406">
        <f t="shared" si="111"/>
        <v>5</v>
      </c>
    </row>
    <row r="140" spans="1:37" ht="19.2" customHeight="1">
      <c r="A140" s="899"/>
      <c r="B140" s="459" t="s">
        <v>166</v>
      </c>
      <c r="C140" s="465"/>
      <c r="D140" s="292" t="s">
        <v>149</v>
      </c>
      <c r="E140" s="114"/>
      <c r="F140" s="73">
        <v>50.92</v>
      </c>
      <c r="G140" s="85">
        <v>1927</v>
      </c>
      <c r="H140" s="116">
        <f t="shared" si="106"/>
        <v>98122.84</v>
      </c>
      <c r="I140" s="45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7"/>
        <v>1376.4285714285709</v>
      </c>
      <c r="O140" s="149">
        <f t="shared" si="108"/>
        <v>72.443609022556359</v>
      </c>
      <c r="P140" s="84">
        <f t="shared" si="103"/>
        <v>0</v>
      </c>
      <c r="Q140" s="119">
        <f t="shared" si="104"/>
        <v>-3.3458646616541614</v>
      </c>
      <c r="R140" s="458">
        <f t="shared" si="105"/>
        <v>0.9558531746031742</v>
      </c>
      <c r="S140" s="902"/>
      <c r="T140" s="232">
        <v>0.79722222222222205</v>
      </c>
      <c r="U140" s="293">
        <v>0.8555555555555554</v>
      </c>
      <c r="V140" s="294">
        <v>7</v>
      </c>
      <c r="W140" s="289">
        <f t="shared" si="109"/>
        <v>84.000000000000028</v>
      </c>
      <c r="X140" s="83"/>
      <c r="Y140" s="83"/>
      <c r="Z140" s="84"/>
      <c r="AA140" s="84"/>
      <c r="AB140" s="895"/>
      <c r="AC140" s="895"/>
      <c r="AD140" s="457"/>
      <c r="AE140" s="457"/>
      <c r="AF140" s="78">
        <f t="shared" si="69"/>
        <v>-63.571428571429124</v>
      </c>
      <c r="AG140" s="160">
        <f t="shared" si="70"/>
        <v>0.9558531746031742</v>
      </c>
      <c r="AH140" s="894"/>
      <c r="AJ140" s="405">
        <f t="shared" si="110"/>
        <v>7</v>
      </c>
      <c r="AK140" s="406">
        <f t="shared" si="111"/>
        <v>7</v>
      </c>
    </row>
    <row r="141" spans="1:37" ht="19.2" customHeight="1">
      <c r="A141" s="899"/>
      <c r="B141" s="459" t="s">
        <v>166</v>
      </c>
      <c r="C141" s="465"/>
      <c r="D141" s="71" t="s">
        <v>155</v>
      </c>
      <c r="E141" s="295"/>
      <c r="F141" s="73">
        <v>54.09</v>
      </c>
      <c r="G141" s="85">
        <v>1398</v>
      </c>
      <c r="H141" s="116">
        <f t="shared" si="106"/>
        <v>75617.820000000007</v>
      </c>
      <c r="I141" s="457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7"/>
        <v>1352.9032258064528</v>
      </c>
      <c r="O141" s="118">
        <f t="shared" si="108"/>
        <v>71.205432937181726</v>
      </c>
      <c r="P141" s="84">
        <f t="shared" si="103"/>
        <v>0</v>
      </c>
      <c r="Q141" s="119">
        <f t="shared" si="104"/>
        <v>-4.5840407470287943</v>
      </c>
      <c r="R141" s="458">
        <f t="shared" si="105"/>
        <v>0.93951612903225901</v>
      </c>
      <c r="S141" s="902"/>
      <c r="T141" s="232">
        <v>0.87083333333333313</v>
      </c>
      <c r="U141" s="293">
        <v>0.91388888888888864</v>
      </c>
      <c r="V141" s="86">
        <v>22</v>
      </c>
      <c r="W141" s="289">
        <f t="shared" si="109"/>
        <v>61.999999999999943</v>
      </c>
      <c r="X141" s="83">
        <v>0.85972222222222217</v>
      </c>
      <c r="Y141" s="83">
        <v>0.87013888888888891</v>
      </c>
      <c r="Z141" s="84"/>
      <c r="AA141" s="84"/>
      <c r="AB141" s="895"/>
      <c r="AC141" s="895"/>
      <c r="AD141" s="457"/>
      <c r="AE141" s="457"/>
      <c r="AF141" s="78">
        <f t="shared" si="69"/>
        <v>-87.096774193547162</v>
      </c>
      <c r="AG141" s="160">
        <f t="shared" si="70"/>
        <v>0.9395161290322589</v>
      </c>
      <c r="AH141" s="894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899"/>
      <c r="B142" s="459" t="s">
        <v>166</v>
      </c>
      <c r="C142" s="465"/>
      <c r="D142" s="71" t="s">
        <v>193</v>
      </c>
      <c r="E142" s="295"/>
      <c r="F142" s="73">
        <v>50.67</v>
      </c>
      <c r="G142" s="85">
        <v>1500</v>
      </c>
      <c r="H142" s="116">
        <f t="shared" si="106"/>
        <v>76005</v>
      </c>
      <c r="I142" s="457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7"/>
        <v>1406.2500000000016</v>
      </c>
      <c r="O142" s="149">
        <f t="shared" si="108"/>
        <v>82.720588235294215</v>
      </c>
      <c r="P142" s="84">
        <f t="shared" si="103"/>
        <v>0</v>
      </c>
      <c r="Q142" s="119">
        <f t="shared" si="104"/>
        <v>-5.5147058823528425</v>
      </c>
      <c r="R142" s="458">
        <f t="shared" si="105"/>
        <v>0.93750000000000111</v>
      </c>
      <c r="S142" s="902"/>
      <c r="T142" s="232">
        <v>0.91805555555555529</v>
      </c>
      <c r="U142" s="293">
        <v>0.96249999999999969</v>
      </c>
      <c r="V142" s="86">
        <v>6</v>
      </c>
      <c r="W142" s="289">
        <f t="shared" si="109"/>
        <v>63.999999999999929</v>
      </c>
      <c r="X142" s="83"/>
      <c r="Y142" s="83"/>
      <c r="Z142" s="84"/>
      <c r="AA142" s="84"/>
      <c r="AB142" s="895"/>
      <c r="AC142" s="895"/>
      <c r="AD142" s="457"/>
      <c r="AE142" s="457"/>
      <c r="AF142" s="78">
        <f t="shared" si="69"/>
        <v>-93.749999999998408</v>
      </c>
      <c r="AG142" s="160">
        <f t="shared" si="70"/>
        <v>0.93750000000000111</v>
      </c>
      <c r="AH142" s="894"/>
      <c r="AJ142" s="405">
        <f t="shared" si="110"/>
        <v>6</v>
      </c>
      <c r="AK142" s="406">
        <f t="shared" si="111"/>
        <v>6</v>
      </c>
    </row>
    <row r="143" spans="1:37" ht="19.2" customHeight="1">
      <c r="A143" s="899"/>
      <c r="B143" s="459" t="s">
        <v>166</v>
      </c>
      <c r="C143" s="296"/>
      <c r="D143" s="113" t="s">
        <v>137</v>
      </c>
      <c r="E143" s="114"/>
      <c r="F143" s="73">
        <v>56.43</v>
      </c>
      <c r="G143" s="85">
        <v>1232</v>
      </c>
      <c r="H143" s="116">
        <f t="shared" si="106"/>
        <v>69521.759999999995</v>
      </c>
      <c r="I143" s="457"/>
      <c r="J143" s="76">
        <v>16</v>
      </c>
      <c r="K143" s="85">
        <v>1500</v>
      </c>
      <c r="L143" s="118">
        <v>93.75</v>
      </c>
      <c r="M143" s="267">
        <v>16</v>
      </c>
      <c r="N143" s="85">
        <f t="shared" si="107"/>
        <v>1449.4117647058829</v>
      </c>
      <c r="O143" s="149">
        <f t="shared" si="108"/>
        <v>90.58823529411768</v>
      </c>
      <c r="P143" s="84">
        <f t="shared" si="103"/>
        <v>0</v>
      </c>
      <c r="Q143" s="119">
        <f t="shared" si="104"/>
        <v>-3.1617647058823195</v>
      </c>
      <c r="R143" s="458">
        <f t="shared" si="105"/>
        <v>0.96627450980392193</v>
      </c>
      <c r="S143" s="902"/>
      <c r="T143" s="232">
        <v>0.96666666666666634</v>
      </c>
      <c r="U143" s="293">
        <v>1.002083333333333</v>
      </c>
      <c r="V143" s="86">
        <v>6</v>
      </c>
      <c r="W143" s="289">
        <f t="shared" si="109"/>
        <v>50.999999999999979</v>
      </c>
      <c r="X143" s="83"/>
      <c r="Y143" s="83"/>
      <c r="Z143" s="84"/>
      <c r="AA143" s="84"/>
      <c r="AB143" s="895"/>
      <c r="AC143" s="895"/>
      <c r="AD143" s="457"/>
      <c r="AE143" s="457"/>
      <c r="AF143" s="78">
        <f t="shared" si="69"/>
        <v>-50.588235294117112</v>
      </c>
      <c r="AG143" s="160">
        <f t="shared" si="70"/>
        <v>0.96627450980392193</v>
      </c>
      <c r="AH143" s="894"/>
      <c r="AJ143" s="405">
        <f t="shared" si="110"/>
        <v>6</v>
      </c>
      <c r="AK143" s="406">
        <f t="shared" si="111"/>
        <v>6</v>
      </c>
    </row>
    <row r="144" spans="1:37" ht="19.2" customHeight="1">
      <c r="A144" s="899"/>
      <c r="B144" s="459">
        <v>0</v>
      </c>
      <c r="C144" s="465"/>
      <c r="D144" s="71"/>
      <c r="E144" s="295"/>
      <c r="F144" s="73" t="s">
        <v>161</v>
      </c>
      <c r="G144" s="85"/>
      <c r="H144" s="116">
        <f t="shared" si="106"/>
        <v>0</v>
      </c>
      <c r="I144" s="457"/>
      <c r="J144" s="129"/>
      <c r="K144" s="85"/>
      <c r="L144" s="118"/>
      <c r="M144" s="467"/>
      <c r="N144" s="85"/>
      <c r="O144" s="149"/>
      <c r="P144" s="84"/>
      <c r="Q144" s="119"/>
      <c r="R144" s="458"/>
      <c r="S144" s="902"/>
      <c r="T144" s="232"/>
      <c r="U144" s="293"/>
      <c r="V144" s="86"/>
      <c r="W144" s="289">
        <f t="shared" si="109"/>
        <v>0</v>
      </c>
      <c r="X144" s="83"/>
      <c r="Y144" s="83"/>
      <c r="Z144" s="84"/>
      <c r="AA144" s="84"/>
      <c r="AB144" s="895"/>
      <c r="AC144" s="895"/>
      <c r="AD144" s="457"/>
      <c r="AE144" s="457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0"/>
        <v/>
      </c>
      <c r="AK144" s="406" t="str">
        <f t="shared" si="111"/>
        <v/>
      </c>
    </row>
    <row r="145" spans="1:37" ht="19.2" customHeight="1">
      <c r="A145" s="899"/>
      <c r="B145" s="459">
        <v>0</v>
      </c>
      <c r="C145" s="465"/>
      <c r="D145" s="71"/>
      <c r="E145" s="295"/>
      <c r="F145" s="73" t="s">
        <v>161</v>
      </c>
      <c r="G145" s="85"/>
      <c r="H145" s="116">
        <f t="shared" si="106"/>
        <v>0</v>
      </c>
      <c r="I145" s="457"/>
      <c r="J145" s="129"/>
      <c r="K145" s="85"/>
      <c r="L145" s="118"/>
      <c r="M145" s="467"/>
      <c r="N145" s="85"/>
      <c r="O145" s="118"/>
      <c r="P145" s="84"/>
      <c r="Q145" s="119"/>
      <c r="R145" s="458"/>
      <c r="S145" s="902"/>
      <c r="T145" s="232"/>
      <c r="U145" s="293"/>
      <c r="V145" s="86"/>
      <c r="W145" s="289">
        <f t="shared" si="109"/>
        <v>0</v>
      </c>
      <c r="X145" s="83"/>
      <c r="Y145" s="83"/>
      <c r="Z145" s="84"/>
      <c r="AA145" s="84"/>
      <c r="AB145" s="895"/>
      <c r="AC145" s="895"/>
      <c r="AD145" s="457"/>
      <c r="AE145" s="457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0"/>
        <v/>
      </c>
      <c r="AK145" s="406" t="str">
        <f t="shared" si="111"/>
        <v/>
      </c>
    </row>
    <row r="146" spans="1:37" ht="19.2" customHeight="1">
      <c r="A146" s="899"/>
      <c r="B146" s="472">
        <v>0</v>
      </c>
      <c r="C146" s="296"/>
      <c r="D146" s="297"/>
      <c r="E146" s="295"/>
      <c r="F146" s="73" t="s">
        <v>161</v>
      </c>
      <c r="G146" s="85"/>
      <c r="H146" s="116">
        <f t="shared" si="106"/>
        <v>0</v>
      </c>
      <c r="I146" s="457"/>
      <c r="J146" s="129"/>
      <c r="K146" s="85"/>
      <c r="L146" s="118"/>
      <c r="M146" s="467"/>
      <c r="N146" s="85"/>
      <c r="O146" s="118"/>
      <c r="P146" s="84"/>
      <c r="Q146" s="119"/>
      <c r="R146" s="458"/>
      <c r="S146" s="902"/>
      <c r="T146" s="232"/>
      <c r="U146" s="293"/>
      <c r="V146" s="86"/>
      <c r="W146" s="289">
        <f t="shared" si="109"/>
        <v>0</v>
      </c>
      <c r="X146" s="83"/>
      <c r="Y146" s="83"/>
      <c r="Z146" s="84"/>
      <c r="AA146" s="84"/>
      <c r="AB146" s="895"/>
      <c r="AC146" s="895"/>
      <c r="AD146" s="457"/>
      <c r="AE146" s="457"/>
      <c r="AF146" s="84"/>
      <c r="AG146" s="458"/>
      <c r="AH146" s="894"/>
      <c r="AJ146" s="405" t="str">
        <f t="shared" si="110"/>
        <v/>
      </c>
      <c r="AK146" s="406" t="str">
        <f t="shared" si="111"/>
        <v/>
      </c>
    </row>
    <row r="147" spans="1:37" ht="19.2" customHeight="1">
      <c r="A147" s="900"/>
      <c r="B147" s="298">
        <v>0</v>
      </c>
      <c r="C147" s="132" t="s">
        <v>485</v>
      </c>
      <c r="D147" s="891" t="s">
        <v>377</v>
      </c>
      <c r="E147" s="891"/>
      <c r="F147" s="299"/>
      <c r="G147" s="103"/>
      <c r="H147" s="134"/>
      <c r="I147" s="135"/>
      <c r="J147" s="103">
        <v>17.444444444444443</v>
      </c>
      <c r="K147" s="103">
        <v>1487.2222222222222</v>
      </c>
      <c r="L147" s="136">
        <v>86.023341646600159</v>
      </c>
      <c r="M147" s="284">
        <f t="shared" ref="M147:O147" si="112">AVERAGE(M135:M146)</f>
        <v>17.444444444444443</v>
      </c>
      <c r="N147" s="284">
        <f t="shared" si="112"/>
        <v>1339.5939623350746</v>
      </c>
      <c r="O147" s="285">
        <f t="shared" si="112"/>
        <v>77.290187452984185</v>
      </c>
      <c r="P147" s="81">
        <f t="shared" ref="P147:P154" si="113">M147-J147</f>
        <v>0</v>
      </c>
      <c r="Q147" s="178">
        <f t="shared" ref="Q147:Q154" si="114">O147-L147</f>
        <v>-8.7331541936159738</v>
      </c>
      <c r="R147" s="300">
        <f t="shared" ref="R147:R154" si="115">O147/L147</f>
        <v>0.89847924962630032</v>
      </c>
      <c r="S147" s="903"/>
      <c r="T147" s="232"/>
      <c r="U147" s="232"/>
      <c r="V147" s="86"/>
      <c r="W147" s="469">
        <f t="shared" si="109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0</v>
      </c>
      <c r="AF147" s="240">
        <f t="shared" si="69"/>
        <v>-147.62825988714758</v>
      </c>
      <c r="AG147" s="301">
        <f t="shared" si="70"/>
        <v>0.90073557422604944</v>
      </c>
      <c r="AH147" s="894"/>
    </row>
    <row r="148" spans="1:37" ht="19.2" customHeight="1">
      <c r="A148" s="906" t="s">
        <v>486</v>
      </c>
      <c r="B148" s="457" t="s">
        <v>163</v>
      </c>
      <c r="C148" s="156"/>
      <c r="D148" s="211" t="s">
        <v>93</v>
      </c>
      <c r="E148" s="72"/>
      <c r="F148" s="174">
        <v>36.92</v>
      </c>
      <c r="G148" s="85">
        <v>2072.85</v>
      </c>
      <c r="H148" s="116">
        <f t="shared" ref="H148:H172" si="116">F148*G148</f>
        <v>76529.622000000003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4" si="117">G148/W148*60</f>
        <v>1535.4444444444453</v>
      </c>
      <c r="O148" s="77">
        <f t="shared" ref="O148:O154" si="118">N148/M148</f>
        <v>127.95370370370377</v>
      </c>
      <c r="P148" s="78">
        <f t="shared" si="113"/>
        <v>0</v>
      </c>
      <c r="Q148" s="79">
        <f t="shared" si="114"/>
        <v>-38.712962962962891</v>
      </c>
      <c r="R148" s="461">
        <f t="shared" si="115"/>
        <v>0.76772222222222264</v>
      </c>
      <c r="S148" s="907">
        <f>R160</f>
        <v>0.84663200580806897</v>
      </c>
      <c r="T148" s="288">
        <v>0.45833333333333331</v>
      </c>
      <c r="U148" s="198">
        <v>0.51458333333333328</v>
      </c>
      <c r="V148" s="459">
        <v>5</v>
      </c>
      <c r="W148" s="469">
        <f>(U148-T148)*24*60</f>
        <v>80.999999999999957</v>
      </c>
      <c r="X148" s="83"/>
      <c r="Y148" s="83"/>
      <c r="Z148" s="84"/>
      <c r="AA148" s="84"/>
      <c r="AB148" s="895"/>
      <c r="AC148" s="895"/>
      <c r="AD148" s="457"/>
      <c r="AE148" s="457"/>
      <c r="AF148" s="78">
        <f t="shared" si="69"/>
        <v>-464.55555555555475</v>
      </c>
      <c r="AG148" s="160">
        <f t="shared" si="70"/>
        <v>0.76772222222222264</v>
      </c>
      <c r="AH148" s="894">
        <f>AG160</f>
        <v>0.82729317291099169</v>
      </c>
    </row>
    <row r="149" spans="1:37" ht="19.2" customHeight="1">
      <c r="A149" s="906"/>
      <c r="B149" s="457" t="s">
        <v>163</v>
      </c>
      <c r="C149" s="258"/>
      <c r="D149" s="292" t="s">
        <v>108</v>
      </c>
      <c r="E149" s="90"/>
      <c r="F149" s="174">
        <v>26.5</v>
      </c>
      <c r="G149" s="85">
        <v>1603.55</v>
      </c>
      <c r="H149" s="116">
        <f t="shared" si="116"/>
        <v>42494.074999999997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7"/>
        <v>1527.1904761904777</v>
      </c>
      <c r="O149" s="77">
        <f t="shared" si="118"/>
        <v>127.26587301587314</v>
      </c>
      <c r="P149" s="78">
        <f t="shared" si="113"/>
        <v>0</v>
      </c>
      <c r="Q149" s="79">
        <f t="shared" si="114"/>
        <v>-39.400793650793517</v>
      </c>
      <c r="R149" s="461">
        <f t="shared" si="115"/>
        <v>0.76359523809523888</v>
      </c>
      <c r="S149" s="908"/>
      <c r="T149" s="288">
        <v>0.51805555555555549</v>
      </c>
      <c r="U149" s="198">
        <v>0.56180555555555545</v>
      </c>
      <c r="V149" s="459">
        <v>5</v>
      </c>
      <c r="W149" s="469">
        <f t="shared" ref="W149:W159" si="119">(U149-T149)*24*60</f>
        <v>62.999999999999936</v>
      </c>
      <c r="X149" s="83"/>
      <c r="Y149" s="83"/>
      <c r="Z149" s="84"/>
      <c r="AA149" s="84"/>
      <c r="AB149" s="895"/>
      <c r="AC149" s="895"/>
      <c r="AD149" s="457"/>
      <c r="AE149" s="457"/>
      <c r="AF149" s="78">
        <f t="shared" si="69"/>
        <v>-472.80952380952226</v>
      </c>
      <c r="AG149" s="160">
        <f t="shared" si="70"/>
        <v>0.76359523809523888</v>
      </c>
      <c r="AH149" s="896"/>
    </row>
    <row r="150" spans="1:37" ht="19.2" customHeight="1">
      <c r="A150" s="906"/>
      <c r="B150" s="457" t="s">
        <v>163</v>
      </c>
      <c r="C150" s="258"/>
      <c r="D150" s="214" t="s">
        <v>191</v>
      </c>
      <c r="E150" s="90"/>
      <c r="F150" s="174">
        <v>28.26</v>
      </c>
      <c r="G150" s="85">
        <v>502.8</v>
      </c>
      <c r="H150" s="116">
        <f t="shared" si="116"/>
        <v>14209.128000000001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7"/>
        <v>1508.4000000000053</v>
      </c>
      <c r="O150" s="77">
        <f t="shared" si="118"/>
        <v>125.70000000000044</v>
      </c>
      <c r="P150" s="78">
        <f t="shared" si="113"/>
        <v>0</v>
      </c>
      <c r="Q150" s="79">
        <f t="shared" si="114"/>
        <v>-40.966666666666214</v>
      </c>
      <c r="R150" s="461">
        <f t="shared" si="115"/>
        <v>0.75420000000000276</v>
      </c>
      <c r="S150" s="908"/>
      <c r="T150" s="288">
        <v>0.56527777777777766</v>
      </c>
      <c r="U150" s="198">
        <v>0.5791666666666665</v>
      </c>
      <c r="V150" s="459">
        <v>5</v>
      </c>
      <c r="W150" s="469">
        <f t="shared" si="119"/>
        <v>19.999999999999929</v>
      </c>
      <c r="X150" s="253"/>
      <c r="Y150" s="253"/>
      <c r="Z150" s="254"/>
      <c r="AA150" s="254"/>
      <c r="AB150" s="895"/>
      <c r="AC150" s="895"/>
      <c r="AD150" s="457"/>
      <c r="AE150" s="457"/>
      <c r="AF150" s="78">
        <f t="shared" si="69"/>
        <v>-491.59999999999468</v>
      </c>
      <c r="AG150" s="160">
        <f t="shared" si="70"/>
        <v>0.75420000000000265</v>
      </c>
      <c r="AH150" s="896"/>
    </row>
    <row r="151" spans="1:37" s="255" customFormat="1" ht="19.2" customHeight="1">
      <c r="A151" s="906"/>
      <c r="B151" s="457" t="s">
        <v>163</v>
      </c>
      <c r="C151" s="258"/>
      <c r="D151" s="88" t="s">
        <v>152</v>
      </c>
      <c r="E151" s="90"/>
      <c r="F151" s="174">
        <v>55.51</v>
      </c>
      <c r="G151" s="85">
        <v>136</v>
      </c>
      <c r="H151" s="116">
        <f t="shared" si="116"/>
        <v>7549.36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7"/>
        <v>1360.0000000000048</v>
      </c>
      <c r="O151" s="77">
        <f t="shared" si="118"/>
        <v>170.0000000000006</v>
      </c>
      <c r="P151" s="78">
        <f t="shared" si="113"/>
        <v>0</v>
      </c>
      <c r="Q151" s="79">
        <f t="shared" si="114"/>
        <v>-17.499999999999403</v>
      </c>
      <c r="R151" s="461">
        <f t="shared" si="115"/>
        <v>0.90666666666666984</v>
      </c>
      <c r="S151" s="908"/>
      <c r="T151" s="288">
        <v>0.70833333333333337</v>
      </c>
      <c r="U151" s="198">
        <v>0.71250000000000002</v>
      </c>
      <c r="V151" s="459">
        <v>5</v>
      </c>
      <c r="W151" s="469">
        <f t="shared" si="119"/>
        <v>5.9999999999999787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-139.99999999999523</v>
      </c>
      <c r="AG151" s="160">
        <f t="shared" si="70"/>
        <v>0.90666666666666984</v>
      </c>
      <c r="AH151" s="896"/>
    </row>
    <row r="152" spans="1:37" s="255" customFormat="1" ht="19.2" customHeight="1">
      <c r="A152" s="906"/>
      <c r="B152" s="457" t="s">
        <v>165</v>
      </c>
      <c r="C152" s="258"/>
      <c r="D152" s="88" t="s">
        <v>153</v>
      </c>
      <c r="E152" s="90"/>
      <c r="F152" s="174">
        <v>28.57</v>
      </c>
      <c r="G152" s="85">
        <v>1873</v>
      </c>
      <c r="H152" s="116">
        <f t="shared" si="116"/>
        <v>53511.61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7"/>
        <v>1539.4520547945194</v>
      </c>
      <c r="O152" s="77">
        <f t="shared" si="118"/>
        <v>192.43150684931493</v>
      </c>
      <c r="P152" s="78">
        <f t="shared" si="113"/>
        <v>0</v>
      </c>
      <c r="Q152" s="79">
        <f t="shared" si="114"/>
        <v>4.9315068493149283</v>
      </c>
      <c r="R152" s="461">
        <f t="shared" si="115"/>
        <v>1.026301369863013</v>
      </c>
      <c r="S152" s="908"/>
      <c r="T152" s="303">
        <v>0.71597222222222223</v>
      </c>
      <c r="U152" s="232">
        <v>0.76666666666666672</v>
      </c>
      <c r="V152" s="471">
        <v>5</v>
      </c>
      <c r="W152" s="469">
        <f t="shared" si="119"/>
        <v>73.000000000000057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39.452054794519427</v>
      </c>
      <c r="AG152" s="160">
        <f t="shared" si="70"/>
        <v>1.026301369863013</v>
      </c>
      <c r="AH152" s="896"/>
    </row>
    <row r="153" spans="1:37" s="255" customFormat="1" ht="19.2" customHeight="1">
      <c r="A153" s="906"/>
      <c r="B153" s="457" t="s">
        <v>166</v>
      </c>
      <c r="C153" s="258"/>
      <c r="D153" s="292" t="s">
        <v>154</v>
      </c>
      <c r="E153" s="90"/>
      <c r="F153" s="174">
        <v>54.5</v>
      </c>
      <c r="G153" s="85">
        <v>468</v>
      </c>
      <c r="H153" s="116">
        <f t="shared" si="116"/>
        <v>25506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7"/>
        <v>968.27586206896353</v>
      </c>
      <c r="O153" s="77">
        <f t="shared" si="118"/>
        <v>46.108374384236356</v>
      </c>
      <c r="P153" s="78">
        <f t="shared" si="113"/>
        <v>0</v>
      </c>
      <c r="Q153" s="79">
        <f t="shared" si="114"/>
        <v>-22.463054187192213</v>
      </c>
      <c r="R153" s="461">
        <f t="shared" si="115"/>
        <v>0.67241379310344684</v>
      </c>
      <c r="S153" s="908"/>
      <c r="T153" s="303">
        <v>0.77152777777777781</v>
      </c>
      <c r="U153" s="232">
        <v>0.79166666666666674</v>
      </c>
      <c r="V153" s="471">
        <v>7</v>
      </c>
      <c r="W153" s="469">
        <f t="shared" si="119"/>
        <v>29.000000000000057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-471.72413793103647</v>
      </c>
      <c r="AG153" s="160">
        <f t="shared" si="70"/>
        <v>0.67241379310344684</v>
      </c>
      <c r="AH153" s="896"/>
    </row>
    <row r="154" spans="1:37" s="255" customFormat="1" ht="19.2" customHeight="1">
      <c r="A154" s="906"/>
      <c r="B154" s="457" t="s">
        <v>166</v>
      </c>
      <c r="C154" s="258"/>
      <c r="D154" s="292" t="s">
        <v>143</v>
      </c>
      <c r="E154" s="90"/>
      <c r="F154" s="174">
        <v>50.67</v>
      </c>
      <c r="G154" s="85">
        <v>1631</v>
      </c>
      <c r="H154" s="116">
        <f t="shared" si="116"/>
        <v>82642.77</v>
      </c>
      <c r="I154" s="302"/>
      <c r="J154" s="129">
        <v>18</v>
      </c>
      <c r="K154" s="85">
        <v>1500</v>
      </c>
      <c r="L154" s="118">
        <v>83.333333333333329</v>
      </c>
      <c r="M154" s="129">
        <v>18</v>
      </c>
      <c r="N154" s="74">
        <f t="shared" si="117"/>
        <v>1439.1176470588255</v>
      </c>
      <c r="O154" s="77">
        <f t="shared" si="118"/>
        <v>79.950980392156964</v>
      </c>
      <c r="P154" s="78">
        <f t="shared" si="113"/>
        <v>0</v>
      </c>
      <c r="Q154" s="79">
        <f t="shared" si="114"/>
        <v>-3.3823529411763644</v>
      </c>
      <c r="R154" s="461">
        <f t="shared" si="115"/>
        <v>0.95941176470588363</v>
      </c>
      <c r="S154" s="908"/>
      <c r="T154" s="303">
        <v>0.79652777777777783</v>
      </c>
      <c r="U154" s="232">
        <v>0.84375</v>
      </c>
      <c r="V154" s="471">
        <v>7</v>
      </c>
      <c r="W154" s="469">
        <f t="shared" si="119"/>
        <v>67.999999999999915</v>
      </c>
      <c r="X154" s="256"/>
      <c r="Y154" s="256"/>
      <c r="Z154" s="254"/>
      <c r="AA154" s="254"/>
      <c r="AB154" s="895"/>
      <c r="AC154" s="895"/>
      <c r="AD154" s="258">
        <v>1</v>
      </c>
      <c r="AE154" s="258"/>
      <c r="AF154" s="78">
        <f t="shared" si="69"/>
        <v>-60.882352941174531</v>
      </c>
      <c r="AG154" s="160">
        <f t="shared" si="70"/>
        <v>0.95941176470588363</v>
      </c>
      <c r="AH154" s="896"/>
    </row>
    <row r="155" spans="1:37" s="255" customFormat="1" ht="19.2" customHeight="1">
      <c r="A155" s="906"/>
      <c r="B155" s="457">
        <v>0</v>
      </c>
      <c r="C155" s="258"/>
      <c r="D155" s="292"/>
      <c r="E155" s="90"/>
      <c r="F155" s="174" t="s">
        <v>161</v>
      </c>
      <c r="G155" s="85"/>
      <c r="H155" s="116">
        <f t="shared" si="116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61"/>
      <c r="S155" s="908"/>
      <c r="T155" s="303"/>
      <c r="U155" s="232"/>
      <c r="V155" s="471"/>
      <c r="W155" s="469">
        <f t="shared" si="119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6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61"/>
      <c r="S156" s="908"/>
      <c r="T156" s="303"/>
      <c r="U156" s="232"/>
      <c r="V156" s="471"/>
      <c r="W156" s="304">
        <f t="shared" si="119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6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471"/>
      <c r="W157" s="304">
        <f t="shared" si="119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6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471"/>
      <c r="W158" s="304">
        <f t="shared" si="119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6"/>
        <v>0</v>
      </c>
      <c r="I159" s="302"/>
      <c r="J159" s="306"/>
      <c r="K159" s="217"/>
      <c r="L159" s="308"/>
      <c r="M159" s="467"/>
      <c r="N159" s="217"/>
      <c r="O159" s="262"/>
      <c r="P159" s="307"/>
      <c r="Q159" s="105"/>
      <c r="R159" s="169"/>
      <c r="S159" s="908"/>
      <c r="T159" s="303"/>
      <c r="U159" s="232"/>
      <c r="V159" s="471"/>
      <c r="W159" s="309">
        <f t="shared" si="119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487</v>
      </c>
      <c r="D160" s="904" t="s">
        <v>377</v>
      </c>
      <c r="E160" s="905"/>
      <c r="F160" s="98"/>
      <c r="G160" s="238"/>
      <c r="H160" s="237"/>
      <c r="I160" s="101"/>
      <c r="J160" s="311">
        <v>13</v>
      </c>
      <c r="K160" s="311">
        <v>1705.7142857142858</v>
      </c>
      <c r="L160" s="312">
        <v>146.70068027210885</v>
      </c>
      <c r="M160" s="311">
        <f t="shared" ref="M160:O160" si="120">AVERAGE(M148:M159)</f>
        <v>13</v>
      </c>
      <c r="N160" s="311">
        <f t="shared" si="120"/>
        <v>1411.1257835081774</v>
      </c>
      <c r="O160" s="312">
        <f t="shared" si="120"/>
        <v>124.20149119218374</v>
      </c>
      <c r="P160" s="104">
        <f t="shared" ref="P160:P166" si="121">M160-J160</f>
        <v>0</v>
      </c>
      <c r="Q160" s="105">
        <f t="shared" ref="Q160:Q166" si="122">O160-L160</f>
        <v>-22.499189079925117</v>
      </c>
      <c r="R160" s="313">
        <f>O160/L160</f>
        <v>0.84663200580806897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1</v>
      </c>
      <c r="AE160" s="110">
        <f>SUM(AE148:AE159)</f>
        <v>0</v>
      </c>
      <c r="AF160" s="104">
        <f t="shared" si="69"/>
        <v>-294.58850220610839</v>
      </c>
      <c r="AG160" s="169">
        <f t="shared" si="70"/>
        <v>0.82729317291099169</v>
      </c>
      <c r="AH160" s="896"/>
    </row>
    <row r="161" spans="1:34" ht="19.2" customHeight="1">
      <c r="A161" s="893" t="s">
        <v>488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2706</v>
      </c>
      <c r="H161" s="116">
        <f t="shared" ref="H161:H170" si="123">F161*G161</f>
        <v>81531.78</v>
      </c>
      <c r="I161" s="457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4">G161/W161*60</f>
        <v>1119.7241379310344</v>
      </c>
      <c r="O161" s="118">
        <f t="shared" ref="O161:O166" si="125">N161/M161</f>
        <v>62.206896551724135</v>
      </c>
      <c r="P161" s="84">
        <f t="shared" si="121"/>
        <v>0</v>
      </c>
      <c r="Q161" s="119">
        <f t="shared" si="122"/>
        <v>-4.4597701149425362</v>
      </c>
      <c r="R161" s="458">
        <f t="shared" ref="R161:R166" si="126">O161/L161</f>
        <v>0.933103448275862</v>
      </c>
      <c r="S161" s="894">
        <f>R173</f>
        <v>0.92283431670253924</v>
      </c>
      <c r="T161" s="80">
        <v>0.16666666666666666</v>
      </c>
      <c r="U161" s="80">
        <v>0.2673611111111111</v>
      </c>
      <c r="V161" s="457">
        <v>5</v>
      </c>
      <c r="W161" s="120">
        <f t="shared" ref="W161:W172" si="127">(U161-T161)*24*60</f>
        <v>145.00000000000003</v>
      </c>
      <c r="X161" s="126"/>
      <c r="Y161" s="126"/>
      <c r="Z161" s="84"/>
      <c r="AA161" s="84"/>
      <c r="AB161" s="895"/>
      <c r="AC161" s="895"/>
      <c r="AD161" s="457"/>
      <c r="AE161" s="457"/>
      <c r="AF161" s="84">
        <f t="shared" si="69"/>
        <v>-80.27586206896558</v>
      </c>
      <c r="AG161" s="458">
        <f t="shared" si="70"/>
        <v>0.933103448275862</v>
      </c>
      <c r="AH161" s="894">
        <f>AG173</f>
        <v>0.92583847490885562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3389</v>
      </c>
      <c r="H162" s="116">
        <f t="shared" si="123"/>
        <v>116005.46999999999</v>
      </c>
      <c r="I162" s="457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4"/>
        <v>2186.4516129032259</v>
      </c>
      <c r="O162" s="118">
        <f t="shared" si="125"/>
        <v>168.18858560794044</v>
      </c>
      <c r="P162" s="84">
        <f t="shared" si="121"/>
        <v>0</v>
      </c>
      <c r="Q162" s="119">
        <f t="shared" si="122"/>
        <v>-4.8883374689826269</v>
      </c>
      <c r="R162" s="458">
        <f t="shared" si="126"/>
        <v>0.9717562724014337</v>
      </c>
      <c r="S162" s="894"/>
      <c r="T162" s="80">
        <v>0.28263888888888888</v>
      </c>
      <c r="U162" s="80">
        <v>0.34722222222222221</v>
      </c>
      <c r="V162" s="457">
        <v>22</v>
      </c>
      <c r="W162" s="120">
        <f t="shared" si="127"/>
        <v>92.999999999999986</v>
      </c>
      <c r="X162" s="126">
        <v>0.2722222222222222</v>
      </c>
      <c r="Y162" s="126">
        <v>0.28194444444444444</v>
      </c>
      <c r="Z162" s="84"/>
      <c r="AA162" s="84"/>
      <c r="AB162" s="895"/>
      <c r="AC162" s="895"/>
      <c r="AD162" s="457"/>
      <c r="AE162" s="457"/>
      <c r="AF162" s="84">
        <f t="shared" si="69"/>
        <v>-63.54838709677415</v>
      </c>
      <c r="AG162" s="458">
        <f t="shared" si="70"/>
        <v>0.9717562724014337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2661.1</v>
      </c>
      <c r="H163" s="116">
        <f t="shared" si="123"/>
        <v>91089.452999999994</v>
      </c>
      <c r="I163" s="457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4"/>
        <v>2157.6486486486497</v>
      </c>
      <c r="O163" s="118">
        <f t="shared" si="125"/>
        <v>196.14987714987726</v>
      </c>
      <c r="P163" s="84">
        <f t="shared" si="121"/>
        <v>0</v>
      </c>
      <c r="Q163" s="119">
        <f t="shared" si="122"/>
        <v>-8.395577395577277</v>
      </c>
      <c r="R163" s="458">
        <f t="shared" si="126"/>
        <v>0.95895495495495553</v>
      </c>
      <c r="S163" s="894"/>
      <c r="T163" s="80">
        <v>0.3520833333333333</v>
      </c>
      <c r="U163" s="80">
        <v>0.40347222222222218</v>
      </c>
      <c r="V163" s="457">
        <v>7</v>
      </c>
      <c r="W163" s="120">
        <f t="shared" si="127"/>
        <v>73.999999999999972</v>
      </c>
      <c r="X163" s="126"/>
      <c r="Y163" s="126"/>
      <c r="Z163" s="84"/>
      <c r="AA163" s="84"/>
      <c r="AB163" s="895"/>
      <c r="AC163" s="895"/>
      <c r="AD163" s="457"/>
      <c r="AE163" s="457"/>
      <c r="AF163" s="84">
        <f t="shared" si="69"/>
        <v>-92.351351351350331</v>
      </c>
      <c r="AG163" s="458">
        <f t="shared" si="70"/>
        <v>0.95895495495495542</v>
      </c>
      <c r="AH163" s="894"/>
    </row>
    <row r="164" spans="1:34" ht="19.2" customHeight="1">
      <c r="A164" s="893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1213</v>
      </c>
      <c r="H164" s="116">
        <f t="shared" si="123"/>
        <v>31101.32</v>
      </c>
      <c r="I164" s="457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4"/>
        <v>1455.6000000000006</v>
      </c>
      <c r="O164" s="118">
        <f t="shared" si="125"/>
        <v>145.56000000000006</v>
      </c>
      <c r="P164" s="84">
        <f t="shared" si="121"/>
        <v>0</v>
      </c>
      <c r="Q164" s="119">
        <f t="shared" si="122"/>
        <v>-4.4399999999999409</v>
      </c>
      <c r="R164" s="458">
        <f t="shared" si="126"/>
        <v>0.97040000000000037</v>
      </c>
      <c r="S164" s="894"/>
      <c r="T164" s="80">
        <v>0.4194444444444444</v>
      </c>
      <c r="U164" s="80">
        <v>0.45416666666666661</v>
      </c>
      <c r="V164" s="457">
        <v>23</v>
      </c>
      <c r="W164" s="120">
        <f t="shared" si="127"/>
        <v>49.999999999999986</v>
      </c>
      <c r="X164" s="126">
        <v>0.40902777777777777</v>
      </c>
      <c r="Y164" s="126">
        <v>0.41875000000000001</v>
      </c>
      <c r="Z164" s="84"/>
      <c r="AA164" s="84"/>
      <c r="AB164" s="895"/>
      <c r="AC164" s="895"/>
      <c r="AD164" s="457"/>
      <c r="AE164" s="457"/>
      <c r="AF164" s="84">
        <f>N164-K164</f>
        <v>-44.399999999999409</v>
      </c>
      <c r="AG164" s="458">
        <f>N164/K164</f>
        <v>0.97040000000000037</v>
      </c>
      <c r="AH164" s="894"/>
    </row>
    <row r="165" spans="1:34" ht="19.2" customHeight="1">
      <c r="A165" s="893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1573.8000000000002</v>
      </c>
      <c r="H165" s="116">
        <f t="shared" si="123"/>
        <v>57302.058000000005</v>
      </c>
      <c r="I165" s="457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4"/>
        <v>2421.2307692307681</v>
      </c>
      <c r="O165" s="118">
        <f t="shared" si="125"/>
        <v>242.12307692307681</v>
      </c>
      <c r="P165" s="84">
        <f t="shared" si="121"/>
        <v>0</v>
      </c>
      <c r="Q165" s="119">
        <f t="shared" si="122"/>
        <v>-34.776923076923168</v>
      </c>
      <c r="R165" s="458">
        <f t="shared" si="126"/>
        <v>0.87440620051670936</v>
      </c>
      <c r="S165" s="894"/>
      <c r="T165" s="80">
        <v>0.4590277777777777</v>
      </c>
      <c r="U165" s="80">
        <v>0.48611111111111105</v>
      </c>
      <c r="V165" s="457">
        <v>7</v>
      </c>
      <c r="W165" s="120">
        <f t="shared" si="127"/>
        <v>39.000000000000021</v>
      </c>
      <c r="X165" s="126"/>
      <c r="Y165" s="126"/>
      <c r="Z165" s="84"/>
      <c r="AA165" s="84"/>
      <c r="AB165" s="895"/>
      <c r="AC165" s="895"/>
      <c r="AD165" s="457"/>
      <c r="AE165" s="457"/>
      <c r="AF165" s="84">
        <f>N165-K165</f>
        <v>-347.76923076923185</v>
      </c>
      <c r="AG165" s="458">
        <f>N165/K165</f>
        <v>0.87440620051670936</v>
      </c>
      <c r="AH165" s="894"/>
    </row>
    <row r="166" spans="1:34" ht="19.2" customHeight="1">
      <c r="A166" s="893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6295.2000000000007</v>
      </c>
      <c r="H166" s="116">
        <f t="shared" si="123"/>
        <v>229208.23200000002</v>
      </c>
      <c r="I166" s="457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4"/>
        <v>2452.675324675326</v>
      </c>
      <c r="O166" s="118">
        <f t="shared" si="125"/>
        <v>245.26753246753259</v>
      </c>
      <c r="P166" s="84">
        <f t="shared" si="121"/>
        <v>0</v>
      </c>
      <c r="Q166" s="119">
        <f t="shared" si="122"/>
        <v>-31.632467532467388</v>
      </c>
      <c r="R166" s="458">
        <f t="shared" si="126"/>
        <v>0.88576212519874542</v>
      </c>
      <c r="S166" s="894"/>
      <c r="T166" s="80">
        <v>0.5263888888888888</v>
      </c>
      <c r="U166" s="80">
        <v>0.63333333333333319</v>
      </c>
      <c r="V166" s="457">
        <v>5</v>
      </c>
      <c r="W166" s="120">
        <f t="shared" si="127"/>
        <v>153.99999999999994</v>
      </c>
      <c r="X166" s="126"/>
      <c r="Y166" s="126"/>
      <c r="Z166" s="84"/>
      <c r="AA166" s="84"/>
      <c r="AB166" s="895"/>
      <c r="AC166" s="895"/>
      <c r="AD166" s="457"/>
      <c r="AE166" s="457"/>
      <c r="AF166" s="84">
        <f>N166-K166</f>
        <v>-316.32467532467399</v>
      </c>
      <c r="AG166" s="458">
        <f>N166/K166</f>
        <v>0.88576212519874542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3"/>
        <v>0</v>
      </c>
      <c r="I167" s="457"/>
      <c r="J167" s="129"/>
      <c r="K167" s="85"/>
      <c r="L167" s="118"/>
      <c r="M167" s="129"/>
      <c r="N167" s="85"/>
      <c r="O167" s="118"/>
      <c r="P167" s="84"/>
      <c r="Q167" s="119"/>
      <c r="R167" s="458"/>
      <c r="S167" s="894"/>
      <c r="T167" s="80"/>
      <c r="U167" s="80"/>
      <c r="V167" s="457"/>
      <c r="W167" s="120">
        <f t="shared" si="127"/>
        <v>0</v>
      </c>
      <c r="X167" s="126"/>
      <c r="Y167" s="126"/>
      <c r="Z167" s="84"/>
      <c r="AA167" s="84"/>
      <c r="AB167" s="895"/>
      <c r="AC167" s="895"/>
      <c r="AD167" s="457"/>
      <c r="AE167" s="457"/>
      <c r="AF167" s="84">
        <f t="shared" si="69"/>
        <v>0</v>
      </c>
      <c r="AG167" s="458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3"/>
        <v>0</v>
      </c>
      <c r="I168" s="457"/>
      <c r="J168" s="129"/>
      <c r="K168" s="85"/>
      <c r="L168" s="118"/>
      <c r="M168" s="129"/>
      <c r="N168" s="85"/>
      <c r="O168" s="118"/>
      <c r="P168" s="84"/>
      <c r="Q168" s="119"/>
      <c r="R168" s="458"/>
      <c r="S168" s="894"/>
      <c r="T168" s="80"/>
      <c r="U168" s="80"/>
      <c r="V168" s="457"/>
      <c r="W168" s="120">
        <f t="shared" si="127"/>
        <v>0</v>
      </c>
      <c r="X168" s="126"/>
      <c r="Y168" s="126"/>
      <c r="Z168" s="84"/>
      <c r="AA168" s="84"/>
      <c r="AB168" s="895"/>
      <c r="AC168" s="895"/>
      <c r="AD168" s="457"/>
      <c r="AE168" s="457"/>
      <c r="AF168" s="84">
        <f t="shared" si="69"/>
        <v>0</v>
      </c>
      <c r="AG168" s="458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3"/>
        <v>0</v>
      </c>
      <c r="I169" s="457"/>
      <c r="J169" s="129"/>
      <c r="K169" s="85"/>
      <c r="L169" s="118"/>
      <c r="M169" s="129"/>
      <c r="N169" s="85"/>
      <c r="O169" s="118"/>
      <c r="P169" s="84"/>
      <c r="Q169" s="119"/>
      <c r="R169" s="458"/>
      <c r="S169" s="894"/>
      <c r="T169" s="80"/>
      <c r="U169" s="80"/>
      <c r="V169" s="457"/>
      <c r="W169" s="120">
        <f t="shared" si="127"/>
        <v>0</v>
      </c>
      <c r="X169" s="126"/>
      <c r="Y169" s="126"/>
      <c r="Z169" s="84"/>
      <c r="AA169" s="84"/>
      <c r="AB169" s="895"/>
      <c r="AC169" s="895"/>
      <c r="AD169" s="457"/>
      <c r="AE169" s="457"/>
      <c r="AF169" s="84">
        <f t="shared" si="69"/>
        <v>0</v>
      </c>
      <c r="AG169" s="458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3"/>
        <v>0</v>
      </c>
      <c r="I170" s="457"/>
      <c r="J170" s="129"/>
      <c r="K170" s="85"/>
      <c r="L170" s="118"/>
      <c r="M170" s="129"/>
      <c r="N170" s="85"/>
      <c r="O170" s="118"/>
      <c r="P170" s="84"/>
      <c r="Q170" s="119"/>
      <c r="R170" s="458"/>
      <c r="S170" s="894"/>
      <c r="T170" s="80"/>
      <c r="U170" s="80"/>
      <c r="V170" s="457"/>
      <c r="W170" s="120">
        <f t="shared" si="127"/>
        <v>0</v>
      </c>
      <c r="X170" s="126"/>
      <c r="Y170" s="126"/>
      <c r="Z170" s="84"/>
      <c r="AA170" s="84"/>
      <c r="AB170" s="895"/>
      <c r="AC170" s="895"/>
      <c r="AD170" s="457"/>
      <c r="AE170" s="457"/>
      <c r="AF170" s="84">
        <f t="shared" si="69"/>
        <v>0</v>
      </c>
      <c r="AG170" s="458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6"/>
        <v>0</v>
      </c>
      <c r="I171" s="457"/>
      <c r="J171" s="129"/>
      <c r="K171" s="85"/>
      <c r="L171" s="118"/>
      <c r="M171" s="129"/>
      <c r="N171" s="85"/>
      <c r="O171" s="118"/>
      <c r="P171" s="84"/>
      <c r="Q171" s="119"/>
      <c r="R171" s="458"/>
      <c r="S171" s="894"/>
      <c r="T171" s="80"/>
      <c r="U171" s="80"/>
      <c r="V171" s="457"/>
      <c r="W171" s="120">
        <f t="shared" si="127"/>
        <v>0</v>
      </c>
      <c r="X171" s="126"/>
      <c r="Y171" s="126"/>
      <c r="Z171" s="84"/>
      <c r="AA171" s="84"/>
      <c r="AB171" s="895"/>
      <c r="AC171" s="895"/>
      <c r="AD171" s="457"/>
      <c r="AE171" s="457"/>
      <c r="AF171" s="84"/>
      <c r="AG171" s="458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6"/>
        <v>0</v>
      </c>
      <c r="I172" s="457"/>
      <c r="J172" s="129"/>
      <c r="K172" s="85"/>
      <c r="L172" s="118"/>
      <c r="M172" s="129"/>
      <c r="N172" s="85"/>
      <c r="O172" s="118"/>
      <c r="P172" s="84"/>
      <c r="Q172" s="119"/>
      <c r="R172" s="458"/>
      <c r="S172" s="894"/>
      <c r="T172" s="80"/>
      <c r="U172" s="80"/>
      <c r="V172" s="457"/>
      <c r="W172" s="120">
        <f t="shared" si="127"/>
        <v>0</v>
      </c>
      <c r="X172" s="126"/>
      <c r="Y172" s="126"/>
      <c r="Z172" s="84"/>
      <c r="AA172" s="84"/>
      <c r="AB172" s="895"/>
      <c r="AC172" s="895"/>
      <c r="AD172" s="457"/>
      <c r="AE172" s="457"/>
      <c r="AF172" s="84"/>
      <c r="AG172" s="458"/>
      <c r="AH172" s="894"/>
    </row>
    <row r="173" spans="1:34" ht="19.2" customHeight="1">
      <c r="A173" s="893"/>
      <c r="B173" s="156">
        <v>0</v>
      </c>
      <c r="C173" s="132" t="s">
        <v>489</v>
      </c>
      <c r="D173" s="891" t="s">
        <v>377</v>
      </c>
      <c r="E173" s="891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8">AVERAGE(M161:M172)</f>
        <v>12</v>
      </c>
      <c r="N173" s="103">
        <f t="shared" si="128"/>
        <v>1965.5550822315006</v>
      </c>
      <c r="O173" s="136">
        <f t="shared" si="128"/>
        <v>176.5826614500252</v>
      </c>
      <c r="P173" s="84">
        <f>M173-J173</f>
        <v>0</v>
      </c>
      <c r="Q173" s="119">
        <f>O173-L173</f>
        <v>-14.765512598148803</v>
      </c>
      <c r="R173" s="137">
        <f>O173/L173</f>
        <v>0.92283431670253924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0</v>
      </c>
      <c r="AE173" s="139">
        <f>SUM(AE161:AE172)</f>
        <v>0</v>
      </c>
      <c r="AF173" s="84">
        <f t="shared" si="69"/>
        <v>-157.44491776849941</v>
      </c>
      <c r="AG173" s="458">
        <f t="shared" si="70"/>
        <v>0.92583847490885562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492</v>
      </c>
      <c r="E3" s="827"/>
      <c r="F3" s="816" t="s">
        <v>2</v>
      </c>
      <c r="G3" s="777"/>
      <c r="H3" s="828">
        <v>301647.8</v>
      </c>
      <c r="I3" s="829"/>
      <c r="J3" s="816" t="s">
        <v>3</v>
      </c>
      <c r="K3" s="777"/>
      <c r="L3" s="821">
        <v>9315598.6308413632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437.02560564107097</v>
      </c>
      <c r="G6" s="818"/>
      <c r="H6" s="796">
        <f>AVERAGE(D13:P13,Q13)</f>
        <v>138.97134994542762</v>
      </c>
      <c r="I6" s="797"/>
      <c r="J6" s="796">
        <f>AVERAGE(D30:F30,G30:H30)</f>
        <v>816.68672790624009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8</v>
      </c>
      <c r="Q6" s="785">
        <v>7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382.47702592829262</v>
      </c>
      <c r="G7" s="789"/>
      <c r="H7" s="790">
        <f>AVERAGE(D14:P14,Q14)</f>
        <v>125.60935545459209</v>
      </c>
      <c r="I7" s="791"/>
      <c r="J7" s="790">
        <f>AVERAGE(D31:F31,G31:H31)</f>
        <v>710.73529158917404</v>
      </c>
      <c r="K7" s="791"/>
      <c r="L7" s="792">
        <f>AVERAGE(J31:M31)</f>
        <v>871.19104051014267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0.88447509493801413</v>
      </c>
      <c r="G8" s="795"/>
      <c r="H8" s="794">
        <f>AVERAGE(D15:O15,P15:Q15)</f>
        <v>0.89859055218588613</v>
      </c>
      <c r="I8" s="795"/>
      <c r="J8" s="794">
        <f>AVERAGE(D32:F32,G32:H32)</f>
        <v>0.86034659610010367</v>
      </c>
      <c r="K8" s="795"/>
      <c r="L8" s="794">
        <f>AVERAGE(J32:M32)</f>
        <v>0.86523161811785065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142.39875587661967</v>
      </c>
      <c r="E13" s="18">
        <v>104.36637618010167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93.547267371861025</v>
      </c>
      <c r="K13" s="18">
        <v>75.528278416629803</v>
      </c>
      <c r="L13" s="18">
        <v>112.06783031783033</v>
      </c>
      <c r="M13" s="18">
        <v>80.318272533184825</v>
      </c>
      <c r="N13" s="18">
        <v>85.057509352425186</v>
      </c>
      <c r="O13" s="18">
        <v>139.84374999999997</v>
      </c>
      <c r="P13" s="18">
        <v>191.348174048174</v>
      </c>
      <c r="Q13" s="20">
        <v>150</v>
      </c>
    </row>
    <row r="14" spans="2:17" ht="39.9" customHeight="1">
      <c r="B14" s="769"/>
      <c r="C14" s="13" t="s">
        <v>60</v>
      </c>
      <c r="D14" s="18">
        <v>124.77641100556167</v>
      </c>
      <c r="E14" s="18">
        <v>92.066960305138693</v>
      </c>
      <c r="F14" s="18">
        <v>128.40181641273452</v>
      </c>
      <c r="G14" s="18">
        <v>282.61577204773823</v>
      </c>
      <c r="H14" s="18">
        <v>226.72741970014468</v>
      </c>
      <c r="I14" s="18">
        <v>74.686172074130795</v>
      </c>
      <c r="J14" s="18">
        <v>81.011155107346866</v>
      </c>
      <c r="K14" s="18">
        <v>64.906639317958991</v>
      </c>
      <c r="L14" s="18">
        <v>103.35402917880555</v>
      </c>
      <c r="M14" s="18">
        <v>76.325486473302874</v>
      </c>
      <c r="N14" s="18">
        <v>75.246089503172897</v>
      </c>
      <c r="O14" s="18">
        <v>123.11130035456077</v>
      </c>
      <c r="P14" s="18">
        <v>176.86838592732738</v>
      </c>
      <c r="Q14" s="8">
        <v>128.43333895636516</v>
      </c>
    </row>
    <row r="15" spans="2:17" ht="39.9" customHeight="1">
      <c r="B15" s="770"/>
      <c r="C15" s="28" t="s">
        <v>61</v>
      </c>
      <c r="D15" s="9">
        <f t="shared" ref="D15:Q15" si="0">D14/D13</f>
        <v>0.87624649694041745</v>
      </c>
      <c r="E15" s="9">
        <f t="shared" si="0"/>
        <v>0.88215154798765583</v>
      </c>
      <c r="F15" s="9">
        <f t="shared" si="0"/>
        <v>0.91357514739945556</v>
      </c>
      <c r="G15" s="9">
        <f t="shared" si="0"/>
        <v>0.89872622530648383</v>
      </c>
      <c r="H15" s="9">
        <f t="shared" si="0"/>
        <v>0.97667196178523863</v>
      </c>
      <c r="I15" s="9">
        <f t="shared" si="0"/>
        <v>0.88945438471874116</v>
      </c>
      <c r="J15" s="9">
        <f t="shared" si="0"/>
        <v>0.86599167868066429</v>
      </c>
      <c r="K15" s="9">
        <f t="shared" si="0"/>
        <v>0.85936871167538564</v>
      </c>
      <c r="L15" s="9">
        <f t="shared" si="0"/>
        <v>0.92224529453000048</v>
      </c>
      <c r="M15" s="9">
        <f t="shared" si="0"/>
        <v>0.95028794900646962</v>
      </c>
      <c r="N15" s="9">
        <f t="shared" si="0"/>
        <v>0.88464957504692632</v>
      </c>
      <c r="O15" s="9">
        <f t="shared" si="0"/>
        <v>0.8803489634292615</v>
      </c>
      <c r="P15" s="30">
        <f t="shared" si="0"/>
        <v>0.92432753438660364</v>
      </c>
      <c r="Q15" s="10">
        <f t="shared" si="0"/>
        <v>0.85622225970910104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0.46944444444444433</v>
      </c>
    </row>
    <row r="17" spans="2:23" ht="22.8" customHeight="1">
      <c r="B17" s="772"/>
      <c r="C17" s="28" t="s">
        <v>36</v>
      </c>
      <c r="D17" s="11">
        <v>0.7124999999999998</v>
      </c>
      <c r="E17" s="11">
        <v>0.60069444444444431</v>
      </c>
      <c r="F17" s="11">
        <v>0.60624999999999996</v>
      </c>
      <c r="G17" s="11">
        <v>0.64027777777777761</v>
      </c>
      <c r="H17" s="11">
        <v>0.65208333333333324</v>
      </c>
      <c r="I17" s="11">
        <v>0.69722222222222219</v>
      </c>
      <c r="J17" s="11">
        <v>0.77569444444444424</v>
      </c>
      <c r="K17" s="11">
        <v>0.77083333333333337</v>
      </c>
      <c r="L17" s="11">
        <v>0.83402777777777726</v>
      </c>
      <c r="M17" s="11">
        <v>0.97638888888888853</v>
      </c>
      <c r="N17" s="11">
        <v>0.98194444444444429</v>
      </c>
      <c r="O17" s="21">
        <v>0.85277777777777786</v>
      </c>
      <c r="P17" s="11">
        <v>0.64444444444444438</v>
      </c>
      <c r="Q17" s="31">
        <v>0.65347222222222212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776"/>
      <c r="C21" s="32" t="s">
        <v>66</v>
      </c>
      <c r="D21" s="33" t="s">
        <v>15</v>
      </c>
      <c r="E21" s="33">
        <v>1</v>
      </c>
      <c r="F21" s="33" t="s">
        <v>15</v>
      </c>
      <c r="G21" s="33">
        <v>1</v>
      </c>
      <c r="H21" s="33">
        <v>1</v>
      </c>
      <c r="I21" s="33" t="s">
        <v>15</v>
      </c>
      <c r="J21" s="33" t="s">
        <v>15</v>
      </c>
      <c r="K21" s="33">
        <v>1</v>
      </c>
      <c r="L21" s="33">
        <v>1</v>
      </c>
      <c r="M21" s="33" t="s">
        <v>15</v>
      </c>
      <c r="N21" s="33">
        <v>1</v>
      </c>
      <c r="O21" s="33" t="s">
        <v>15</v>
      </c>
      <c r="P21" s="33">
        <v>1</v>
      </c>
      <c r="Q21" s="34"/>
    </row>
    <row r="22" spans="2:23" ht="22.8" customHeight="1">
      <c r="B22" s="754" t="s">
        <v>67</v>
      </c>
      <c r="C22" s="777"/>
      <c r="D22" s="35">
        <v>18</v>
      </c>
      <c r="E22" s="35">
        <v>16.666666666666668</v>
      </c>
      <c r="F22" s="35">
        <v>14.333333333333334</v>
      </c>
      <c r="G22" s="35">
        <v>6</v>
      </c>
      <c r="H22" s="35">
        <v>6.5</v>
      </c>
      <c r="I22" s="35">
        <v>17.833333333333332</v>
      </c>
      <c r="J22" s="35">
        <v>16.875</v>
      </c>
      <c r="K22" s="35">
        <v>19</v>
      </c>
      <c r="L22" s="35">
        <v>15.111111111111111</v>
      </c>
      <c r="M22" s="35">
        <v>18.777777777777779</v>
      </c>
      <c r="N22" s="35">
        <v>17.75</v>
      </c>
      <c r="O22" s="35">
        <v>12.875</v>
      </c>
      <c r="P22" s="35">
        <v>12</v>
      </c>
      <c r="Q22" s="36">
        <v>11.5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47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195.1219512195122</v>
      </c>
      <c r="E30" s="478">
        <v>942.85714285714289</v>
      </c>
      <c r="F30" s="18">
        <v>860.86956521739125</v>
      </c>
      <c r="G30" s="18">
        <v>939.13043478260863</v>
      </c>
      <c r="H30" s="477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158.04477004477002</v>
      </c>
      <c r="E31" s="7">
        <v>823.7198067632836</v>
      </c>
      <c r="F31" s="7">
        <v>754.90319094838503</v>
      </c>
      <c r="G31" s="7">
        <v>807.75283882783879</v>
      </c>
      <c r="H31" s="477">
        <v>1009.2558513615926</v>
      </c>
      <c r="I31" s="403">
        <v>0</v>
      </c>
      <c r="J31" s="7">
        <v>755.80555555555441</v>
      </c>
      <c r="K31" s="7">
        <v>832.53846153846212</v>
      </c>
      <c r="L31" s="7">
        <v>898.65829572319251</v>
      </c>
      <c r="M31" s="8">
        <v>997.76184922336142</v>
      </c>
      <c r="N31" s="27"/>
      <c r="O31" s="27"/>
      <c r="P31" s="27"/>
      <c r="Q31" s="27"/>
    </row>
    <row r="32" spans="2:23" ht="39.9" customHeight="1">
      <c r="B32" s="770"/>
      <c r="C32" s="475" t="s">
        <v>61</v>
      </c>
      <c r="D32" s="44">
        <f t="shared" ref="D32:M32" si="1">D31/D30</f>
        <v>0.80997944647944631</v>
      </c>
      <c r="E32" s="9">
        <f t="shared" si="1"/>
        <v>0.87364221929439168</v>
      </c>
      <c r="F32" s="9">
        <f t="shared" si="1"/>
        <v>0.8769077470612554</v>
      </c>
      <c r="G32" s="9">
        <f t="shared" si="1"/>
        <v>0.86010718949260623</v>
      </c>
      <c r="H32" s="9">
        <f t="shared" si="1"/>
        <v>0.88109637817281894</v>
      </c>
      <c r="I32" s="43">
        <f t="shared" si="1"/>
        <v>0</v>
      </c>
      <c r="J32" s="9">
        <f t="shared" si="1"/>
        <v>0.80161195286195164</v>
      </c>
      <c r="K32" s="9">
        <f t="shared" si="1"/>
        <v>0.88299533799533858</v>
      </c>
      <c r="L32" s="9">
        <f t="shared" si="1"/>
        <v>0.89865829572319256</v>
      </c>
      <c r="M32" s="10">
        <f t="shared" si="1"/>
        <v>0.87766088589091973</v>
      </c>
      <c r="N32" s="27"/>
      <c r="O32" s="27"/>
      <c r="P32" s="27"/>
      <c r="Q32" s="27"/>
    </row>
    <row r="33" spans="2:17" ht="28.8" customHeight="1">
      <c r="B33" s="771" t="s">
        <v>62</v>
      </c>
      <c r="C33" s="475" t="s">
        <v>63</v>
      </c>
      <c r="D33" s="45">
        <v>0.17013888888888887</v>
      </c>
      <c r="E33" s="11">
        <v>0.18055555555555555</v>
      </c>
      <c r="F33" s="11">
        <v>0.17708333333333334</v>
      </c>
      <c r="G33" s="11">
        <v>2864.0000000000027</v>
      </c>
      <c r="H33" s="31">
        <v>0.17708333333333334</v>
      </c>
      <c r="I33" s="45">
        <v>0</v>
      </c>
      <c r="J33" s="11">
        <v>0.72361111111111109</v>
      </c>
      <c r="K33" s="11">
        <v>0.72152777777777777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772"/>
      <c r="C34" s="475" t="s">
        <v>36</v>
      </c>
      <c r="D34" s="45">
        <v>0.43402777777777768</v>
      </c>
      <c r="E34" s="11">
        <v>0.41388888888888892</v>
      </c>
      <c r="F34" s="11">
        <v>0.3298611111111111</v>
      </c>
      <c r="G34" s="11">
        <v>1061.5384615384621</v>
      </c>
      <c r="H34" s="31">
        <v>0.49652777777777773</v>
      </c>
      <c r="I34" s="22">
        <v>0</v>
      </c>
      <c r="J34" s="11">
        <v>0.80555555555555547</v>
      </c>
      <c r="K34" s="11">
        <v>0.96180555555555547</v>
      </c>
      <c r="L34" s="11">
        <v>46301.003472222219</v>
      </c>
      <c r="M34" s="12">
        <v>46301.152777777781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3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6" sqref="G6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553</v>
      </c>
      <c r="B1" s="320"/>
      <c r="C1" s="321"/>
      <c r="D1" s="322" t="s">
        <v>494</v>
      </c>
      <c r="E1" s="323">
        <f>SUM(G5:G124)</f>
        <v>124339.2</v>
      </c>
      <c r="F1" s="324" t="s">
        <v>3</v>
      </c>
      <c r="G1" s="325">
        <f>SUM(H5:H124)</f>
        <v>2231905.1019480517</v>
      </c>
      <c r="H1" s="326" t="s">
        <v>554</v>
      </c>
      <c r="I1" s="327">
        <f>+J16+J64+J24+J38+J51+J81+J100+J91+J57+J124+J111</f>
        <v>50.683333333333337</v>
      </c>
      <c r="J1" s="871" t="s">
        <v>555</v>
      </c>
      <c r="K1" s="872"/>
      <c r="L1" s="873"/>
      <c r="M1" s="871" t="s">
        <v>496</v>
      </c>
      <c r="N1" s="872"/>
      <c r="O1" s="872"/>
      <c r="P1" s="872"/>
      <c r="Q1" s="872"/>
      <c r="R1" s="873"/>
    </row>
    <row r="2" spans="1:18" ht="26.25" customHeight="1" thickBot="1">
      <c r="A2" s="877" t="s">
        <v>556</v>
      </c>
      <c r="B2" s="878"/>
      <c r="C2" s="329"/>
      <c r="D2" s="479" t="s">
        <v>557</v>
      </c>
      <c r="E2" s="330">
        <f>AVERAGE(L16,L24,L38,L51,L100,L111,L91)</f>
        <v>621.72905993285895</v>
      </c>
      <c r="F2" s="331" t="s">
        <v>80</v>
      </c>
      <c r="G2" s="332">
        <f>G1/E1</f>
        <v>17.95013239547988</v>
      </c>
      <c r="H2" s="333" t="s">
        <v>558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559</v>
      </c>
      <c r="B3" s="881" t="s">
        <v>560</v>
      </c>
      <c r="C3" s="481"/>
      <c r="D3" s="882" t="s">
        <v>561</v>
      </c>
      <c r="E3" s="882"/>
      <c r="F3" s="883" t="s">
        <v>83</v>
      </c>
      <c r="G3" s="884" t="s">
        <v>562</v>
      </c>
      <c r="H3" s="885" t="s">
        <v>563</v>
      </c>
      <c r="I3" s="886" t="s">
        <v>564</v>
      </c>
      <c r="J3" s="859" t="s">
        <v>565</v>
      </c>
      <c r="K3" s="861" t="s">
        <v>566</v>
      </c>
      <c r="L3" s="863" t="s">
        <v>557</v>
      </c>
      <c r="M3" s="888" t="s">
        <v>88</v>
      </c>
      <c r="N3" s="888"/>
      <c r="O3" s="859" t="s">
        <v>168</v>
      </c>
      <c r="P3" s="889" t="s">
        <v>567</v>
      </c>
      <c r="Q3" s="859" t="s">
        <v>568</v>
      </c>
      <c r="R3" s="859"/>
    </row>
    <row r="4" spans="1:18" ht="15.75" customHeight="1">
      <c r="A4" s="880"/>
      <c r="B4" s="881"/>
      <c r="C4" s="481"/>
      <c r="D4" s="882"/>
      <c r="E4" s="882"/>
      <c r="F4" s="883"/>
      <c r="G4" s="884"/>
      <c r="H4" s="885"/>
      <c r="I4" s="887"/>
      <c r="J4" s="860"/>
      <c r="K4" s="862"/>
      <c r="L4" s="864"/>
      <c r="M4" s="485" t="s">
        <v>90</v>
      </c>
      <c r="N4" s="485" t="s">
        <v>91</v>
      </c>
      <c r="O4" s="860"/>
      <c r="P4" s="890"/>
      <c r="Q4" s="335" t="s">
        <v>569</v>
      </c>
      <c r="R4" s="335" t="s">
        <v>570</v>
      </c>
    </row>
    <row r="5" spans="1:18">
      <c r="A5" s="865" t="s">
        <v>571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348</v>
      </c>
      <c r="H5" s="340">
        <f>F5*G5</f>
        <v>10440</v>
      </c>
      <c r="I5" s="483"/>
      <c r="J5" s="341">
        <v>10</v>
      </c>
      <c r="K5" s="342">
        <f t="shared" ref="K5:K8" si="0">G5/P5*60</f>
        <v>803.07692307692355</v>
      </c>
      <c r="L5" s="343">
        <f t="shared" ref="L5:L8" si="1">K5/J5</f>
        <v>80.307692307692349</v>
      </c>
      <c r="M5" s="344">
        <v>0.46944444444444433</v>
      </c>
      <c r="N5" s="344">
        <v>0.48749999999999988</v>
      </c>
      <c r="O5" s="335">
        <v>5</v>
      </c>
      <c r="P5" s="486">
        <f t="shared" ref="P5:P8" si="2">(N5-M5)*24*60</f>
        <v>25.999999999999986</v>
      </c>
      <c r="Q5" s="345"/>
      <c r="R5" s="345"/>
    </row>
    <row r="6" spans="1:18">
      <c r="A6" s="865"/>
      <c r="B6" s="336" t="s">
        <v>189</v>
      </c>
      <c r="C6" s="336"/>
      <c r="D6" s="337" t="s">
        <v>170</v>
      </c>
      <c r="E6" s="338"/>
      <c r="F6" s="339">
        <v>29.85</v>
      </c>
      <c r="G6" s="415">
        <v>344.20000000000005</v>
      </c>
      <c r="H6" s="340">
        <f t="shared" ref="H6:H15" si="3">F6*G6</f>
        <v>10274.370000000003</v>
      </c>
      <c r="I6" s="483"/>
      <c r="J6" s="341">
        <v>12</v>
      </c>
      <c r="K6" s="342">
        <f t="shared" si="0"/>
        <v>1720.999999999995</v>
      </c>
      <c r="L6" s="343">
        <f t="shared" si="1"/>
        <v>143.41666666666626</v>
      </c>
      <c r="M6" s="344">
        <v>0.49097222222222209</v>
      </c>
      <c r="N6" s="344">
        <v>0.49930555555555545</v>
      </c>
      <c r="O6" s="335">
        <v>5</v>
      </c>
      <c r="P6" s="486">
        <f t="shared" si="2"/>
        <v>12.000000000000037</v>
      </c>
      <c r="Q6" s="335"/>
      <c r="R6" s="335"/>
    </row>
    <row r="7" spans="1:18">
      <c r="A7" s="865"/>
      <c r="B7" s="336" t="s">
        <v>189</v>
      </c>
      <c r="C7" s="336"/>
      <c r="D7" s="337" t="s">
        <v>171</v>
      </c>
      <c r="E7" s="338"/>
      <c r="F7" s="339">
        <v>29.52</v>
      </c>
      <c r="G7" s="415">
        <v>2920</v>
      </c>
      <c r="H7" s="340">
        <f t="shared" si="3"/>
        <v>86198.399999999994</v>
      </c>
      <c r="I7" s="483"/>
      <c r="J7" s="341">
        <v>12</v>
      </c>
      <c r="K7" s="342">
        <f t="shared" si="0"/>
        <v>1844.2105263157896</v>
      </c>
      <c r="L7" s="343">
        <f t="shared" si="1"/>
        <v>153.68421052631581</v>
      </c>
      <c r="M7" s="344">
        <v>0.50277777777777766</v>
      </c>
      <c r="N7" s="344">
        <v>0.56874999999999987</v>
      </c>
      <c r="O7" s="335">
        <v>5</v>
      </c>
      <c r="P7" s="486">
        <f t="shared" si="2"/>
        <v>94.999999999999986</v>
      </c>
      <c r="Q7" s="345"/>
      <c r="R7" s="345"/>
    </row>
    <row r="8" spans="1:18">
      <c r="A8" s="865"/>
      <c r="B8" s="336" t="s">
        <v>189</v>
      </c>
      <c r="C8" s="336"/>
      <c r="D8" s="337" t="s">
        <v>195</v>
      </c>
      <c r="E8" s="338"/>
      <c r="F8" s="339">
        <v>30.95</v>
      </c>
      <c r="G8" s="415">
        <v>3190</v>
      </c>
      <c r="H8" s="340">
        <f t="shared" si="3"/>
        <v>98730.5</v>
      </c>
      <c r="I8" s="483"/>
      <c r="J8" s="341">
        <v>12</v>
      </c>
      <c r="K8" s="342">
        <f t="shared" si="0"/>
        <v>1635.8974358974351</v>
      </c>
      <c r="L8" s="343">
        <f t="shared" si="1"/>
        <v>136.32478632478626</v>
      </c>
      <c r="M8" s="344">
        <v>0.57222222222222208</v>
      </c>
      <c r="N8" s="344">
        <v>0.65347222222222212</v>
      </c>
      <c r="O8" s="335">
        <v>5</v>
      </c>
      <c r="P8" s="486">
        <f t="shared" si="2"/>
        <v>117.00000000000006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/>
      <c r="I9" s="483"/>
      <c r="J9" s="341"/>
      <c r="K9" s="342"/>
      <c r="L9" s="343"/>
      <c r="M9" s="344"/>
      <c r="N9" s="344"/>
      <c r="O9" s="335"/>
      <c r="P9" s="486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83"/>
      <c r="J10" s="341"/>
      <c r="K10" s="342"/>
      <c r="L10" s="343"/>
      <c r="M10" s="344"/>
      <c r="N10" s="344"/>
      <c r="O10" s="335"/>
      <c r="P10" s="486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83"/>
      <c r="J11" s="341"/>
      <c r="K11" s="342"/>
      <c r="L11" s="343"/>
      <c r="M11" s="344"/>
      <c r="N11" s="344"/>
      <c r="O11" s="335"/>
      <c r="P11" s="486"/>
      <c r="Q11" s="345"/>
      <c r="R11" s="345"/>
    </row>
    <row r="12" spans="1:18">
      <c r="A12" s="866"/>
      <c r="B12" s="336">
        <v>0</v>
      </c>
      <c r="C12" s="482"/>
      <c r="D12" s="337"/>
      <c r="E12" s="338"/>
      <c r="F12" s="339" t="s">
        <v>161</v>
      </c>
      <c r="G12" s="480"/>
      <c r="H12" s="340">
        <f t="shared" si="3"/>
        <v>0</v>
      </c>
      <c r="I12" s="483"/>
      <c r="J12" s="341"/>
      <c r="K12" s="342"/>
      <c r="L12" s="343"/>
      <c r="M12" s="344"/>
      <c r="N12" s="344"/>
      <c r="O12" s="335"/>
      <c r="P12" s="486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83"/>
      <c r="J13" s="341"/>
      <c r="K13" s="342"/>
      <c r="L13" s="343"/>
      <c r="M13" s="344"/>
      <c r="N13" s="344"/>
      <c r="O13" s="335"/>
      <c r="P13" s="486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83"/>
      <c r="J14" s="341"/>
      <c r="K14" s="342"/>
      <c r="L14" s="343"/>
      <c r="M14" s="344"/>
      <c r="N14" s="344"/>
      <c r="O14" s="335"/>
      <c r="P14" s="486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83"/>
      <c r="J15" s="341"/>
      <c r="K15" s="342"/>
      <c r="L15" s="343"/>
      <c r="M15" s="344"/>
      <c r="N15" s="344"/>
      <c r="O15" s="335"/>
      <c r="P15" s="486"/>
      <c r="Q15" s="335"/>
      <c r="R15" s="335"/>
    </row>
    <row r="16" spans="1:18" ht="15.75" customHeight="1">
      <c r="A16" s="867"/>
      <c r="B16" s="336">
        <v>0</v>
      </c>
      <c r="C16" s="349" t="s">
        <v>572</v>
      </c>
      <c r="D16" s="850" t="s">
        <v>530</v>
      </c>
      <c r="E16" s="850"/>
      <c r="F16" s="350"/>
      <c r="G16" s="351"/>
      <c r="H16" s="352"/>
      <c r="I16" s="353"/>
      <c r="J16" s="354">
        <f>AVERAGE(J5:J15)</f>
        <v>11.5</v>
      </c>
      <c r="K16" s="354">
        <f>AVERAGE(K5:K15)</f>
        <v>1501.046221322536</v>
      </c>
      <c r="L16" s="355">
        <f>AVERAGE(L5:L15)</f>
        <v>128.43333895636516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573</v>
      </c>
      <c r="B17" s="336">
        <v>0</v>
      </c>
      <c r="C17" s="482"/>
      <c r="D17" s="337" t="s">
        <v>173</v>
      </c>
      <c r="E17" s="337"/>
      <c r="F17" s="339" t="s">
        <v>161</v>
      </c>
      <c r="G17" s="481">
        <v>2920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1622.2222222222226</v>
      </c>
      <c r="L17" s="343">
        <f>K17/J17</f>
        <v>162.22222222222226</v>
      </c>
      <c r="M17" s="344">
        <v>0.17013888888888887</v>
      </c>
      <c r="N17" s="344">
        <v>0.24513888888888885</v>
      </c>
      <c r="O17" s="335">
        <v>5</v>
      </c>
      <c r="P17" s="486">
        <f>(N17-M17)*24*60</f>
        <v>107.99999999999997</v>
      </c>
      <c r="Q17" s="335"/>
      <c r="R17" s="335"/>
    </row>
    <row r="18" spans="1:18" ht="15.75" customHeight="1">
      <c r="A18" s="868"/>
      <c r="B18" s="336">
        <v>0</v>
      </c>
      <c r="C18" s="482"/>
      <c r="D18" s="337" t="s">
        <v>172</v>
      </c>
      <c r="E18" s="337"/>
      <c r="F18" s="339" t="s">
        <v>161</v>
      </c>
      <c r="G18" s="480">
        <v>3442</v>
      </c>
      <c r="H18" s="340">
        <f t="shared" si="4"/>
        <v>0</v>
      </c>
      <c r="I18" s="483"/>
      <c r="J18" s="341">
        <v>10</v>
      </c>
      <c r="K18" s="342">
        <f t="shared" si="5"/>
        <v>1639.0476190476197</v>
      </c>
      <c r="L18" s="343">
        <f t="shared" ref="L18" si="6">K18/J18</f>
        <v>163.90476190476198</v>
      </c>
      <c r="M18" s="344">
        <v>0.24861111111111106</v>
      </c>
      <c r="N18" s="344">
        <v>0.33611111111111103</v>
      </c>
      <c r="O18" s="335">
        <v>5</v>
      </c>
      <c r="P18" s="486">
        <f t="shared" ref="P18:P20" si="7">(N18-M18)*24*60</f>
        <v>125.99999999999996</v>
      </c>
      <c r="Q18" s="345"/>
      <c r="R18" s="345"/>
    </row>
    <row r="19" spans="1:18" ht="15.75" customHeight="1">
      <c r="A19" s="868"/>
      <c r="B19" s="336">
        <v>0</v>
      </c>
      <c r="C19" s="482"/>
      <c r="D19" s="337" t="s">
        <v>574</v>
      </c>
      <c r="E19" s="337"/>
      <c r="F19" s="339" t="s">
        <v>161</v>
      </c>
      <c r="G19" s="480">
        <v>348</v>
      </c>
      <c r="H19" s="340">
        <f t="shared" si="4"/>
        <v>0</v>
      </c>
      <c r="I19" s="483"/>
      <c r="J19" s="341">
        <v>12</v>
      </c>
      <c r="K19" s="342">
        <f t="shared" si="5"/>
        <v>1491.4285714285684</v>
      </c>
      <c r="L19" s="343">
        <f>K19/J19</f>
        <v>124.28571428571404</v>
      </c>
      <c r="M19" s="344">
        <v>0.33958333333333324</v>
      </c>
      <c r="N19" s="344">
        <v>0.34930555555555548</v>
      </c>
      <c r="O19" s="335">
        <v>5</v>
      </c>
      <c r="P19" s="486">
        <f t="shared" si="7"/>
        <v>14.00000000000003</v>
      </c>
      <c r="Q19" s="345"/>
      <c r="R19" s="345"/>
    </row>
    <row r="20" spans="1:18" ht="15.75" customHeight="1">
      <c r="A20" s="869"/>
      <c r="B20" s="336">
        <v>0</v>
      </c>
      <c r="C20" s="482"/>
      <c r="D20" s="337" t="s">
        <v>575</v>
      </c>
      <c r="E20" s="337"/>
      <c r="F20" s="339" t="s">
        <v>161</v>
      </c>
      <c r="G20" s="480">
        <v>3190</v>
      </c>
      <c r="H20" s="340">
        <f t="shared" si="4"/>
        <v>0</v>
      </c>
      <c r="I20" s="483"/>
      <c r="J20" s="341">
        <v>9</v>
      </c>
      <c r="K20" s="342">
        <f t="shared" si="5"/>
        <v>1635.897435897436</v>
      </c>
      <c r="L20" s="343">
        <f t="shared" ref="L20" si="8">K20/J20</f>
        <v>181.76638176638178</v>
      </c>
      <c r="M20" s="344">
        <v>0.35277777777777769</v>
      </c>
      <c r="N20" s="344">
        <v>0.43402777777777768</v>
      </c>
      <c r="O20" s="335">
        <v>5</v>
      </c>
      <c r="P20" s="486">
        <f t="shared" si="7"/>
        <v>116.99999999999999</v>
      </c>
      <c r="Q20" s="345"/>
      <c r="R20" s="345"/>
    </row>
    <row r="21" spans="1:18" ht="15.75" customHeight="1">
      <c r="A21" s="869"/>
      <c r="B21" s="336">
        <v>0</v>
      </c>
      <c r="C21" s="482"/>
      <c r="D21" s="337"/>
      <c r="E21" s="337"/>
      <c r="F21" s="339" t="s">
        <v>161</v>
      </c>
      <c r="G21" s="480"/>
      <c r="H21" s="340"/>
      <c r="I21" s="483"/>
      <c r="J21" s="341"/>
      <c r="K21" s="342"/>
      <c r="L21" s="343"/>
      <c r="M21" s="344"/>
      <c r="N21" s="344"/>
      <c r="O21" s="335"/>
      <c r="P21" s="486"/>
      <c r="Q21" s="345"/>
      <c r="R21" s="345"/>
    </row>
    <row r="22" spans="1:18" ht="15.75" customHeight="1">
      <c r="A22" s="869"/>
      <c r="B22" s="336">
        <v>0</v>
      </c>
      <c r="C22" s="482"/>
      <c r="D22" s="337"/>
      <c r="E22" s="338"/>
      <c r="F22" s="339" t="s">
        <v>161</v>
      </c>
      <c r="G22" s="480"/>
      <c r="H22" s="340">
        <f t="shared" si="4"/>
        <v>0</v>
      </c>
      <c r="I22" s="483"/>
      <c r="J22" s="341"/>
      <c r="K22" s="342"/>
      <c r="L22" s="343"/>
      <c r="M22" s="344"/>
      <c r="N22" s="344"/>
      <c r="O22" s="335"/>
      <c r="P22" s="486"/>
      <c r="Q22" s="335"/>
      <c r="R22" s="335"/>
    </row>
    <row r="23" spans="1:18" ht="15.75" customHeight="1">
      <c r="A23" s="869"/>
      <c r="B23" s="336">
        <v>0</v>
      </c>
      <c r="C23" s="482"/>
      <c r="D23" s="337"/>
      <c r="E23" s="338"/>
      <c r="F23" s="339" t="s">
        <v>161</v>
      </c>
      <c r="G23" s="480"/>
      <c r="H23" s="340">
        <f t="shared" si="4"/>
        <v>0</v>
      </c>
      <c r="I23" s="483"/>
      <c r="J23" s="341"/>
      <c r="K23" s="342"/>
      <c r="L23" s="343"/>
      <c r="M23" s="344"/>
      <c r="N23" s="344"/>
      <c r="O23" s="335"/>
      <c r="P23" s="486"/>
      <c r="Q23" s="335"/>
      <c r="R23" s="335"/>
    </row>
    <row r="24" spans="1:18" ht="17.399999999999999" customHeight="1">
      <c r="A24" s="870"/>
      <c r="B24" s="336">
        <v>0</v>
      </c>
      <c r="C24" s="204" t="s">
        <v>576</v>
      </c>
      <c r="D24" s="850" t="s">
        <v>530</v>
      </c>
      <c r="E24" s="850"/>
      <c r="F24" s="350"/>
      <c r="G24" s="358"/>
      <c r="H24" s="352"/>
      <c r="I24" s="353"/>
      <c r="J24" s="354">
        <f>AVERAGE(J17:J23)</f>
        <v>10.25</v>
      </c>
      <c r="K24" s="354">
        <f>AVERAGE(K17:K23)</f>
        <v>1597.1489621489618</v>
      </c>
      <c r="L24" s="355">
        <f>AVERAGE(L17:L23)</f>
        <v>158.04477004477002</v>
      </c>
      <c r="M24" s="344"/>
      <c r="N24" s="344"/>
      <c r="O24" s="335"/>
      <c r="P24" s="335"/>
      <c r="Q24" s="335"/>
      <c r="R24" s="335"/>
    </row>
    <row r="25" spans="1:18">
      <c r="A25" s="857" t="s">
        <v>577</v>
      </c>
      <c r="B25" s="336" t="s">
        <v>165</v>
      </c>
      <c r="C25" s="359"/>
      <c r="D25" s="360" t="s">
        <v>174</v>
      </c>
      <c r="E25" s="361"/>
      <c r="F25" s="339">
        <v>18.53</v>
      </c>
      <c r="G25" s="481">
        <v>2236</v>
      </c>
      <c r="H25" s="340">
        <f t="shared" ref="H25:H37" si="9">F25*G25</f>
        <v>41433.08</v>
      </c>
      <c r="I25" s="483"/>
      <c r="J25" s="341">
        <v>3</v>
      </c>
      <c r="K25" s="342">
        <f t="shared" ref="K25:K30" si="10">G25/P25*60</f>
        <v>2794.9999999999986</v>
      </c>
      <c r="L25" s="343">
        <f t="shared" ref="L25:L30" si="11">K25/J25</f>
        <v>931.66666666666617</v>
      </c>
      <c r="M25" s="344">
        <v>0.18055555555555555</v>
      </c>
      <c r="N25" s="344">
        <v>0.21388888888888891</v>
      </c>
      <c r="O25" s="335">
        <v>20</v>
      </c>
      <c r="P25" s="486">
        <f>(N25-M25)*24*60</f>
        <v>48.000000000000028</v>
      </c>
      <c r="Q25" s="345"/>
      <c r="R25" s="345"/>
    </row>
    <row r="26" spans="1:18">
      <c r="A26" s="857"/>
      <c r="B26" s="336" t="s">
        <v>165</v>
      </c>
      <c r="C26" s="359"/>
      <c r="D26" s="337" t="s">
        <v>578</v>
      </c>
      <c r="E26" s="362"/>
      <c r="F26" s="339">
        <v>18.18</v>
      </c>
      <c r="G26" s="481">
        <v>3247</v>
      </c>
      <c r="H26" s="340">
        <f t="shared" si="9"/>
        <v>59030.46</v>
      </c>
      <c r="I26" s="483"/>
      <c r="J26" s="341">
        <v>4</v>
      </c>
      <c r="K26" s="342">
        <f t="shared" si="10"/>
        <v>2783.142857142856</v>
      </c>
      <c r="L26" s="343">
        <f t="shared" si="11"/>
        <v>695.78571428571399</v>
      </c>
      <c r="M26" s="344">
        <v>0.22916666666666666</v>
      </c>
      <c r="N26" s="344">
        <v>0.27777777777777779</v>
      </c>
      <c r="O26" s="335">
        <v>22</v>
      </c>
      <c r="P26" s="486">
        <f>(N26-M26)*24*60</f>
        <v>70.000000000000028</v>
      </c>
      <c r="Q26" s="345"/>
      <c r="R26" s="345"/>
    </row>
    <row r="27" spans="1:18">
      <c r="A27" s="857"/>
      <c r="B27" s="336" t="s">
        <v>189</v>
      </c>
      <c r="C27" s="359"/>
      <c r="D27" s="360" t="s">
        <v>579</v>
      </c>
      <c r="E27" s="362"/>
      <c r="F27" s="339">
        <v>22.32</v>
      </c>
      <c r="G27" s="481">
        <v>1920</v>
      </c>
      <c r="H27" s="340">
        <f t="shared" si="9"/>
        <v>42854.400000000001</v>
      </c>
      <c r="I27" s="483"/>
      <c r="J27" s="341">
        <v>4</v>
      </c>
      <c r="K27" s="342">
        <f t="shared" si="10"/>
        <v>2742.8571428571422</v>
      </c>
      <c r="L27" s="343">
        <f t="shared" si="11"/>
        <v>685.71428571428555</v>
      </c>
      <c r="M27" s="344">
        <v>0.2902777777777778</v>
      </c>
      <c r="N27" s="344">
        <v>0.31944444444444448</v>
      </c>
      <c r="O27" s="335">
        <v>18</v>
      </c>
      <c r="P27" s="486">
        <f t="shared" ref="P27:P30" si="12">(N27-M27)*24*60</f>
        <v>42.000000000000014</v>
      </c>
      <c r="Q27" s="345"/>
      <c r="R27" s="345"/>
    </row>
    <row r="28" spans="1:18">
      <c r="A28" s="857"/>
      <c r="B28" s="336" t="s">
        <v>165</v>
      </c>
      <c r="C28" s="482"/>
      <c r="D28" s="361" t="s">
        <v>580</v>
      </c>
      <c r="E28" s="362"/>
      <c r="F28" s="339">
        <v>17.890909090909091</v>
      </c>
      <c r="G28" s="481">
        <v>2428</v>
      </c>
      <c r="H28" s="340">
        <f t="shared" si="9"/>
        <v>43439.127272727274</v>
      </c>
      <c r="I28" s="483"/>
      <c r="J28" s="341">
        <v>3</v>
      </c>
      <c r="K28" s="342">
        <f t="shared" si="10"/>
        <v>3166.956521739125</v>
      </c>
      <c r="L28" s="343">
        <f t="shared" si="11"/>
        <v>1055.6521739130417</v>
      </c>
      <c r="M28" s="344">
        <v>0.33333333333333331</v>
      </c>
      <c r="N28" s="344">
        <v>0.36527777777777781</v>
      </c>
      <c r="O28" s="335">
        <v>20</v>
      </c>
      <c r="P28" s="486">
        <f t="shared" si="12"/>
        <v>46.000000000000078</v>
      </c>
      <c r="Q28" s="345"/>
      <c r="R28" s="345"/>
    </row>
    <row r="29" spans="1:18">
      <c r="A29" s="857"/>
      <c r="B29" s="336" t="s">
        <v>189</v>
      </c>
      <c r="C29" s="481"/>
      <c r="D29" s="337" t="s">
        <v>175</v>
      </c>
      <c r="E29" s="362"/>
      <c r="F29" s="339">
        <v>18.77</v>
      </c>
      <c r="G29" s="481">
        <v>928</v>
      </c>
      <c r="H29" s="340">
        <f t="shared" si="9"/>
        <v>17418.560000000001</v>
      </c>
      <c r="I29" s="483"/>
      <c r="J29" s="341">
        <v>4</v>
      </c>
      <c r="K29" s="342">
        <f t="shared" si="10"/>
        <v>2783.9999999999991</v>
      </c>
      <c r="L29" s="343">
        <f t="shared" si="11"/>
        <v>695.99999999999977</v>
      </c>
      <c r="M29" s="344">
        <v>0.37777777777777777</v>
      </c>
      <c r="N29" s="344">
        <v>0.39166666666666666</v>
      </c>
      <c r="O29" s="335">
        <v>18</v>
      </c>
      <c r="P29" s="486">
        <f t="shared" si="12"/>
        <v>20.000000000000007</v>
      </c>
      <c r="Q29" s="345"/>
      <c r="R29" s="345"/>
    </row>
    <row r="30" spans="1:18">
      <c r="A30" s="857"/>
      <c r="B30" s="336" t="s">
        <v>165</v>
      </c>
      <c r="C30" s="481"/>
      <c r="D30" s="360" t="s">
        <v>581</v>
      </c>
      <c r="E30" s="362"/>
      <c r="F30" s="339">
        <v>24.93</v>
      </c>
      <c r="G30" s="481">
        <v>702</v>
      </c>
      <c r="H30" s="340">
        <f t="shared" si="9"/>
        <v>17500.86</v>
      </c>
      <c r="I30" s="483"/>
      <c r="J30" s="341">
        <v>3</v>
      </c>
      <c r="K30" s="342">
        <f t="shared" si="10"/>
        <v>2632.4999999999827</v>
      </c>
      <c r="L30" s="343">
        <f t="shared" si="11"/>
        <v>877.4999999999942</v>
      </c>
      <c r="M30" s="344">
        <v>0.40277777777777773</v>
      </c>
      <c r="N30" s="344">
        <v>0.41388888888888892</v>
      </c>
      <c r="O30" s="335">
        <v>16</v>
      </c>
      <c r="P30" s="486">
        <f t="shared" si="12"/>
        <v>16.000000000000103</v>
      </c>
      <c r="Q30" s="345"/>
      <c r="R30" s="345"/>
    </row>
    <row r="31" spans="1:18" ht="15.75" customHeight="1">
      <c r="A31" s="857"/>
      <c r="B31" s="336">
        <v>0</v>
      </c>
      <c r="C31" s="482"/>
      <c r="D31" s="360"/>
      <c r="E31" s="362"/>
      <c r="F31" s="339" t="s">
        <v>161</v>
      </c>
      <c r="G31" s="481"/>
      <c r="H31" s="340">
        <f t="shared" si="9"/>
        <v>0</v>
      </c>
      <c r="I31" s="483"/>
      <c r="J31" s="341"/>
      <c r="K31" s="342"/>
      <c r="L31" s="343"/>
      <c r="M31" s="344"/>
      <c r="N31" s="344"/>
      <c r="O31" s="335"/>
      <c r="P31" s="486"/>
      <c r="Q31" s="345"/>
      <c r="R31" s="345"/>
    </row>
    <row r="32" spans="1:18">
      <c r="A32" s="857"/>
      <c r="B32" s="336">
        <v>0</v>
      </c>
      <c r="C32" s="482"/>
      <c r="D32" s="360"/>
      <c r="E32" s="338"/>
      <c r="F32" s="339" t="s">
        <v>161</v>
      </c>
      <c r="G32" s="481"/>
      <c r="H32" s="340">
        <f t="shared" si="9"/>
        <v>0</v>
      </c>
      <c r="I32" s="483"/>
      <c r="J32" s="341"/>
      <c r="K32" s="342"/>
      <c r="L32" s="343"/>
      <c r="M32" s="344"/>
      <c r="N32" s="344"/>
      <c r="O32" s="335"/>
      <c r="P32" s="486"/>
      <c r="Q32" s="345"/>
      <c r="R32" s="345"/>
    </row>
    <row r="33" spans="1:18">
      <c r="A33" s="857"/>
      <c r="B33" s="336">
        <v>0</v>
      </c>
      <c r="C33" s="481"/>
      <c r="D33" s="363"/>
      <c r="E33" s="362"/>
      <c r="F33" s="339" t="s">
        <v>161</v>
      </c>
      <c r="G33" s="481"/>
      <c r="H33" s="340">
        <f t="shared" si="9"/>
        <v>0</v>
      </c>
      <c r="I33" s="483"/>
      <c r="J33" s="341"/>
      <c r="K33" s="342"/>
      <c r="L33" s="343"/>
      <c r="M33" s="344"/>
      <c r="N33" s="344"/>
      <c r="O33" s="335"/>
      <c r="P33" s="486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83"/>
      <c r="J34" s="341"/>
      <c r="K34" s="342"/>
      <c r="L34" s="343"/>
      <c r="M34" s="344"/>
      <c r="N34" s="344"/>
      <c r="O34" s="335"/>
      <c r="P34" s="486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83"/>
      <c r="J35" s="341"/>
      <c r="K35" s="342"/>
      <c r="L35" s="343"/>
      <c r="M35" s="344"/>
      <c r="N35" s="344"/>
      <c r="O35" s="335"/>
      <c r="P35" s="486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83"/>
      <c r="J36" s="341"/>
      <c r="K36" s="342"/>
      <c r="L36" s="343"/>
      <c r="M36" s="344"/>
      <c r="N36" s="344"/>
      <c r="O36" s="335"/>
      <c r="P36" s="486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83"/>
      <c r="J37" s="341"/>
      <c r="K37" s="342"/>
      <c r="L37" s="343"/>
      <c r="M37" s="344"/>
      <c r="N37" s="344"/>
      <c r="O37" s="335"/>
      <c r="P37" s="486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3.5</v>
      </c>
      <c r="K38" s="354">
        <f>AVERAGE(K25:K37)</f>
        <v>2817.4094202898505</v>
      </c>
      <c r="L38" s="355">
        <f>AVERAGE(L25:L37)</f>
        <v>823.7198067632836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582</v>
      </c>
      <c r="B39" s="336" t="s">
        <v>165</v>
      </c>
      <c r="C39" s="482"/>
      <c r="D39" s="360" t="s">
        <v>583</v>
      </c>
      <c r="E39" s="338"/>
      <c r="F39" s="339">
        <v>16.66</v>
      </c>
      <c r="G39" s="481">
        <v>4999</v>
      </c>
      <c r="H39" s="340">
        <f t="shared" ref="H39:H47" si="13">F39*G39</f>
        <v>83283.34</v>
      </c>
      <c r="I39" s="483"/>
      <c r="J39" s="341">
        <v>4</v>
      </c>
      <c r="K39" s="342">
        <f t="shared" ref="K39:K40" si="14">G39/P39*60</f>
        <v>2777.2222222222231</v>
      </c>
      <c r="L39" s="343">
        <f t="shared" ref="L39:L40" si="15">K39/J39</f>
        <v>694.30555555555577</v>
      </c>
      <c r="M39" s="344">
        <v>0.17708333333333334</v>
      </c>
      <c r="N39" s="344">
        <v>0.25208333333333333</v>
      </c>
      <c r="O39" s="335">
        <v>15</v>
      </c>
      <c r="P39" s="486">
        <f t="shared" ref="P39:P40" si="16">(N39-M39)*24*60</f>
        <v>107.99999999999997</v>
      </c>
      <c r="Q39" s="345"/>
      <c r="R39" s="345"/>
    </row>
    <row r="40" spans="1:18">
      <c r="A40" s="847"/>
      <c r="B40" s="336" t="s">
        <v>165</v>
      </c>
      <c r="C40" s="482"/>
      <c r="D40" s="361" t="s">
        <v>584</v>
      </c>
      <c r="E40" s="338"/>
      <c r="F40" s="339">
        <v>22.95</v>
      </c>
      <c r="G40" s="481">
        <v>4729</v>
      </c>
      <c r="H40" s="340">
        <f t="shared" si="13"/>
        <v>108530.55</v>
      </c>
      <c r="I40" s="483"/>
      <c r="J40" s="341">
        <v>4</v>
      </c>
      <c r="K40" s="342">
        <f t="shared" si="14"/>
        <v>2986.7368421052633</v>
      </c>
      <c r="L40" s="343">
        <f t="shared" si="15"/>
        <v>746.68421052631584</v>
      </c>
      <c r="M40" s="344">
        <v>0.2638888888888889</v>
      </c>
      <c r="N40" s="344">
        <v>0.3298611111111111</v>
      </c>
      <c r="O40" s="335">
        <v>17</v>
      </c>
      <c r="P40" s="486">
        <f t="shared" si="16"/>
        <v>94.999999999999986</v>
      </c>
      <c r="Q40" s="345"/>
      <c r="R40" s="345"/>
    </row>
    <row r="41" spans="1:18">
      <c r="A41" s="847"/>
      <c r="B41" s="336">
        <v>0</v>
      </c>
      <c r="C41" s="482"/>
      <c r="D41" s="361"/>
      <c r="E41" s="338"/>
      <c r="F41" s="339" t="s">
        <v>161</v>
      </c>
      <c r="G41" s="481"/>
      <c r="H41" s="340">
        <f t="shared" si="13"/>
        <v>0</v>
      </c>
      <c r="I41" s="483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482"/>
      <c r="D42" s="361"/>
      <c r="E42" s="338"/>
      <c r="F42" s="339" t="s">
        <v>161</v>
      </c>
      <c r="G42" s="481"/>
      <c r="H42" s="340">
        <f t="shared" si="13"/>
        <v>0</v>
      </c>
      <c r="I42" s="483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482"/>
      <c r="D43" s="363"/>
      <c r="E43" s="338"/>
      <c r="F43" s="339" t="s">
        <v>161</v>
      </c>
      <c r="G43" s="481"/>
      <c r="H43" s="340">
        <f t="shared" si="13"/>
        <v>0</v>
      </c>
      <c r="I43" s="483"/>
      <c r="J43" s="341"/>
      <c r="K43" s="342"/>
      <c r="L43" s="343"/>
      <c r="M43" s="344"/>
      <c r="N43" s="344"/>
      <c r="O43" s="335"/>
      <c r="P43" s="486"/>
      <c r="Q43" s="345"/>
      <c r="R43" s="345"/>
    </row>
    <row r="44" spans="1:18">
      <c r="A44" s="847"/>
      <c r="B44" s="336">
        <v>0</v>
      </c>
      <c r="C44" s="482"/>
      <c r="D44" s="361"/>
      <c r="E44" s="367"/>
      <c r="F44" s="339" t="s">
        <v>161</v>
      </c>
      <c r="G44" s="368"/>
      <c r="H44" s="369">
        <f t="shared" si="13"/>
        <v>0</v>
      </c>
      <c r="I44" s="484"/>
      <c r="J44" s="341"/>
      <c r="K44" s="342"/>
      <c r="L44" s="343"/>
      <c r="M44" s="344"/>
      <c r="N44" s="344"/>
      <c r="O44" s="335"/>
      <c r="P44" s="486"/>
      <c r="Q44" s="345"/>
      <c r="R44" s="345"/>
    </row>
    <row r="45" spans="1:18">
      <c r="A45" s="847"/>
      <c r="B45" s="336">
        <v>0</v>
      </c>
      <c r="C45" s="482"/>
      <c r="D45" s="361"/>
      <c r="E45" s="362"/>
      <c r="F45" s="339" t="s">
        <v>161</v>
      </c>
      <c r="G45" s="481"/>
      <c r="H45" s="340">
        <f t="shared" si="13"/>
        <v>0</v>
      </c>
      <c r="I45" s="483"/>
      <c r="J45" s="341"/>
      <c r="K45" s="342"/>
      <c r="L45" s="343"/>
      <c r="M45" s="344"/>
      <c r="N45" s="344"/>
      <c r="O45" s="335"/>
      <c r="P45" s="486"/>
      <c r="Q45" s="345"/>
      <c r="R45" s="345"/>
    </row>
    <row r="46" spans="1:18">
      <c r="A46" s="847"/>
      <c r="B46" s="336">
        <v>0</v>
      </c>
      <c r="C46" s="482"/>
      <c r="D46" s="363"/>
      <c r="E46" s="367"/>
      <c r="F46" s="339" t="s">
        <v>161</v>
      </c>
      <c r="G46" s="368"/>
      <c r="H46" s="369">
        <f t="shared" si="13"/>
        <v>0</v>
      </c>
      <c r="I46" s="484"/>
      <c r="J46" s="341"/>
      <c r="K46" s="342"/>
      <c r="L46" s="343"/>
      <c r="M46" s="344"/>
      <c r="N46" s="344"/>
      <c r="O46" s="335"/>
      <c r="P46" s="486"/>
      <c r="Q46" s="345"/>
      <c r="R46" s="345"/>
    </row>
    <row r="47" spans="1:18">
      <c r="A47" s="847"/>
      <c r="B47" s="336">
        <v>0</v>
      </c>
      <c r="C47" s="482"/>
      <c r="D47" s="361"/>
      <c r="E47" s="362"/>
      <c r="F47" s="339" t="s">
        <v>161</v>
      </c>
      <c r="G47" s="481"/>
      <c r="H47" s="340">
        <f t="shared" si="13"/>
        <v>0</v>
      </c>
      <c r="I47" s="483"/>
      <c r="J47" s="341"/>
      <c r="K47" s="342"/>
      <c r="L47" s="343"/>
      <c r="M47" s="344"/>
      <c r="N47" s="344"/>
      <c r="O47" s="335"/>
      <c r="P47" s="486"/>
      <c r="Q47" s="345"/>
      <c r="R47" s="345"/>
    </row>
    <row r="48" spans="1:18">
      <c r="A48" s="848"/>
      <c r="B48" s="336">
        <v>0</v>
      </c>
      <c r="C48" s="481"/>
      <c r="D48" s="361"/>
      <c r="E48" s="370"/>
      <c r="F48" s="339" t="s">
        <v>161</v>
      </c>
      <c r="G48" s="481"/>
      <c r="H48" s="340"/>
      <c r="I48" s="483"/>
      <c r="J48" s="341"/>
      <c r="K48" s="342"/>
      <c r="L48" s="343"/>
      <c r="M48" s="344"/>
      <c r="N48" s="344"/>
      <c r="O48" s="335"/>
      <c r="P48" s="486"/>
      <c r="Q48" s="345"/>
      <c r="R48" s="345"/>
    </row>
    <row r="49" spans="1:18">
      <c r="A49" s="848"/>
      <c r="B49" s="336">
        <v>0</v>
      </c>
      <c r="C49" s="481"/>
      <c r="D49" s="360"/>
      <c r="E49" s="371"/>
      <c r="F49" s="339" t="s">
        <v>161</v>
      </c>
      <c r="G49" s="335"/>
      <c r="H49" s="369">
        <f>F49*G49</f>
        <v>0</v>
      </c>
      <c r="I49" s="486"/>
      <c r="J49" s="341"/>
      <c r="K49" s="342"/>
      <c r="L49" s="343"/>
      <c r="M49" s="344"/>
      <c r="N49" s="344"/>
      <c r="O49" s="335"/>
      <c r="P49" s="486"/>
      <c r="Q49" s="345"/>
      <c r="R49" s="345"/>
    </row>
    <row r="50" spans="1:18">
      <c r="A50" s="848"/>
      <c r="B50" s="336">
        <v>0</v>
      </c>
      <c r="C50" s="481"/>
      <c r="D50" s="361"/>
      <c r="E50" s="371"/>
      <c r="F50" s="339" t="s">
        <v>161</v>
      </c>
      <c r="G50" s="335"/>
      <c r="H50" s="369">
        <f>F50*G50</f>
        <v>0</v>
      </c>
      <c r="I50" s="486"/>
      <c r="J50" s="341"/>
      <c r="K50" s="342"/>
      <c r="L50" s="343"/>
      <c r="M50" s="344"/>
      <c r="N50" s="344"/>
      <c r="O50" s="335"/>
      <c r="P50" s="486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530</v>
      </c>
      <c r="E51" s="850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2860.4561615391121</v>
      </c>
      <c r="L51" s="355">
        <f>AVERAGE(L38:L50)</f>
        <v>754.90319094838503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585</v>
      </c>
      <c r="B52" s="336" t="s">
        <v>165</v>
      </c>
      <c r="C52" s="482"/>
      <c r="D52" s="361" t="s">
        <v>177</v>
      </c>
      <c r="E52" s="375"/>
      <c r="F52" s="339">
        <v>25.03</v>
      </c>
      <c r="G52" s="481">
        <v>716</v>
      </c>
      <c r="H52" s="340">
        <f>F52*G52</f>
        <v>17921.48</v>
      </c>
      <c r="I52" s="483"/>
      <c r="J52" s="341">
        <v>4</v>
      </c>
      <c r="K52" s="342">
        <f>G52/P52*60</f>
        <v>2864.0000000000027</v>
      </c>
      <c r="L52" s="343">
        <f>K52/J52</f>
        <v>716.00000000000068</v>
      </c>
      <c r="M52" s="344">
        <v>0.17708333333333334</v>
      </c>
      <c r="N52" s="344">
        <v>0.1875</v>
      </c>
      <c r="O52" s="342">
        <v>15</v>
      </c>
      <c r="P52" s="486">
        <f>(N52-M52)*24*60</f>
        <v>14.999999999999986</v>
      </c>
      <c r="Q52" s="345"/>
      <c r="R52" s="345"/>
    </row>
    <row r="53" spans="1:18" ht="15.6" customHeight="1">
      <c r="A53" s="852"/>
      <c r="B53" s="336" t="s">
        <v>165</v>
      </c>
      <c r="C53" s="482"/>
      <c r="D53" s="361" t="s">
        <v>178</v>
      </c>
      <c r="E53" s="376"/>
      <c r="F53" s="339">
        <v>24.82</v>
      </c>
      <c r="G53" s="346">
        <v>969</v>
      </c>
      <c r="H53" s="340">
        <f t="shared" ref="H53:H116" si="17">F53*G53</f>
        <v>24050.58</v>
      </c>
      <c r="I53" s="483"/>
      <c r="J53" s="341">
        <v>4</v>
      </c>
      <c r="K53" s="342">
        <f t="shared" ref="K53:K57" si="18">G53/P53*60</f>
        <v>2906.9999999999927</v>
      </c>
      <c r="L53" s="343">
        <f t="shared" ref="L53:L57" si="19">K53/J53</f>
        <v>726.74999999999818</v>
      </c>
      <c r="M53" s="344">
        <v>0.20138888888888887</v>
      </c>
      <c r="N53" s="344">
        <v>0.21527777777777779</v>
      </c>
      <c r="O53" s="342">
        <v>20</v>
      </c>
      <c r="P53" s="486">
        <f t="shared" ref="P53:P57" si="20">(N53-M53)*24*60</f>
        <v>20.00000000000005</v>
      </c>
      <c r="Q53" s="345"/>
      <c r="R53" s="345"/>
    </row>
    <row r="54" spans="1:18" ht="15.6" customHeight="1">
      <c r="A54" s="852"/>
      <c r="B54" s="336" t="s">
        <v>165</v>
      </c>
      <c r="C54" s="482"/>
      <c r="D54" s="361" t="s">
        <v>179</v>
      </c>
      <c r="E54" s="338"/>
      <c r="F54" s="339">
        <v>30</v>
      </c>
      <c r="G54" s="346">
        <v>1318</v>
      </c>
      <c r="H54" s="340">
        <f t="shared" si="17"/>
        <v>39540</v>
      </c>
      <c r="I54" s="483"/>
      <c r="J54" s="341">
        <v>4</v>
      </c>
      <c r="K54" s="342">
        <f t="shared" si="18"/>
        <v>3163.1999999999962</v>
      </c>
      <c r="L54" s="343">
        <f t="shared" si="19"/>
        <v>790.79999999999905</v>
      </c>
      <c r="M54" s="344">
        <v>0.2298611111111111</v>
      </c>
      <c r="N54" s="344">
        <v>0.24722222222222223</v>
      </c>
      <c r="O54" s="342">
        <v>21</v>
      </c>
      <c r="P54" s="486">
        <f t="shared" si="20"/>
        <v>25.000000000000032</v>
      </c>
      <c r="Q54" s="345"/>
      <c r="R54" s="345"/>
    </row>
    <row r="55" spans="1:18" ht="15.6" customHeight="1">
      <c r="A55" s="852"/>
      <c r="B55" s="336" t="s">
        <v>165</v>
      </c>
      <c r="C55" s="482"/>
      <c r="D55" s="363" t="s">
        <v>586</v>
      </c>
      <c r="E55" s="362"/>
      <c r="F55" s="339">
        <v>30</v>
      </c>
      <c r="G55" s="346">
        <v>729</v>
      </c>
      <c r="H55" s="340">
        <f t="shared" si="17"/>
        <v>21870</v>
      </c>
      <c r="I55" s="483"/>
      <c r="J55" s="341">
        <v>4</v>
      </c>
      <c r="K55" s="342">
        <f t="shared" si="18"/>
        <v>3124.2857142857251</v>
      </c>
      <c r="L55" s="343">
        <f t="shared" si="19"/>
        <v>781.07142857143128</v>
      </c>
      <c r="M55" s="344">
        <v>0.25972222222222224</v>
      </c>
      <c r="N55" s="344">
        <v>0.26944444444444443</v>
      </c>
      <c r="O55" s="342">
        <v>18</v>
      </c>
      <c r="P55" s="486">
        <f t="shared" si="20"/>
        <v>13.99999999999995</v>
      </c>
      <c r="Q55" s="345"/>
      <c r="R55" s="345"/>
    </row>
    <row r="56" spans="1:18" ht="15.6" customHeight="1">
      <c r="A56" s="852"/>
      <c r="B56" s="336" t="s">
        <v>165</v>
      </c>
      <c r="C56" s="482"/>
      <c r="D56" s="361" t="s">
        <v>587</v>
      </c>
      <c r="E56" s="362"/>
      <c r="F56" s="339">
        <v>27.48</v>
      </c>
      <c r="G56" s="346">
        <v>1380</v>
      </c>
      <c r="H56" s="340">
        <f t="shared" si="17"/>
        <v>37922.400000000001</v>
      </c>
      <c r="I56" s="483"/>
      <c r="J56" s="341">
        <v>3</v>
      </c>
      <c r="K56" s="342">
        <f t="shared" si="18"/>
        <v>3184.6153846153866</v>
      </c>
      <c r="L56" s="343">
        <f t="shared" si="19"/>
        <v>1061.5384615384621</v>
      </c>
      <c r="M56" s="344">
        <v>0.28472222222222221</v>
      </c>
      <c r="N56" s="344">
        <v>0.30277777777777776</v>
      </c>
      <c r="O56" s="342">
        <v>22</v>
      </c>
      <c r="P56" s="486">
        <f t="shared" si="20"/>
        <v>25.999999999999986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588</v>
      </c>
      <c r="E57" s="362"/>
      <c r="F57" s="339">
        <v>23.8</v>
      </c>
      <c r="G57" s="346">
        <v>719</v>
      </c>
      <c r="H57" s="340">
        <f t="shared" si="17"/>
        <v>17112.2</v>
      </c>
      <c r="I57" s="483"/>
      <c r="J57" s="341">
        <v>4</v>
      </c>
      <c r="K57" s="342">
        <f t="shared" si="18"/>
        <v>3081.4285714285647</v>
      </c>
      <c r="L57" s="343">
        <f t="shared" si="19"/>
        <v>770.35714285714118</v>
      </c>
      <c r="M57" s="344">
        <v>0.31666666666666665</v>
      </c>
      <c r="N57" s="344">
        <v>0.3263888888888889</v>
      </c>
      <c r="O57" s="342">
        <v>20</v>
      </c>
      <c r="P57" s="486">
        <f t="shared" si="20"/>
        <v>14.00000000000003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83"/>
      <c r="J58" s="341"/>
      <c r="K58" s="342"/>
      <c r="L58" s="343"/>
      <c r="M58" s="344"/>
      <c r="N58" s="344"/>
      <c r="O58" s="342"/>
      <c r="P58" s="486"/>
      <c r="Q58" s="345"/>
      <c r="R58" s="345"/>
    </row>
    <row r="59" spans="1:18" ht="15.6" customHeight="1">
      <c r="A59" s="852"/>
      <c r="B59" s="336">
        <v>0</v>
      </c>
      <c r="C59" s="482"/>
      <c r="D59" s="361"/>
      <c r="E59" s="362"/>
      <c r="F59" s="339" t="s">
        <v>161</v>
      </c>
      <c r="G59" s="346"/>
      <c r="H59" s="340">
        <f t="shared" si="17"/>
        <v>0</v>
      </c>
      <c r="I59" s="483"/>
      <c r="J59" s="341"/>
      <c r="K59" s="342"/>
      <c r="L59" s="343"/>
      <c r="M59" s="344"/>
      <c r="N59" s="344"/>
      <c r="O59" s="342"/>
      <c r="P59" s="486"/>
      <c r="Q59" s="345"/>
      <c r="R59" s="345"/>
    </row>
    <row r="60" spans="1:18" ht="15.6" customHeight="1">
      <c r="A60" s="852"/>
      <c r="B60" s="336">
        <v>0</v>
      </c>
      <c r="C60" s="482"/>
      <c r="D60" s="361"/>
      <c r="E60" s="379"/>
      <c r="F60" s="339" t="s">
        <v>161</v>
      </c>
      <c r="G60" s="346"/>
      <c r="H60" s="340">
        <f t="shared" si="17"/>
        <v>0</v>
      </c>
      <c r="I60" s="483"/>
      <c r="J60" s="341"/>
      <c r="K60" s="342"/>
      <c r="L60" s="343"/>
      <c r="M60" s="344"/>
      <c r="N60" s="344"/>
      <c r="O60" s="342"/>
      <c r="P60" s="486"/>
      <c r="Q60" s="345"/>
      <c r="R60" s="345"/>
    </row>
    <row r="61" spans="1:18" ht="15.6" customHeight="1">
      <c r="A61" s="852"/>
      <c r="B61" s="336">
        <v>0</v>
      </c>
      <c r="C61" s="482"/>
      <c r="D61" s="360"/>
      <c r="E61" s="362"/>
      <c r="F61" s="339" t="s">
        <v>161</v>
      </c>
      <c r="G61" s="346"/>
      <c r="H61" s="340">
        <f t="shared" si="17"/>
        <v>0</v>
      </c>
      <c r="I61" s="483"/>
      <c r="J61" s="341"/>
      <c r="K61" s="342"/>
      <c r="L61" s="343"/>
      <c r="M61" s="344"/>
      <c r="N61" s="344"/>
      <c r="O61" s="342"/>
      <c r="P61" s="486"/>
      <c r="Q61" s="345"/>
      <c r="R61" s="345"/>
    </row>
    <row r="62" spans="1:18" ht="15.6" customHeight="1">
      <c r="A62" s="852"/>
      <c r="B62" s="336">
        <v>0</v>
      </c>
      <c r="C62" s="482"/>
      <c r="D62" s="361"/>
      <c r="E62" s="380"/>
      <c r="F62" s="339" t="s">
        <v>161</v>
      </c>
      <c r="G62" s="346"/>
      <c r="H62" s="340">
        <f t="shared" si="17"/>
        <v>0</v>
      </c>
      <c r="I62" s="483"/>
      <c r="J62" s="341"/>
      <c r="K62" s="342"/>
      <c r="L62" s="343"/>
      <c r="M62" s="344"/>
      <c r="N62" s="344"/>
      <c r="O62" s="342"/>
      <c r="P62" s="486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84"/>
      <c r="J63" s="341"/>
      <c r="K63" s="342"/>
      <c r="L63" s="343"/>
      <c r="M63" s="344"/>
      <c r="N63" s="344"/>
      <c r="O63" s="335"/>
      <c r="P63" s="486"/>
      <c r="Q63" s="345"/>
      <c r="R63" s="345"/>
    </row>
    <row r="64" spans="1:18" ht="15.75" customHeight="1">
      <c r="A64" s="853"/>
      <c r="B64" s="336">
        <v>0</v>
      </c>
      <c r="C64" s="204" t="s">
        <v>589</v>
      </c>
      <c r="D64" s="850" t="s">
        <v>530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3054.0882783882776</v>
      </c>
      <c r="L64" s="355">
        <f>AVERAGE(L52:L63)</f>
        <v>807.75283882783879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590</v>
      </c>
      <c r="B65" s="336" t="s">
        <v>165</v>
      </c>
      <c r="C65" s="482"/>
      <c r="D65" s="361" t="s">
        <v>180</v>
      </c>
      <c r="E65" s="375"/>
      <c r="F65" s="339">
        <v>18.18</v>
      </c>
      <c r="G65" s="481">
        <v>1132</v>
      </c>
      <c r="H65" s="340">
        <f>F65*G65</f>
        <v>20579.759999999998</v>
      </c>
      <c r="I65" s="483"/>
      <c r="J65" s="341">
        <v>3</v>
      </c>
      <c r="K65" s="342">
        <f t="shared" ref="K65:K71" si="21">G65/P65*60</f>
        <v>3087.272727272727</v>
      </c>
      <c r="L65" s="343">
        <f t="shared" ref="L65:L71" si="22">K65/J65</f>
        <v>1029.090909090909</v>
      </c>
      <c r="M65" s="344">
        <v>0.17708333333333334</v>
      </c>
      <c r="N65" s="344">
        <v>0.19236111111111112</v>
      </c>
      <c r="O65" s="342">
        <v>15</v>
      </c>
      <c r="P65" s="486">
        <f>(N65-M65)*24*60</f>
        <v>22</v>
      </c>
      <c r="Q65" s="345"/>
      <c r="R65" s="345"/>
    </row>
    <row r="66" spans="1:18" ht="15.6" customHeight="1">
      <c r="A66" s="855"/>
      <c r="B66" s="336" t="s">
        <v>165</v>
      </c>
      <c r="C66" s="482"/>
      <c r="D66" s="382" t="s">
        <v>181</v>
      </c>
      <c r="E66" s="376"/>
      <c r="F66" s="339">
        <v>14.03</v>
      </c>
      <c r="G66" s="346">
        <v>4403</v>
      </c>
      <c r="H66" s="340">
        <f t="shared" ref="H66:H74" si="23">F66*G66</f>
        <v>61774.09</v>
      </c>
      <c r="I66" s="483"/>
      <c r="J66" s="341">
        <v>3</v>
      </c>
      <c r="K66" s="342">
        <f t="shared" si="21"/>
        <v>3182.8915662650606</v>
      </c>
      <c r="L66" s="343">
        <f t="shared" si="22"/>
        <v>1060.963855421687</v>
      </c>
      <c r="M66" s="344">
        <v>0.20625000000000002</v>
      </c>
      <c r="N66" s="344">
        <v>0.2638888888888889</v>
      </c>
      <c r="O66" s="342">
        <v>20</v>
      </c>
      <c r="P66" s="486">
        <f t="shared" ref="P66:P71" si="24">(N66-M66)*24*60</f>
        <v>82.999999999999986</v>
      </c>
      <c r="Q66" s="345"/>
      <c r="R66" s="345"/>
    </row>
    <row r="67" spans="1:18" ht="15.6" customHeight="1">
      <c r="A67" s="855"/>
      <c r="B67" s="336" t="s">
        <v>165</v>
      </c>
      <c r="C67" s="482"/>
      <c r="D67" s="360" t="s">
        <v>182</v>
      </c>
      <c r="E67" s="362"/>
      <c r="F67" s="339">
        <v>18.18</v>
      </c>
      <c r="G67" s="346">
        <v>1938</v>
      </c>
      <c r="H67" s="340">
        <f t="shared" si="23"/>
        <v>35232.839999999997</v>
      </c>
      <c r="I67" s="483"/>
      <c r="J67" s="341">
        <v>3</v>
      </c>
      <c r="K67" s="342">
        <f t="shared" si="21"/>
        <v>3142.702702702707</v>
      </c>
      <c r="L67" s="343">
        <f t="shared" si="22"/>
        <v>1047.5675675675691</v>
      </c>
      <c r="M67" s="344">
        <v>0.27777777777777779</v>
      </c>
      <c r="N67" s="344">
        <v>0.3034722222222222</v>
      </c>
      <c r="O67" s="342">
        <v>20</v>
      </c>
      <c r="P67" s="486">
        <f t="shared" si="24"/>
        <v>36.99999999999995</v>
      </c>
      <c r="Q67" s="345"/>
      <c r="R67" s="345"/>
    </row>
    <row r="68" spans="1:18" ht="15.6" customHeight="1">
      <c r="A68" s="855"/>
      <c r="B68" s="336" t="s">
        <v>165</v>
      </c>
      <c r="C68" s="482"/>
      <c r="D68" s="361" t="s">
        <v>591</v>
      </c>
      <c r="E68" s="362"/>
      <c r="F68" s="339">
        <v>17.07</v>
      </c>
      <c r="G68" s="346">
        <v>1440</v>
      </c>
      <c r="H68" s="340">
        <f t="shared" si="23"/>
        <v>24580.799999999999</v>
      </c>
      <c r="I68" s="483"/>
      <c r="J68" s="341">
        <v>3</v>
      </c>
      <c r="K68" s="342">
        <f t="shared" si="21"/>
        <v>3200.0000000000018</v>
      </c>
      <c r="L68" s="343">
        <f t="shared" si="22"/>
        <v>1066.6666666666672</v>
      </c>
      <c r="M68" s="344">
        <v>0.31597222222222221</v>
      </c>
      <c r="N68" s="344">
        <v>0.3347222222222222</v>
      </c>
      <c r="O68" s="342">
        <v>18</v>
      </c>
      <c r="P68" s="486">
        <f t="shared" si="24"/>
        <v>26.999999999999986</v>
      </c>
      <c r="Q68" s="345"/>
      <c r="R68" s="345"/>
    </row>
    <row r="69" spans="1:18" ht="15.6" customHeight="1">
      <c r="A69" s="855"/>
      <c r="B69" s="336" t="s">
        <v>165</v>
      </c>
      <c r="C69" s="482"/>
      <c r="D69" s="363" t="s">
        <v>592</v>
      </c>
      <c r="E69" s="362"/>
      <c r="F69" s="339">
        <v>20.72</v>
      </c>
      <c r="G69" s="346">
        <v>767</v>
      </c>
      <c r="H69" s="340">
        <f t="shared" si="23"/>
        <v>15892.24</v>
      </c>
      <c r="I69" s="483"/>
      <c r="J69" s="341">
        <v>3</v>
      </c>
      <c r="K69" s="342">
        <f t="shared" si="21"/>
        <v>3067.9999999999945</v>
      </c>
      <c r="L69" s="343">
        <f t="shared" si="22"/>
        <v>1022.6666666666648</v>
      </c>
      <c r="M69" s="344">
        <v>0.34791666666666665</v>
      </c>
      <c r="N69" s="344">
        <v>0.35833333333333334</v>
      </c>
      <c r="O69" s="342">
        <v>19</v>
      </c>
      <c r="P69" s="486">
        <f t="shared" si="24"/>
        <v>15.000000000000027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7230</v>
      </c>
      <c r="H70" s="340">
        <f t="shared" si="23"/>
        <v>103285.71428571426</v>
      </c>
      <c r="I70" s="483"/>
      <c r="J70" s="341">
        <v>3</v>
      </c>
      <c r="K70" s="342">
        <f t="shared" si="21"/>
        <v>3189.7058823529428</v>
      </c>
      <c r="L70" s="343">
        <f t="shared" si="22"/>
        <v>1063.2352941176475</v>
      </c>
      <c r="M70" s="344">
        <v>0.37222222222222223</v>
      </c>
      <c r="N70" s="344">
        <v>0.46666666666666662</v>
      </c>
      <c r="O70" s="342">
        <v>20</v>
      </c>
      <c r="P70" s="486">
        <f t="shared" si="24"/>
        <v>135.99999999999991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593</v>
      </c>
      <c r="E71" s="362"/>
      <c r="F71" s="339">
        <v>24.76</v>
      </c>
      <c r="G71" s="378">
        <v>1291</v>
      </c>
      <c r="H71" s="340">
        <f t="shared" si="23"/>
        <v>31965.160000000003</v>
      </c>
      <c r="I71" s="483"/>
      <c r="J71" s="341">
        <v>4</v>
      </c>
      <c r="K71" s="342">
        <f t="shared" si="21"/>
        <v>3098.400000000011</v>
      </c>
      <c r="L71" s="343">
        <f t="shared" si="22"/>
        <v>774.60000000000275</v>
      </c>
      <c r="M71" s="344">
        <v>0.47916666666666669</v>
      </c>
      <c r="N71" s="344">
        <v>0.49652777777777773</v>
      </c>
      <c r="O71" s="342">
        <v>18</v>
      </c>
      <c r="P71" s="486">
        <f t="shared" si="24"/>
        <v>24.999999999999911</v>
      </c>
      <c r="Q71" s="345"/>
      <c r="R71" s="345"/>
    </row>
    <row r="72" spans="1:18" ht="15.6" customHeight="1">
      <c r="A72" s="855"/>
      <c r="B72" s="336">
        <v>0</v>
      </c>
      <c r="C72" s="482"/>
      <c r="D72" s="363"/>
      <c r="E72" s="362"/>
      <c r="F72" s="339" t="s">
        <v>161</v>
      </c>
      <c r="G72" s="346"/>
      <c r="H72" s="340">
        <f t="shared" si="23"/>
        <v>0</v>
      </c>
      <c r="I72" s="483"/>
      <c r="J72" s="341"/>
      <c r="K72" s="342"/>
      <c r="L72" s="343"/>
      <c r="M72" s="344"/>
      <c r="N72" s="344"/>
      <c r="O72" s="342"/>
      <c r="P72" s="486"/>
      <c r="Q72" s="345"/>
      <c r="R72" s="345"/>
    </row>
    <row r="73" spans="1:18" ht="15.6" customHeight="1">
      <c r="A73" s="855"/>
      <c r="B73" s="336">
        <v>0</v>
      </c>
      <c r="C73" s="482"/>
      <c r="D73" s="361"/>
      <c r="E73" s="362"/>
      <c r="F73" s="339" t="s">
        <v>161</v>
      </c>
      <c r="G73" s="346"/>
      <c r="H73" s="340">
        <f t="shared" si="23"/>
        <v>0</v>
      </c>
      <c r="I73" s="483"/>
      <c r="J73" s="341"/>
      <c r="K73" s="342"/>
      <c r="L73" s="343"/>
      <c r="M73" s="344"/>
      <c r="N73" s="344"/>
      <c r="O73" s="342"/>
      <c r="P73" s="486"/>
      <c r="Q73" s="345"/>
      <c r="R73" s="345"/>
    </row>
    <row r="74" spans="1:18" ht="15.6" customHeight="1">
      <c r="A74" s="855"/>
      <c r="B74" s="336">
        <v>0</v>
      </c>
      <c r="C74" s="482"/>
      <c r="D74" s="363"/>
      <c r="E74" s="362"/>
      <c r="F74" s="339" t="s">
        <v>161</v>
      </c>
      <c r="G74" s="346"/>
      <c r="H74" s="340">
        <f t="shared" si="23"/>
        <v>0</v>
      </c>
      <c r="I74" s="483"/>
      <c r="J74" s="341"/>
      <c r="K74" s="342"/>
      <c r="L74" s="343"/>
      <c r="M74" s="344"/>
      <c r="N74" s="344"/>
      <c r="O74" s="342"/>
      <c r="P74" s="486"/>
      <c r="Q74" s="345"/>
      <c r="R74" s="345"/>
    </row>
    <row r="75" spans="1:18" ht="15.75" customHeight="1">
      <c r="A75" s="856"/>
      <c r="B75" s="336">
        <v>0</v>
      </c>
      <c r="C75" s="204" t="s">
        <v>594</v>
      </c>
      <c r="D75" s="850" t="s">
        <v>530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3138.424696941921</v>
      </c>
      <c r="L75" s="355">
        <f>AVERAGE(L65:L74)</f>
        <v>1009.2558513615926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86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481"/>
      <c r="H77" s="340">
        <f t="shared" si="17"/>
        <v>0</v>
      </c>
      <c r="I77" s="483"/>
      <c r="J77" s="341"/>
      <c r="K77" s="342"/>
      <c r="L77" s="343"/>
      <c r="M77" s="344"/>
      <c r="N77" s="344"/>
      <c r="O77" s="335"/>
      <c r="P77" s="486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83"/>
      <c r="J78" s="341"/>
      <c r="K78" s="342"/>
      <c r="L78" s="343"/>
      <c r="M78" s="344"/>
      <c r="N78" s="344"/>
      <c r="O78" s="335"/>
      <c r="P78" s="486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83"/>
      <c r="J79" s="341"/>
      <c r="K79" s="342"/>
      <c r="L79" s="343"/>
      <c r="M79" s="344"/>
      <c r="N79" s="344"/>
      <c r="O79" s="335"/>
      <c r="P79" s="486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83"/>
      <c r="J80" s="341"/>
      <c r="K80" s="342"/>
      <c r="L80" s="343"/>
      <c r="M80" s="344"/>
      <c r="N80" s="344"/>
      <c r="O80" s="335"/>
      <c r="P80" s="486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530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595</v>
      </c>
      <c r="B82" s="336" t="s">
        <v>165</v>
      </c>
      <c r="C82" s="359"/>
      <c r="D82" s="361" t="s">
        <v>596</v>
      </c>
      <c r="E82" s="388"/>
      <c r="F82" s="339">
        <v>22.32</v>
      </c>
      <c r="G82" s="364">
        <v>2536</v>
      </c>
      <c r="H82" s="389">
        <f t="shared" ref="H82:H90" si="25">F82*G82</f>
        <v>56603.520000000004</v>
      </c>
      <c r="I82" s="483"/>
      <c r="J82" s="341">
        <v>4</v>
      </c>
      <c r="K82" s="342">
        <f>G82/P82*60</f>
        <v>3169.9999999999905</v>
      </c>
      <c r="L82" s="343">
        <f t="shared" ref="L82:L83" si="26">K82/J82</f>
        <v>792.49999999999761</v>
      </c>
      <c r="M82" s="344">
        <v>0.72361111111111109</v>
      </c>
      <c r="N82" s="344">
        <v>0.75694444444444453</v>
      </c>
      <c r="O82" s="342">
        <v>22</v>
      </c>
      <c r="P82" s="486">
        <f>(N82-M82)*24*60</f>
        <v>48.000000000000149</v>
      </c>
      <c r="Q82" s="345"/>
      <c r="R82" s="345"/>
    </row>
    <row r="83" spans="1:18">
      <c r="A83" s="841"/>
      <c r="B83" s="336" t="s">
        <v>165</v>
      </c>
      <c r="C83" s="359"/>
      <c r="D83" s="394" t="s">
        <v>597</v>
      </c>
      <c r="E83" s="388"/>
      <c r="F83" s="339">
        <v>24.54</v>
      </c>
      <c r="G83" s="364">
        <v>1618</v>
      </c>
      <c r="H83" s="389">
        <f t="shared" si="25"/>
        <v>39705.72</v>
      </c>
      <c r="I83" s="483"/>
      <c r="J83" s="341">
        <v>3</v>
      </c>
      <c r="K83" s="342">
        <f t="shared" ref="K83" si="27">G83/P83*60</f>
        <v>2157.3333333333335</v>
      </c>
      <c r="L83" s="343">
        <f t="shared" si="26"/>
        <v>719.1111111111112</v>
      </c>
      <c r="M83" s="344">
        <v>0.77430555555555547</v>
      </c>
      <c r="N83" s="344">
        <v>0.80555555555555547</v>
      </c>
      <c r="O83" s="342">
        <v>25</v>
      </c>
      <c r="P83" s="486">
        <f t="shared" ref="P83" si="28">(N83-M83)*24*60</f>
        <v>45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83"/>
      <c r="J84" s="341"/>
      <c r="K84" s="342"/>
      <c r="L84" s="343"/>
      <c r="M84" s="344"/>
      <c r="N84" s="344"/>
      <c r="O84" s="342"/>
      <c r="P84" s="486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83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481"/>
      <c r="H86" s="390">
        <f t="shared" si="25"/>
        <v>0</v>
      </c>
      <c r="I86" s="483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481"/>
      <c r="H87" s="390">
        <f t="shared" si="25"/>
        <v>0</v>
      </c>
      <c r="I87" s="483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481"/>
      <c r="H88" s="390">
        <f t="shared" si="25"/>
        <v>0</v>
      </c>
      <c r="I88" s="483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481"/>
      <c r="H89" s="390">
        <f t="shared" si="25"/>
        <v>0</v>
      </c>
      <c r="I89" s="483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481"/>
      <c r="H90" s="390">
        <f t="shared" si="25"/>
        <v>0</v>
      </c>
      <c r="I90" s="483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577</v>
      </c>
      <c r="D91" s="842" t="s">
        <v>530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2663.666666666662</v>
      </c>
      <c r="L91" s="355">
        <f>AVERAGE(L82:L90)</f>
        <v>755.80555555555441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598</v>
      </c>
      <c r="B92" s="336" t="s">
        <v>165</v>
      </c>
      <c r="C92" s="349"/>
      <c r="D92" s="361" t="s">
        <v>185</v>
      </c>
      <c r="E92" s="388"/>
      <c r="F92" s="339">
        <v>16.66</v>
      </c>
      <c r="G92" s="481">
        <v>9256</v>
      </c>
      <c r="H92" s="340">
        <f t="shared" ref="H92:H99" si="29">F92*G92</f>
        <v>154204.96</v>
      </c>
      <c r="I92" s="483"/>
      <c r="J92" s="341">
        <v>4</v>
      </c>
      <c r="K92" s="342">
        <f>G92/P92*60</f>
        <v>2848.0000000000009</v>
      </c>
      <c r="L92" s="343">
        <f t="shared" ref="L92:L93" si="30">K92/J92</f>
        <v>712.00000000000023</v>
      </c>
      <c r="M92" s="344">
        <v>0.72152777777777777</v>
      </c>
      <c r="N92" s="344">
        <v>0.8569444444444444</v>
      </c>
      <c r="O92" s="335">
        <v>19</v>
      </c>
      <c r="P92" s="486">
        <f>(N92-M92)*24*60</f>
        <v>194.99999999999994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6195</v>
      </c>
      <c r="H93" s="340">
        <f t="shared" si="29"/>
        <v>110834.18181818182</v>
      </c>
      <c r="I93" s="483"/>
      <c r="J93" s="341">
        <v>3</v>
      </c>
      <c r="K93" s="342">
        <f t="shared" ref="K93" si="31">G93/P93*60</f>
        <v>2859.2307692307722</v>
      </c>
      <c r="L93" s="343">
        <f t="shared" si="30"/>
        <v>953.07692307692412</v>
      </c>
      <c r="M93" s="344">
        <v>0.87152777777777779</v>
      </c>
      <c r="N93" s="344">
        <v>0.96180555555555547</v>
      </c>
      <c r="O93" s="335">
        <v>21</v>
      </c>
      <c r="P93" s="486">
        <f>(N93-M93)*24*60</f>
        <v>129.99999999999986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83"/>
      <c r="J94" s="341"/>
      <c r="K94" s="342"/>
      <c r="L94" s="343"/>
      <c r="M94" s="344"/>
      <c r="N94" s="344"/>
      <c r="O94" s="335"/>
      <c r="P94" s="486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83"/>
      <c r="J95" s="341"/>
      <c r="K95" s="342"/>
      <c r="L95" s="343"/>
      <c r="M95" s="344"/>
      <c r="N95" s="344"/>
      <c r="O95" s="335"/>
      <c r="P95" s="486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83"/>
      <c r="J96" s="341"/>
      <c r="K96" s="342"/>
      <c r="L96" s="343"/>
      <c r="M96" s="344"/>
      <c r="N96" s="344"/>
      <c r="O96" s="335"/>
      <c r="P96" s="486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83"/>
      <c r="J97" s="341"/>
      <c r="K97" s="342"/>
      <c r="L97" s="343"/>
      <c r="M97" s="344"/>
      <c r="N97" s="344"/>
      <c r="O97" s="335"/>
      <c r="P97" s="486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83"/>
      <c r="J98" s="341"/>
      <c r="K98" s="342"/>
      <c r="L98" s="343"/>
      <c r="M98" s="344"/>
      <c r="N98" s="344"/>
      <c r="O98" s="335"/>
      <c r="P98" s="486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83"/>
      <c r="J99" s="341"/>
      <c r="K99" s="342"/>
      <c r="L99" s="343"/>
      <c r="M99" s="344"/>
      <c r="N99" s="344"/>
      <c r="O99" s="335"/>
      <c r="P99" s="486"/>
      <c r="Q99" s="345"/>
      <c r="R99" s="345"/>
    </row>
    <row r="100" spans="1:18" ht="15.75" customHeight="1">
      <c r="A100" s="845"/>
      <c r="B100" s="336">
        <v>0</v>
      </c>
      <c r="C100" s="204" t="s">
        <v>599</v>
      </c>
      <c r="D100" s="838" t="s">
        <v>530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2853.6153846153866</v>
      </c>
      <c r="L100" s="355">
        <f>AVERAGE(L92:L99)</f>
        <v>832.53846153846212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600</v>
      </c>
      <c r="B101" s="336" t="s">
        <v>165</v>
      </c>
      <c r="C101" s="204"/>
      <c r="D101" s="361" t="s">
        <v>601</v>
      </c>
      <c r="E101" s="487"/>
      <c r="F101" s="339">
        <v>30</v>
      </c>
      <c r="G101" s="481">
        <v>2484</v>
      </c>
      <c r="H101" s="340">
        <f t="shared" ref="H101:H110" si="32">F101*G101</f>
        <v>74520</v>
      </c>
      <c r="I101" s="483"/>
      <c r="J101" s="341">
        <v>3</v>
      </c>
      <c r="K101" s="342">
        <f>G101/P101*60</f>
        <v>3171.0638297872347</v>
      </c>
      <c r="L101" s="343">
        <f t="shared" ref="L101:L105" si="33">K101/J101</f>
        <v>1057.0212765957449</v>
      </c>
      <c r="M101" s="344">
        <v>0.72222222222222221</v>
      </c>
      <c r="N101" s="344">
        <v>0.75486111111111109</v>
      </c>
      <c r="O101" s="335">
        <v>20</v>
      </c>
      <c r="P101" s="342">
        <f t="shared" ref="P101:P103" si="34">(N101-M101)*24*60</f>
        <v>46.999999999999993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487"/>
      <c r="F102" s="339">
        <v>24.82</v>
      </c>
      <c r="G102" s="481">
        <v>2287</v>
      </c>
      <c r="H102" s="340">
        <f t="shared" si="32"/>
        <v>56763.340000000004</v>
      </c>
      <c r="I102" s="483"/>
      <c r="J102" s="341">
        <v>4</v>
      </c>
      <c r="K102" s="342">
        <f t="shared" ref="K102:K105" si="35">G102/P102*60</f>
        <v>3118.6363636363749</v>
      </c>
      <c r="L102" s="343">
        <f t="shared" si="33"/>
        <v>779.65909090909372</v>
      </c>
      <c r="M102" s="344">
        <v>0.77013888888888893</v>
      </c>
      <c r="N102" s="344">
        <v>0.80069444444444438</v>
      </c>
      <c r="O102" s="335">
        <v>22</v>
      </c>
      <c r="P102" s="342">
        <f t="shared" si="34"/>
        <v>43.999999999999844</v>
      </c>
      <c r="Q102" s="345"/>
      <c r="R102" s="345"/>
    </row>
    <row r="103" spans="1:18">
      <c r="A103" s="830"/>
      <c r="B103" s="336" t="s">
        <v>165</v>
      </c>
      <c r="C103" s="204"/>
      <c r="D103" s="361" t="s">
        <v>602</v>
      </c>
      <c r="E103" s="361"/>
      <c r="F103" s="339">
        <v>23.8</v>
      </c>
      <c r="G103" s="481">
        <v>963</v>
      </c>
      <c r="H103" s="340">
        <f t="shared" si="32"/>
        <v>22919.4</v>
      </c>
      <c r="I103" s="483"/>
      <c r="J103" s="341">
        <v>4</v>
      </c>
      <c r="K103" s="342">
        <f t="shared" si="35"/>
        <v>3210.00000000004</v>
      </c>
      <c r="L103" s="343">
        <f t="shared" si="33"/>
        <v>802.50000000001</v>
      </c>
      <c r="M103" s="344">
        <v>0.81388888888888899</v>
      </c>
      <c r="N103" s="344">
        <v>0.82638888888888884</v>
      </c>
      <c r="O103" s="335">
        <v>19</v>
      </c>
      <c r="P103" s="342">
        <f t="shared" si="34"/>
        <v>17.999999999999776</v>
      </c>
      <c r="Q103" s="345"/>
      <c r="R103" s="345"/>
    </row>
    <row r="104" spans="1:18">
      <c r="A104" s="830"/>
      <c r="B104" s="336" t="s">
        <v>165</v>
      </c>
      <c r="C104" s="204"/>
      <c r="D104" s="361" t="s">
        <v>603</v>
      </c>
      <c r="E104" s="379"/>
      <c r="F104" s="339">
        <v>24.76</v>
      </c>
      <c r="G104" s="481">
        <v>1666</v>
      </c>
      <c r="H104" s="340">
        <f t="shared" si="32"/>
        <v>41250.160000000003</v>
      </c>
      <c r="I104" s="483"/>
      <c r="J104" s="341">
        <v>4</v>
      </c>
      <c r="K104" s="342">
        <f t="shared" si="35"/>
        <v>3332.0000000000118</v>
      </c>
      <c r="L104" s="343">
        <f t="shared" si="33"/>
        <v>833.00000000000296</v>
      </c>
      <c r="M104" s="344">
        <v>0.84166666666666667</v>
      </c>
      <c r="N104" s="344">
        <v>0.86249999999999993</v>
      </c>
      <c r="O104" s="335">
        <v>22</v>
      </c>
      <c r="P104" s="342">
        <f>(N104-M104)*24*60</f>
        <v>29.999999999999893</v>
      </c>
      <c r="Q104" s="345"/>
      <c r="R104" s="345"/>
    </row>
    <row r="105" spans="1:18">
      <c r="A105" s="830"/>
      <c r="B105" s="336" t="s">
        <v>165</v>
      </c>
      <c r="C105" s="204"/>
      <c r="D105" s="361" t="s">
        <v>604</v>
      </c>
      <c r="E105" s="363"/>
      <c r="F105" s="339">
        <v>14.03</v>
      </c>
      <c r="G105" s="481">
        <v>9190</v>
      </c>
      <c r="H105" s="340">
        <f t="shared" si="32"/>
        <v>128935.7</v>
      </c>
      <c r="I105" s="483"/>
      <c r="J105" s="341">
        <v>3</v>
      </c>
      <c r="K105" s="342">
        <f t="shared" si="35"/>
        <v>3063.3333333333335</v>
      </c>
      <c r="L105" s="343">
        <f t="shared" si="33"/>
        <v>1021.1111111111112</v>
      </c>
      <c r="M105" s="344">
        <v>46300.878472222219</v>
      </c>
      <c r="N105" s="344">
        <v>46301.003472222219</v>
      </c>
      <c r="O105" s="335">
        <v>23</v>
      </c>
      <c r="P105" s="342">
        <f>(N105-M105)*24*60</f>
        <v>180</v>
      </c>
      <c r="Q105" s="343"/>
      <c r="R105" s="345"/>
    </row>
    <row r="106" spans="1:18">
      <c r="A106" s="830"/>
      <c r="B106" s="336">
        <v>0</v>
      </c>
      <c r="C106" s="204"/>
      <c r="D106" s="363"/>
      <c r="E106" s="487"/>
      <c r="F106" s="339" t="s">
        <v>161</v>
      </c>
      <c r="G106" s="346"/>
      <c r="H106" s="340">
        <f t="shared" si="32"/>
        <v>0</v>
      </c>
      <c r="I106" s="483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481"/>
      <c r="H107" s="340">
        <f t="shared" si="32"/>
        <v>0</v>
      </c>
      <c r="I107" s="483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481"/>
      <c r="H108" s="340">
        <f t="shared" si="32"/>
        <v>0</v>
      </c>
      <c r="I108" s="483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481"/>
      <c r="H109" s="340">
        <f t="shared" si="32"/>
        <v>0</v>
      </c>
      <c r="I109" s="483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481"/>
      <c r="H110" s="340">
        <f t="shared" si="32"/>
        <v>0</v>
      </c>
      <c r="I110" s="483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589</v>
      </c>
      <c r="D111" s="831" t="s">
        <v>530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3179.006705351399</v>
      </c>
      <c r="L111" s="355">
        <f>AVERAGE(L101:L110)</f>
        <v>898.65829572319251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605</v>
      </c>
      <c r="B112" s="336" t="s">
        <v>165</v>
      </c>
      <c r="C112" s="204"/>
      <c r="D112" s="363" t="s">
        <v>188</v>
      </c>
      <c r="E112" s="398"/>
      <c r="F112" s="339">
        <v>28.57</v>
      </c>
      <c r="G112" s="481">
        <v>4446</v>
      </c>
      <c r="H112" s="389">
        <f t="shared" si="17"/>
        <v>127022.22</v>
      </c>
      <c r="I112" s="483"/>
      <c r="J112" s="341">
        <v>3</v>
      </c>
      <c r="K112" s="342">
        <f t="shared" ref="K112:K117" si="36">G112/P112*60</f>
        <v>3066.2068965517237</v>
      </c>
      <c r="L112" s="343">
        <f t="shared" ref="L112:L117" si="37">K112/J112</f>
        <v>1022.0689655172413</v>
      </c>
      <c r="M112" s="344">
        <v>0.72083333333333333</v>
      </c>
      <c r="N112" s="344">
        <v>0.78125</v>
      </c>
      <c r="O112" s="335">
        <v>18</v>
      </c>
      <c r="P112" s="486">
        <f t="shared" ref="P112:P116" si="38">(N112-M112)*24*60</f>
        <v>87.000000000000014</v>
      </c>
      <c r="Q112" s="335"/>
      <c r="R112" s="335"/>
    </row>
    <row r="113" spans="1:18">
      <c r="A113" s="833"/>
      <c r="B113" s="336" t="s">
        <v>165</v>
      </c>
      <c r="C113" s="359"/>
      <c r="D113" s="386" t="s">
        <v>606</v>
      </c>
      <c r="E113" s="386"/>
      <c r="F113" s="339">
        <v>25.03</v>
      </c>
      <c r="G113" s="481">
        <v>1396</v>
      </c>
      <c r="H113" s="389">
        <f t="shared" si="17"/>
        <v>34941.880000000005</v>
      </c>
      <c r="I113" s="483"/>
      <c r="J113" s="341">
        <v>4</v>
      </c>
      <c r="K113" s="342">
        <f t="shared" si="36"/>
        <v>3221.5384615384733</v>
      </c>
      <c r="L113" s="343">
        <f t="shared" si="37"/>
        <v>805.38461538461831</v>
      </c>
      <c r="M113" s="344">
        <v>0.79652777777777783</v>
      </c>
      <c r="N113" s="344">
        <v>0.81458333333333333</v>
      </c>
      <c r="O113" s="335">
        <v>22</v>
      </c>
      <c r="P113" s="486">
        <f t="shared" si="38"/>
        <v>25.999999999999908</v>
      </c>
      <c r="Q113" s="345"/>
      <c r="R113" s="345"/>
    </row>
    <row r="114" spans="1:18">
      <c r="A114" s="833"/>
      <c r="B114" s="336" t="s">
        <v>165</v>
      </c>
      <c r="C114" s="359"/>
      <c r="D114" s="386" t="s">
        <v>607</v>
      </c>
      <c r="E114" s="361"/>
      <c r="F114" s="339">
        <v>16.7</v>
      </c>
      <c r="G114" s="481">
        <v>3788</v>
      </c>
      <c r="H114" s="389">
        <f t="shared" si="17"/>
        <v>63259.6</v>
      </c>
      <c r="I114" s="483"/>
      <c r="J114" s="341">
        <v>3</v>
      </c>
      <c r="K114" s="342">
        <f t="shared" si="36"/>
        <v>3030.4000000000046</v>
      </c>
      <c r="L114" s="343">
        <f t="shared" si="37"/>
        <v>1010.1333333333349</v>
      </c>
      <c r="M114" s="344">
        <v>0.82777777777777783</v>
      </c>
      <c r="N114" s="344">
        <v>0.87986111111111109</v>
      </c>
      <c r="O114" s="335">
        <v>19</v>
      </c>
      <c r="P114" s="486">
        <f t="shared" si="38"/>
        <v>74.999999999999886</v>
      </c>
      <c r="Q114" s="345"/>
      <c r="R114" s="345"/>
    </row>
    <row r="115" spans="1:18">
      <c r="A115" s="833"/>
      <c r="B115" s="336" t="s">
        <v>165</v>
      </c>
      <c r="C115" s="359"/>
      <c r="D115" s="363" t="s">
        <v>608</v>
      </c>
      <c r="E115" s="379"/>
      <c r="F115" s="339">
        <v>18.18</v>
      </c>
      <c r="G115" s="481">
        <v>1699</v>
      </c>
      <c r="H115" s="389">
        <f t="shared" si="17"/>
        <v>30887.82</v>
      </c>
      <c r="I115" s="483"/>
      <c r="J115" s="341">
        <v>3</v>
      </c>
      <c r="K115" s="342">
        <f t="shared" si="36"/>
        <v>3185.6249999999959</v>
      </c>
      <c r="L115" s="343">
        <f t="shared" si="37"/>
        <v>1061.8749999999986</v>
      </c>
      <c r="M115" s="344">
        <v>0.89583333333333337</v>
      </c>
      <c r="N115" s="344">
        <v>0.91805555555555562</v>
      </c>
      <c r="O115" s="335">
        <v>23</v>
      </c>
      <c r="P115" s="486">
        <f t="shared" si="38"/>
        <v>32.000000000000043</v>
      </c>
      <c r="Q115" s="345"/>
      <c r="R115" s="345"/>
    </row>
    <row r="116" spans="1:18">
      <c r="A116" s="833"/>
      <c r="B116" s="336" t="s">
        <v>165</v>
      </c>
      <c r="C116" s="359"/>
      <c r="D116" s="386" t="s">
        <v>609</v>
      </c>
      <c r="E116" s="363"/>
      <c r="F116" s="339">
        <v>18.18</v>
      </c>
      <c r="G116" s="481">
        <v>1657</v>
      </c>
      <c r="H116" s="389">
        <f t="shared" si="17"/>
        <v>30124.26</v>
      </c>
      <c r="I116" s="483"/>
      <c r="J116" s="341">
        <v>3</v>
      </c>
      <c r="K116" s="342">
        <f t="shared" si="36"/>
        <v>3207.0967741935601</v>
      </c>
      <c r="L116" s="343">
        <f t="shared" si="37"/>
        <v>1069.03225806452</v>
      </c>
      <c r="M116" s="344">
        <v>0.93472222222222223</v>
      </c>
      <c r="N116" s="391">
        <v>0.95624999999999993</v>
      </c>
      <c r="O116" s="335">
        <v>24</v>
      </c>
      <c r="P116" s="486">
        <f t="shared" si="38"/>
        <v>30.99999999999989</v>
      </c>
      <c r="Q116" s="345"/>
      <c r="R116" s="345"/>
    </row>
    <row r="117" spans="1:18">
      <c r="A117" s="833"/>
      <c r="B117" s="336" t="s">
        <v>165</v>
      </c>
      <c r="C117" s="359"/>
      <c r="D117" s="361" t="s">
        <v>610</v>
      </c>
      <c r="E117" s="376"/>
      <c r="F117" s="339">
        <v>14.285714285714283</v>
      </c>
      <c r="G117" s="481">
        <v>13235</v>
      </c>
      <c r="H117" s="389">
        <f t="shared" ref="H117:H123" si="39">F117*G117</f>
        <v>189071.42857142852</v>
      </c>
      <c r="I117" s="483"/>
      <c r="J117" s="341">
        <v>3</v>
      </c>
      <c r="K117" s="342">
        <f t="shared" si="36"/>
        <v>3054.2307691213664</v>
      </c>
      <c r="L117" s="343">
        <f t="shared" si="37"/>
        <v>1018.0769230404554</v>
      </c>
      <c r="M117" s="344">
        <v>46300.972222222219</v>
      </c>
      <c r="N117" s="344">
        <v>46301.152777777781</v>
      </c>
      <c r="O117" s="335">
        <v>23</v>
      </c>
      <c r="P117" s="342">
        <f>(N117-M117)*24*60</f>
        <v>260.00000000931323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481"/>
      <c r="H118" s="389">
        <f t="shared" si="39"/>
        <v>0</v>
      </c>
      <c r="I118" s="483"/>
      <c r="J118" s="341"/>
      <c r="K118" s="342"/>
      <c r="L118" s="343"/>
      <c r="M118" s="344"/>
      <c r="N118" s="344"/>
      <c r="O118" s="342"/>
      <c r="P118" s="486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481"/>
      <c r="H119" s="389">
        <f t="shared" si="39"/>
        <v>0</v>
      </c>
      <c r="I119" s="483"/>
      <c r="J119" s="341"/>
      <c r="K119" s="342"/>
      <c r="L119" s="343"/>
      <c r="M119" s="344"/>
      <c r="N119" s="344"/>
      <c r="O119" s="335"/>
      <c r="P119" s="486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481"/>
      <c r="H120" s="389">
        <f t="shared" si="39"/>
        <v>0</v>
      </c>
      <c r="I120" s="483"/>
      <c r="J120" s="341"/>
      <c r="K120" s="342"/>
      <c r="L120" s="343"/>
      <c r="M120" s="344"/>
      <c r="N120" s="344"/>
      <c r="O120" s="335"/>
      <c r="P120" s="486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481"/>
      <c r="H121" s="389">
        <f t="shared" si="39"/>
        <v>0</v>
      </c>
      <c r="I121" s="483"/>
      <c r="J121" s="341"/>
      <c r="K121" s="342"/>
      <c r="L121" s="343"/>
      <c r="M121" s="344"/>
      <c r="N121" s="344"/>
      <c r="O121" s="335"/>
      <c r="P121" s="486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481"/>
      <c r="H122" s="389">
        <f t="shared" si="39"/>
        <v>0</v>
      </c>
      <c r="I122" s="483"/>
      <c r="J122" s="341"/>
      <c r="K122" s="342"/>
      <c r="L122" s="343"/>
      <c r="M122" s="344"/>
      <c r="N122" s="344"/>
      <c r="O122" s="335"/>
      <c r="P122" s="486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481"/>
      <c r="H123" s="389">
        <f t="shared" si="39"/>
        <v>0</v>
      </c>
      <c r="I123" s="483"/>
      <c r="J123" s="341"/>
      <c r="K123" s="342"/>
      <c r="L123" s="343"/>
      <c r="M123" s="344"/>
      <c r="N123" s="344"/>
      <c r="O123" s="335"/>
      <c r="P123" s="486"/>
      <c r="Q123" s="345"/>
      <c r="R123" s="345"/>
    </row>
    <row r="124" spans="1:18" ht="17.399999999999999" customHeight="1">
      <c r="A124" s="833"/>
      <c r="B124" s="349">
        <v>0</v>
      </c>
      <c r="C124" s="204" t="s">
        <v>594</v>
      </c>
      <c r="D124" s="834" t="s">
        <v>530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3127.5163169008542</v>
      </c>
      <c r="L124" s="355">
        <f>AVERAGE(L112:L123)</f>
        <v>997.76184922336142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0" activePane="bottomRight" state="frozen"/>
      <selection activeCell="AK24" sqref="AK24"/>
      <selection pane="topRight" activeCell="AK24" sqref="AK24"/>
      <selection pane="bottomLeft" activeCell="AK24" sqref="AK24"/>
      <selection pane="bottomRight" activeCell="D150" sqref="D15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493</v>
      </c>
      <c r="B1" s="57"/>
      <c r="C1" s="57"/>
      <c r="D1" s="494" t="s">
        <v>494</v>
      </c>
      <c r="E1" s="58">
        <f>SUM(G5:G173)</f>
        <v>177308.6</v>
      </c>
      <c r="F1" s="495" t="s">
        <v>3</v>
      </c>
      <c r="G1" s="59">
        <f>SUM(H5:H173)</f>
        <v>7083693.5288933124</v>
      </c>
      <c r="H1" s="488" t="s">
        <v>77</v>
      </c>
      <c r="I1" s="60">
        <f>M17+M30+M43+M56+M69+M82+M95+M108+M121+M134+M147+M160+M173</f>
        <v>191.72222222222223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495</v>
      </c>
      <c r="Q1" s="956"/>
      <c r="R1" s="956"/>
      <c r="S1" s="956"/>
      <c r="T1" s="956" t="s">
        <v>496</v>
      </c>
      <c r="U1" s="956"/>
      <c r="V1" s="956"/>
      <c r="W1" s="956"/>
      <c r="X1" s="956"/>
      <c r="Y1" s="956"/>
      <c r="Z1" s="61" t="s">
        <v>497</v>
      </c>
      <c r="AA1" s="61" t="s">
        <v>498</v>
      </c>
      <c r="AB1" s="961" t="s">
        <v>499</v>
      </c>
      <c r="AC1" s="962"/>
      <c r="AD1" s="61" t="s">
        <v>497</v>
      </c>
      <c r="AE1" s="61" t="s">
        <v>500</v>
      </c>
      <c r="AF1" s="956" t="s">
        <v>501</v>
      </c>
      <c r="AG1" s="957"/>
      <c r="AH1" s="957"/>
      <c r="AK1" s="62" t="s">
        <v>502</v>
      </c>
    </row>
    <row r="2" spans="1:37" ht="26.25" customHeight="1">
      <c r="A2" s="960" t="s">
        <v>503</v>
      </c>
      <c r="B2" s="960"/>
      <c r="C2" s="494"/>
      <c r="D2" s="494" t="s">
        <v>504</v>
      </c>
      <c r="E2" s="63">
        <f>AVERAGE(O17,O30,O43,O56,O69,O82,O95,O108,O121,O134,O147,O160,O173)</f>
        <v>125.39212595445571</v>
      </c>
      <c r="F2" s="64" t="s">
        <v>80</v>
      </c>
      <c r="G2" s="65">
        <f>G1/E1</f>
        <v>39.951212343300391</v>
      </c>
      <c r="H2" s="488" t="s">
        <v>81</v>
      </c>
      <c r="I2" s="488">
        <f>COUNT(I5:I173)</f>
        <v>19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8</v>
      </c>
      <c r="AE2" s="67">
        <f>AE17+AE30+AE43+AE56+AE69+AE82+AE95+AE108+AE121+AE134+AE147+AE160+AE173</f>
        <v>7</v>
      </c>
      <c r="AF2" s="957"/>
      <c r="AG2" s="957"/>
      <c r="AH2" s="957"/>
      <c r="AK2" s="402">
        <f>AVERAGE(AK5:AK9999)</f>
        <v>6.3034598214286062</v>
      </c>
    </row>
    <row r="3" spans="1:37" ht="30.6" customHeight="1">
      <c r="A3" s="895" t="s">
        <v>505</v>
      </c>
      <c r="B3" s="895" t="s">
        <v>82</v>
      </c>
      <c r="C3" s="958"/>
      <c r="D3" s="895" t="s">
        <v>506</v>
      </c>
      <c r="E3" s="895"/>
      <c r="F3" s="958" t="s">
        <v>83</v>
      </c>
      <c r="G3" s="951" t="s">
        <v>84</v>
      </c>
      <c r="H3" s="958" t="s">
        <v>85</v>
      </c>
      <c r="I3" s="952" t="s">
        <v>507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508</v>
      </c>
      <c r="O3" s="924" t="s">
        <v>504</v>
      </c>
      <c r="P3" s="955" t="s">
        <v>509</v>
      </c>
      <c r="Q3" s="924" t="s">
        <v>504</v>
      </c>
      <c r="R3" s="949" t="s">
        <v>510</v>
      </c>
      <c r="S3" s="925" t="s">
        <v>511</v>
      </c>
      <c r="T3" s="951" t="s">
        <v>88</v>
      </c>
      <c r="U3" s="951"/>
      <c r="V3" s="950" t="s">
        <v>89</v>
      </c>
      <c r="W3" s="952" t="s">
        <v>512</v>
      </c>
      <c r="X3" s="951" t="s">
        <v>513</v>
      </c>
      <c r="Y3" s="951"/>
      <c r="Z3" s="953" t="s">
        <v>514</v>
      </c>
      <c r="AA3" s="954"/>
      <c r="AB3" s="944" t="s">
        <v>515</v>
      </c>
      <c r="AC3" s="945"/>
      <c r="AD3" s="946" t="s">
        <v>516</v>
      </c>
      <c r="AE3" s="947"/>
      <c r="AF3" s="948" t="s">
        <v>517</v>
      </c>
      <c r="AG3" s="949" t="s">
        <v>518</v>
      </c>
      <c r="AH3" s="925" t="s">
        <v>519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489" t="s">
        <v>90</v>
      </c>
      <c r="U4" s="489" t="s">
        <v>91</v>
      </c>
      <c r="V4" s="951"/>
      <c r="W4" s="952"/>
      <c r="X4" s="495" t="s">
        <v>520</v>
      </c>
      <c r="Y4" s="495" t="s">
        <v>36</v>
      </c>
      <c r="Z4" s="489" t="s">
        <v>521</v>
      </c>
      <c r="AA4" s="489" t="s">
        <v>522</v>
      </c>
      <c r="AB4" s="945"/>
      <c r="AC4" s="945"/>
      <c r="AD4" s="489" t="s">
        <v>523</v>
      </c>
      <c r="AE4" s="68" t="s">
        <v>524</v>
      </c>
      <c r="AF4" s="948"/>
      <c r="AG4" s="949"/>
      <c r="AH4" s="925"/>
      <c r="AK4" s="951"/>
    </row>
    <row r="5" spans="1:37" ht="18.75" customHeight="1">
      <c r="A5" s="940" t="s">
        <v>525</v>
      </c>
      <c r="B5" s="69" t="s">
        <v>163</v>
      </c>
      <c r="C5" s="70"/>
      <c r="D5" s="71" t="s">
        <v>93</v>
      </c>
      <c r="E5" s="72"/>
      <c r="F5" s="73">
        <v>36.92</v>
      </c>
      <c r="G5" s="74">
        <v>1208.1999999999998</v>
      </c>
      <c r="H5" s="75">
        <f t="shared" ref="H5:H16" si="0">F5*G5</f>
        <v>44606.743999999999</v>
      </c>
      <c r="I5" s="492"/>
      <c r="J5" s="76">
        <v>12</v>
      </c>
      <c r="K5" s="74">
        <v>2000</v>
      </c>
      <c r="L5" s="77">
        <v>166.66666666666666</v>
      </c>
      <c r="M5" s="493">
        <v>12</v>
      </c>
      <c r="N5" s="74">
        <f t="shared" ref="N5:N13" si="1">G5/W5*60</f>
        <v>1542.3829787234042</v>
      </c>
      <c r="O5" s="77">
        <f t="shared" ref="O5:O13" si="2">N5/M5</f>
        <v>128.53191489361703</v>
      </c>
      <c r="P5" s="78">
        <f t="shared" ref="P5:P13" si="3">M5-J5</f>
        <v>0</v>
      </c>
      <c r="Q5" s="79">
        <f t="shared" ref="Q5:Q13" si="4">O5-L5</f>
        <v>-38.134751773049629</v>
      </c>
      <c r="R5" s="496">
        <f t="shared" ref="R5:R13" si="5">O5/L5</f>
        <v>0.77119148936170223</v>
      </c>
      <c r="S5" s="910">
        <f>R17</f>
        <v>0.87624649694041745</v>
      </c>
      <c r="T5" s="80">
        <v>0.25</v>
      </c>
      <c r="U5" s="80">
        <v>0.28263888888888888</v>
      </c>
      <c r="V5" s="495">
        <v>5</v>
      </c>
      <c r="W5" s="492">
        <f>(U5-T5)*24*60</f>
        <v>46.999999999999993</v>
      </c>
      <c r="X5" s="495"/>
      <c r="Y5" s="495"/>
      <c r="Z5" s="81"/>
      <c r="AA5" s="81"/>
      <c r="AB5" s="895"/>
      <c r="AC5" s="895"/>
      <c r="AD5" s="82"/>
      <c r="AE5" s="82"/>
      <c r="AF5" s="78">
        <f t="shared" ref="AF5:AF70" si="6">N5-K5</f>
        <v>-457.61702127659578</v>
      </c>
      <c r="AG5" s="496">
        <f t="shared" ref="AG5:AG70" si="7">N5/K5</f>
        <v>0.77119148936170212</v>
      </c>
      <c r="AH5" s="910">
        <f>AG17</f>
        <v>0.8823003731961081</v>
      </c>
      <c r="AJ5" s="62" t="str">
        <f>A5</f>
        <v>四度一組
(ET-600)</v>
      </c>
      <c r="AK5" s="404">
        <f>AVERAGE(AK6:AK16)</f>
        <v>6.375000000000024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4564</v>
      </c>
      <c r="H6" s="75">
        <f t="shared" si="0"/>
        <v>172656.12</v>
      </c>
      <c r="I6" s="492"/>
      <c r="J6" s="76">
        <v>20</v>
      </c>
      <c r="K6" s="74">
        <v>2400</v>
      </c>
      <c r="L6" s="77">
        <v>120</v>
      </c>
      <c r="M6" s="493">
        <v>20</v>
      </c>
      <c r="N6" s="74">
        <f t="shared" si="1"/>
        <v>2282.0000000000009</v>
      </c>
      <c r="O6" s="77">
        <f t="shared" si="2"/>
        <v>114.10000000000005</v>
      </c>
      <c r="P6" s="78">
        <f t="shared" si="3"/>
        <v>0</v>
      </c>
      <c r="Q6" s="79">
        <f t="shared" si="4"/>
        <v>-5.8999999999999488</v>
      </c>
      <c r="R6" s="496">
        <f t="shared" si="5"/>
        <v>0.95083333333333375</v>
      </c>
      <c r="S6" s="910"/>
      <c r="T6" s="80">
        <v>0.28749999999999998</v>
      </c>
      <c r="U6" s="80">
        <v>0.37083333333333329</v>
      </c>
      <c r="V6" s="495">
        <v>7</v>
      </c>
      <c r="W6" s="492">
        <f t="shared" ref="W6:W17" si="8">(U6-T6)*24*60</f>
        <v>119.99999999999997</v>
      </c>
      <c r="X6" s="83"/>
      <c r="Y6" s="83"/>
      <c r="Z6" s="84"/>
      <c r="AA6" s="84"/>
      <c r="AB6" s="895"/>
      <c r="AC6" s="895"/>
      <c r="AD6" s="505"/>
      <c r="AE6" s="505"/>
      <c r="AF6" s="78">
        <f t="shared" si="6"/>
        <v>-117.99999999999909</v>
      </c>
      <c r="AG6" s="496">
        <f t="shared" si="7"/>
        <v>0.95083333333333375</v>
      </c>
      <c r="AH6" s="910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2353</v>
      </c>
      <c r="H7" s="75">
        <f t="shared" si="0"/>
        <v>84449.17</v>
      </c>
      <c r="I7" s="492"/>
      <c r="J7" s="76">
        <v>18</v>
      </c>
      <c r="K7" s="74">
        <v>2571</v>
      </c>
      <c r="L7" s="77">
        <v>142.83333333333334</v>
      </c>
      <c r="M7" s="493">
        <v>18</v>
      </c>
      <c r="N7" s="74">
        <f t="shared" si="1"/>
        <v>2314.4262295081958</v>
      </c>
      <c r="O7" s="77">
        <f t="shared" si="2"/>
        <v>128.57923497267754</v>
      </c>
      <c r="P7" s="78">
        <f t="shared" si="3"/>
        <v>0</v>
      </c>
      <c r="Q7" s="79">
        <f t="shared" si="4"/>
        <v>-14.254098360655803</v>
      </c>
      <c r="R7" s="496">
        <f t="shared" si="5"/>
        <v>0.90020467892189637</v>
      </c>
      <c r="S7" s="910"/>
      <c r="T7" s="80">
        <v>0.38611111111111107</v>
      </c>
      <c r="U7" s="80">
        <v>0.4284722222222222</v>
      </c>
      <c r="V7" s="495">
        <v>22</v>
      </c>
      <c r="W7" s="492">
        <f t="shared" si="8"/>
        <v>61.000000000000021</v>
      </c>
      <c r="X7" s="83">
        <v>0.375</v>
      </c>
      <c r="Y7" s="83">
        <v>0.38541666666666669</v>
      </c>
      <c r="Z7" s="84"/>
      <c r="AA7" s="84"/>
      <c r="AB7" s="895"/>
      <c r="AC7" s="895"/>
      <c r="AD7" s="505"/>
      <c r="AE7" s="505"/>
      <c r="AF7" s="78">
        <f t="shared" si="6"/>
        <v>-256.57377049180423</v>
      </c>
      <c r="AG7" s="496">
        <f t="shared" si="7"/>
        <v>0.90020467892189648</v>
      </c>
      <c r="AH7" s="910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941"/>
      <c r="B8" s="69" t="s">
        <v>162</v>
      </c>
      <c r="C8" s="70"/>
      <c r="D8" s="71" t="s">
        <v>95</v>
      </c>
      <c r="E8" s="72"/>
      <c r="F8" s="73">
        <v>36.729999999999997</v>
      </c>
      <c r="G8" s="85">
        <v>968</v>
      </c>
      <c r="H8" s="75">
        <f t="shared" si="0"/>
        <v>35554.639999999999</v>
      </c>
      <c r="I8" s="492"/>
      <c r="J8" s="76">
        <v>18</v>
      </c>
      <c r="K8" s="74">
        <v>2571</v>
      </c>
      <c r="L8" s="77">
        <v>142.83333333333334</v>
      </c>
      <c r="M8" s="493">
        <v>18</v>
      </c>
      <c r="N8" s="74">
        <f t="shared" si="1"/>
        <v>2233.8461538461547</v>
      </c>
      <c r="O8" s="77">
        <f t="shared" si="2"/>
        <v>124.10256410256414</v>
      </c>
      <c r="P8" s="78">
        <f t="shared" si="3"/>
        <v>0</v>
      </c>
      <c r="Q8" s="79">
        <f t="shared" si="4"/>
        <v>-18.730769230769198</v>
      </c>
      <c r="R8" s="496">
        <f t="shared" si="5"/>
        <v>0.86886275917781197</v>
      </c>
      <c r="S8" s="910"/>
      <c r="T8" s="80">
        <v>0.43333333333333329</v>
      </c>
      <c r="U8" s="80">
        <v>0.45138888888888884</v>
      </c>
      <c r="V8" s="495">
        <v>7</v>
      </c>
      <c r="W8" s="492">
        <f t="shared" si="8"/>
        <v>25.999999999999986</v>
      </c>
      <c r="X8" s="83"/>
      <c r="Y8" s="83"/>
      <c r="Z8" s="84"/>
      <c r="AA8" s="84"/>
      <c r="AB8" s="895"/>
      <c r="AC8" s="895"/>
      <c r="AD8" s="505"/>
      <c r="AE8" s="505"/>
      <c r="AF8" s="78">
        <f t="shared" si="6"/>
        <v>-337.15384615384528</v>
      </c>
      <c r="AG8" s="496">
        <f t="shared" si="7"/>
        <v>0.86886275917781197</v>
      </c>
      <c r="AH8" s="910"/>
      <c r="AJ8" s="405">
        <f t="shared" si="9"/>
        <v>7</v>
      </c>
      <c r="AK8" s="406">
        <f t="shared" si="10"/>
        <v>7</v>
      </c>
    </row>
    <row r="9" spans="1:37" ht="19.2" customHeight="1">
      <c r="A9" s="941"/>
      <c r="B9" s="69" t="s">
        <v>162</v>
      </c>
      <c r="C9" s="86"/>
      <c r="D9" s="71" t="s">
        <v>96</v>
      </c>
      <c r="E9" s="87"/>
      <c r="F9" s="73">
        <v>28.86</v>
      </c>
      <c r="G9" s="74">
        <v>1324</v>
      </c>
      <c r="H9" s="75">
        <f t="shared" si="0"/>
        <v>38210.639999999999</v>
      </c>
      <c r="I9" s="505"/>
      <c r="J9" s="76">
        <v>17</v>
      </c>
      <c r="K9" s="74">
        <v>2571</v>
      </c>
      <c r="L9" s="77">
        <v>151.23529411764707</v>
      </c>
      <c r="M9" s="493">
        <v>17</v>
      </c>
      <c r="N9" s="74">
        <f t="shared" si="1"/>
        <v>2269.7142857142835</v>
      </c>
      <c r="O9" s="77">
        <f t="shared" si="2"/>
        <v>133.51260504201667</v>
      </c>
      <c r="P9" s="78">
        <f t="shared" si="3"/>
        <v>0</v>
      </c>
      <c r="Q9" s="79">
        <f t="shared" si="4"/>
        <v>-17.722689075630399</v>
      </c>
      <c r="R9" s="496">
        <f t="shared" si="5"/>
        <v>0.88281380230038242</v>
      </c>
      <c r="S9" s="910"/>
      <c r="T9" s="80">
        <v>0.45555555555555549</v>
      </c>
      <c r="U9" s="80">
        <v>0.47986111111111107</v>
      </c>
      <c r="V9" s="495">
        <v>6</v>
      </c>
      <c r="W9" s="492">
        <f t="shared" si="8"/>
        <v>35.000000000000036</v>
      </c>
      <c r="X9" s="83"/>
      <c r="Y9" s="83"/>
      <c r="Z9" s="84"/>
      <c r="AA9" s="84"/>
      <c r="AB9" s="895"/>
      <c r="AC9" s="895"/>
      <c r="AD9" s="505">
        <v>1</v>
      </c>
      <c r="AE9" s="505"/>
      <c r="AF9" s="78">
        <f t="shared" si="6"/>
        <v>-301.28571428571649</v>
      </c>
      <c r="AG9" s="496">
        <f t="shared" si="7"/>
        <v>0.88281380230038253</v>
      </c>
      <c r="AH9" s="910"/>
      <c r="AJ9" s="405">
        <f t="shared" si="9"/>
        <v>6</v>
      </c>
      <c r="AK9" s="406">
        <f t="shared" si="10"/>
        <v>6</v>
      </c>
    </row>
    <row r="10" spans="1:37" ht="19.2" customHeight="1">
      <c r="A10" s="942"/>
      <c r="B10" s="69" t="s">
        <v>162</v>
      </c>
      <c r="C10" s="70"/>
      <c r="D10" s="71" t="s">
        <v>97</v>
      </c>
      <c r="E10" s="72"/>
      <c r="F10" s="73">
        <v>31.11</v>
      </c>
      <c r="G10" s="74">
        <v>1884</v>
      </c>
      <c r="H10" s="75">
        <f t="shared" si="0"/>
        <v>58611.24</v>
      </c>
      <c r="I10" s="492"/>
      <c r="J10" s="76">
        <v>18</v>
      </c>
      <c r="K10" s="74">
        <v>2769</v>
      </c>
      <c r="L10" s="77">
        <v>153.83333333333334</v>
      </c>
      <c r="M10" s="493">
        <v>18</v>
      </c>
      <c r="N10" s="74">
        <f t="shared" si="1"/>
        <v>2355.0000000000009</v>
      </c>
      <c r="O10" s="77">
        <f t="shared" si="2"/>
        <v>130.83333333333337</v>
      </c>
      <c r="P10" s="78">
        <f t="shared" si="3"/>
        <v>0</v>
      </c>
      <c r="Q10" s="79">
        <f t="shared" si="4"/>
        <v>-22.999999999999972</v>
      </c>
      <c r="R10" s="496">
        <f t="shared" si="5"/>
        <v>0.85048754062838594</v>
      </c>
      <c r="S10" s="911"/>
      <c r="T10" s="80">
        <v>0.52013888888888882</v>
      </c>
      <c r="U10" s="80">
        <v>0.55347222222222214</v>
      </c>
      <c r="V10" s="495">
        <v>5</v>
      </c>
      <c r="W10" s="492">
        <f t="shared" si="8"/>
        <v>47.999999999999986</v>
      </c>
      <c r="X10" s="83"/>
      <c r="Y10" s="83"/>
      <c r="Z10" s="84"/>
      <c r="AA10" s="84"/>
      <c r="AB10" s="895"/>
      <c r="AC10" s="895"/>
      <c r="AD10" s="505"/>
      <c r="AE10" s="505"/>
      <c r="AF10" s="78">
        <f>N10-K10</f>
        <v>-413.99999999999909</v>
      </c>
      <c r="AG10" s="496">
        <f>N10/K10</f>
        <v>0.85048754062838605</v>
      </c>
      <c r="AH10" s="911"/>
      <c r="AJ10" s="405">
        <f t="shared" si="9"/>
        <v>5</v>
      </c>
      <c r="AK10" s="406">
        <f t="shared" si="10"/>
        <v>5</v>
      </c>
    </row>
    <row r="11" spans="1:37" ht="19.2" customHeight="1">
      <c r="A11" s="942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2508</v>
      </c>
      <c r="H11" s="75">
        <f t="shared" si="0"/>
        <v>96507.839999999997</v>
      </c>
      <c r="I11" s="492"/>
      <c r="J11" s="76">
        <v>19</v>
      </c>
      <c r="K11" s="74">
        <v>2769</v>
      </c>
      <c r="L11" s="77">
        <v>145.73684210526315</v>
      </c>
      <c r="M11" s="493">
        <v>19</v>
      </c>
      <c r="N11" s="74">
        <f t="shared" si="1"/>
        <v>2466.8852459016416</v>
      </c>
      <c r="O11" s="77">
        <f t="shared" si="2"/>
        <v>129.83606557377061</v>
      </c>
      <c r="P11" s="78">
        <f t="shared" si="3"/>
        <v>0</v>
      </c>
      <c r="Q11" s="79">
        <f t="shared" si="4"/>
        <v>-15.900776531492539</v>
      </c>
      <c r="R11" s="496">
        <f t="shared" si="5"/>
        <v>0.89089391329058931</v>
      </c>
      <c r="S11" s="911"/>
      <c r="T11" s="80">
        <v>0.55833333333333324</v>
      </c>
      <c r="U11" s="80">
        <v>0.60069444444444431</v>
      </c>
      <c r="V11" s="495">
        <v>7</v>
      </c>
      <c r="W11" s="492">
        <f t="shared" si="8"/>
        <v>60.999999999999943</v>
      </c>
      <c r="X11" s="83"/>
      <c r="Y11" s="83"/>
      <c r="Z11" s="84"/>
      <c r="AA11" s="84"/>
      <c r="AB11" s="895"/>
      <c r="AC11" s="895"/>
      <c r="AD11" s="505"/>
      <c r="AE11" s="505"/>
      <c r="AF11" s="78">
        <f>N11-K11</f>
        <v>-302.11475409835839</v>
      </c>
      <c r="AG11" s="496">
        <f>N11/K11</f>
        <v>0.8908939132905892</v>
      </c>
      <c r="AH11" s="911"/>
      <c r="AJ11" s="405">
        <f t="shared" si="9"/>
        <v>7</v>
      </c>
      <c r="AK11" s="406">
        <f t="shared" si="10"/>
        <v>7</v>
      </c>
    </row>
    <row r="12" spans="1:37" ht="19.2" customHeight="1">
      <c r="A12" s="942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3274</v>
      </c>
      <c r="H12" s="75">
        <f t="shared" si="0"/>
        <v>123757.2</v>
      </c>
      <c r="I12" s="492"/>
      <c r="J12" s="76">
        <v>20</v>
      </c>
      <c r="K12" s="74">
        <v>2769</v>
      </c>
      <c r="L12" s="77">
        <v>138.44999999999999</v>
      </c>
      <c r="M12" s="493">
        <v>20</v>
      </c>
      <c r="N12" s="74">
        <f t="shared" si="1"/>
        <v>2455.4999999999991</v>
      </c>
      <c r="O12" s="77">
        <f t="shared" si="2"/>
        <v>122.77499999999995</v>
      </c>
      <c r="P12" s="78">
        <f t="shared" si="3"/>
        <v>0</v>
      </c>
      <c r="Q12" s="79">
        <f t="shared" si="4"/>
        <v>-15.67500000000004</v>
      </c>
      <c r="R12" s="496">
        <f t="shared" si="5"/>
        <v>0.88678223185265415</v>
      </c>
      <c r="S12" s="911"/>
      <c r="T12" s="80">
        <v>0.61597222222222203</v>
      </c>
      <c r="U12" s="80">
        <v>0.67152777777777761</v>
      </c>
      <c r="V12" s="495">
        <v>22</v>
      </c>
      <c r="W12" s="492">
        <f t="shared" si="8"/>
        <v>80.000000000000028</v>
      </c>
      <c r="X12" s="83">
        <v>0.60555555555555551</v>
      </c>
      <c r="Y12" s="83">
        <v>0.61527777777777781</v>
      </c>
      <c r="Z12" s="84"/>
      <c r="AA12" s="84"/>
      <c r="AB12" s="895"/>
      <c r="AC12" s="895"/>
      <c r="AD12" s="505"/>
      <c r="AE12" s="505"/>
      <c r="AF12" s="78">
        <f t="shared" si="6"/>
        <v>-313.50000000000091</v>
      </c>
      <c r="AG12" s="496">
        <f t="shared" si="7"/>
        <v>0.88678223185265403</v>
      </c>
      <c r="AH12" s="911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942"/>
      <c r="B13" s="69" t="s">
        <v>162</v>
      </c>
      <c r="C13" s="89"/>
      <c r="D13" s="88" t="s">
        <v>92</v>
      </c>
      <c r="E13" s="90"/>
      <c r="F13" s="73">
        <v>37.83</v>
      </c>
      <c r="G13" s="91">
        <v>1956</v>
      </c>
      <c r="H13" s="75">
        <f t="shared" si="0"/>
        <v>73995.48</v>
      </c>
      <c r="I13" s="490">
        <v>1</v>
      </c>
      <c r="J13" s="76">
        <v>20</v>
      </c>
      <c r="K13" s="74">
        <v>2400</v>
      </c>
      <c r="L13" s="77">
        <v>120</v>
      </c>
      <c r="M13" s="92">
        <v>20</v>
      </c>
      <c r="N13" s="74">
        <f t="shared" si="1"/>
        <v>2214.3396226415107</v>
      </c>
      <c r="O13" s="77">
        <f t="shared" si="2"/>
        <v>110.71698113207553</v>
      </c>
      <c r="P13" s="78">
        <f t="shared" si="3"/>
        <v>0</v>
      </c>
      <c r="Q13" s="79">
        <f t="shared" si="4"/>
        <v>-9.2830188679244685</v>
      </c>
      <c r="R13" s="496">
        <f t="shared" si="5"/>
        <v>0.92264150943396273</v>
      </c>
      <c r="S13" s="911"/>
      <c r="T13" s="80">
        <v>0.67569444444444426</v>
      </c>
      <c r="U13" s="80">
        <v>0.7124999999999998</v>
      </c>
      <c r="V13" s="490">
        <v>6</v>
      </c>
      <c r="W13" s="492">
        <f t="shared" si="8"/>
        <v>52.999999999999972</v>
      </c>
      <c r="X13" s="93"/>
      <c r="Y13" s="93"/>
      <c r="Z13" s="84"/>
      <c r="AA13" s="84"/>
      <c r="AB13" s="895"/>
      <c r="AC13" s="895"/>
      <c r="AD13" s="505"/>
      <c r="AE13" s="505"/>
      <c r="AF13" s="78">
        <f t="shared" si="6"/>
        <v>-185.66037735848931</v>
      </c>
      <c r="AG13" s="496">
        <f t="shared" si="7"/>
        <v>0.92264150943396284</v>
      </c>
      <c r="AH13" s="911"/>
      <c r="AJ13" s="405">
        <f t="shared" si="9"/>
        <v>6</v>
      </c>
      <c r="AK13" s="406">
        <f t="shared" si="10"/>
        <v>6</v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90"/>
      <c r="J14" s="76"/>
      <c r="K14" s="74"/>
      <c r="L14" s="77"/>
      <c r="M14" s="92"/>
      <c r="N14" s="74"/>
      <c r="O14" s="77"/>
      <c r="P14" s="78"/>
      <c r="Q14" s="79"/>
      <c r="R14" s="496"/>
      <c r="S14" s="911"/>
      <c r="T14" s="80"/>
      <c r="U14" s="80"/>
      <c r="V14" s="490"/>
      <c r="W14" s="492">
        <f t="shared" si="8"/>
        <v>0</v>
      </c>
      <c r="X14" s="93"/>
      <c r="Y14" s="93"/>
      <c r="Z14" s="84"/>
      <c r="AA14" s="84"/>
      <c r="AB14" s="895"/>
      <c r="AC14" s="895"/>
      <c r="AD14" s="505"/>
      <c r="AE14" s="505"/>
      <c r="AF14" s="78">
        <f t="shared" si="6"/>
        <v>0</v>
      </c>
      <c r="AG14" s="496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90"/>
      <c r="J15" s="76"/>
      <c r="K15" s="74"/>
      <c r="L15" s="77"/>
      <c r="M15" s="92"/>
      <c r="N15" s="96"/>
      <c r="O15" s="77"/>
      <c r="P15" s="78"/>
      <c r="Q15" s="79"/>
      <c r="R15" s="496"/>
      <c r="S15" s="911"/>
      <c r="T15" s="80"/>
      <c r="U15" s="80"/>
      <c r="V15" s="490"/>
      <c r="W15" s="492">
        <f t="shared" si="8"/>
        <v>0</v>
      </c>
      <c r="X15" s="93"/>
      <c r="Y15" s="93"/>
      <c r="Z15" s="84"/>
      <c r="AA15" s="84"/>
      <c r="AB15" s="895"/>
      <c r="AC15" s="895"/>
      <c r="AD15" s="505"/>
      <c r="AE15" s="505"/>
      <c r="AF15" s="78">
        <f t="shared" si="6"/>
        <v>0</v>
      </c>
      <c r="AG15" s="496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90"/>
      <c r="J16" s="76"/>
      <c r="K16" s="74"/>
      <c r="L16" s="77"/>
      <c r="M16" s="92"/>
      <c r="N16" s="96"/>
      <c r="O16" s="77"/>
      <c r="P16" s="78"/>
      <c r="Q16" s="79"/>
      <c r="R16" s="496"/>
      <c r="S16" s="911"/>
      <c r="T16" s="80"/>
      <c r="U16" s="80"/>
      <c r="V16" s="490"/>
      <c r="W16" s="492">
        <f t="shared" si="8"/>
        <v>0</v>
      </c>
      <c r="X16" s="93"/>
      <c r="Y16" s="93"/>
      <c r="Z16" s="84"/>
      <c r="AA16" s="84"/>
      <c r="AB16" s="895"/>
      <c r="AC16" s="895"/>
      <c r="AD16" s="505"/>
      <c r="AE16" s="505"/>
      <c r="AF16" s="78">
        <f t="shared" si="6"/>
        <v>0</v>
      </c>
      <c r="AG16" s="496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526</v>
      </c>
      <c r="D17" s="905" t="s">
        <v>527</v>
      </c>
      <c r="E17" s="905"/>
      <c r="F17" s="98"/>
      <c r="G17" s="99"/>
      <c r="H17" s="100"/>
      <c r="I17" s="101"/>
      <c r="J17" s="99">
        <v>18</v>
      </c>
      <c r="K17" s="99">
        <v>2535.5555555555557</v>
      </c>
      <c r="L17" s="102">
        <v>142.39875587661967</v>
      </c>
      <c r="M17" s="103">
        <f t="shared" ref="M17:O17" si="11">AVERAGE(M5:M16)</f>
        <v>18</v>
      </c>
      <c r="N17" s="99">
        <f t="shared" si="11"/>
        <v>2237.121612926132</v>
      </c>
      <c r="O17" s="102">
        <f t="shared" si="11"/>
        <v>124.77641100556167</v>
      </c>
      <c r="P17" s="104">
        <f t="shared" ref="P17:P26" si="12">M17-J17</f>
        <v>0</v>
      </c>
      <c r="Q17" s="105">
        <f t="shared" ref="Q17:Q26" si="13">O17-L17</f>
        <v>-17.622344871058004</v>
      </c>
      <c r="R17" s="106">
        <f>O17/L17</f>
        <v>0.87624649694041745</v>
      </c>
      <c r="S17" s="911"/>
      <c r="T17" s="80"/>
      <c r="U17" s="80"/>
      <c r="V17" s="49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1</v>
      </c>
      <c r="AE17" s="110">
        <f>SUM(AE5:AE16)</f>
        <v>0</v>
      </c>
      <c r="AF17" s="104">
        <f t="shared" si="6"/>
        <v>-298.43394262942365</v>
      </c>
      <c r="AG17" s="497">
        <f t="shared" si="7"/>
        <v>0.8823003731961081</v>
      </c>
      <c r="AH17" s="911"/>
    </row>
    <row r="18" spans="1:37" ht="19.2" customHeight="1">
      <c r="A18" s="893" t="s">
        <v>528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456</v>
      </c>
      <c r="H18" s="116">
        <f t="shared" ref="H18:H29" si="14">F18*G18</f>
        <v>12886.560000000001</v>
      </c>
      <c r="I18" s="505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6" si="15">G18/W18*60</f>
        <v>1519.9999999999989</v>
      </c>
      <c r="O18" s="118">
        <f t="shared" ref="O18:O26" si="16">N18/M18</f>
        <v>126.66666666666657</v>
      </c>
      <c r="P18" s="84">
        <f t="shared" si="12"/>
        <v>0</v>
      </c>
      <c r="Q18" s="119">
        <f t="shared" si="13"/>
        <v>-40.000000000000085</v>
      </c>
      <c r="R18" s="499">
        <f t="shared" ref="R18:R26" si="17">O18/L18</f>
        <v>0.75999999999999945</v>
      </c>
      <c r="S18" s="894">
        <f>R30</f>
        <v>0.88215154798765583</v>
      </c>
      <c r="T18" s="80">
        <v>0.16666666666666666</v>
      </c>
      <c r="U18" s="80">
        <v>0.17916666666666667</v>
      </c>
      <c r="V18" s="505">
        <v>5</v>
      </c>
      <c r="W18" s="120">
        <f>(U18-T18)*24*60</f>
        <v>18.000000000000014</v>
      </c>
      <c r="X18" s="118"/>
      <c r="Y18" s="118"/>
      <c r="Z18" s="84"/>
      <c r="AA18" s="84"/>
      <c r="AB18" s="895"/>
      <c r="AC18" s="895"/>
      <c r="AD18" s="505"/>
      <c r="AE18" s="505"/>
      <c r="AF18" s="121">
        <f t="shared" si="6"/>
        <v>-480.00000000000114</v>
      </c>
      <c r="AG18" s="122">
        <f t="shared" si="7"/>
        <v>0.75999999999999945</v>
      </c>
      <c r="AH18" s="936">
        <f>AG30</f>
        <v>0.8893367839179781</v>
      </c>
      <c r="AJ18" s="62" t="str">
        <f>A18</f>
        <v>四度二組A
熱麵
固定線
(ET-55)</v>
      </c>
      <c r="AK18" s="404">
        <f>AVERAGE(AK19:AK29)</f>
        <v>6.1249999999999973</v>
      </c>
    </row>
    <row r="19" spans="1:37" ht="19.2" customHeight="1">
      <c r="A19" s="893"/>
      <c r="B19" s="503" t="s">
        <v>164</v>
      </c>
      <c r="C19" s="502"/>
      <c r="D19" s="113" t="s">
        <v>101</v>
      </c>
      <c r="E19" s="114"/>
      <c r="F19" s="73">
        <v>53.27</v>
      </c>
      <c r="G19" s="85">
        <v>1032</v>
      </c>
      <c r="H19" s="116">
        <f t="shared" si="14"/>
        <v>54974.640000000007</v>
      </c>
      <c r="I19" s="50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1439.9999999999998</v>
      </c>
      <c r="O19" s="125">
        <f t="shared" si="16"/>
        <v>84.70588235294116</v>
      </c>
      <c r="P19" s="84">
        <f t="shared" si="12"/>
        <v>0</v>
      </c>
      <c r="Q19" s="119">
        <f t="shared" si="13"/>
        <v>-7.3529411764706083</v>
      </c>
      <c r="R19" s="499">
        <f t="shared" si="17"/>
        <v>0.92012779552715629</v>
      </c>
      <c r="S19" s="894"/>
      <c r="T19" s="80">
        <v>0.18402777777777779</v>
      </c>
      <c r="U19" s="80">
        <v>0.21388888888888891</v>
      </c>
      <c r="V19" s="505">
        <v>7</v>
      </c>
      <c r="W19" s="120">
        <f>(U19-T19)*24*60</f>
        <v>43.000000000000007</v>
      </c>
      <c r="X19" s="126"/>
      <c r="Y19" s="126"/>
      <c r="Z19" s="84"/>
      <c r="AA19" s="84"/>
      <c r="AB19" s="895"/>
      <c r="AC19" s="895"/>
      <c r="AD19" s="505"/>
      <c r="AE19" s="505"/>
      <c r="AF19" s="78">
        <f t="shared" si="6"/>
        <v>-125.00000000000023</v>
      </c>
      <c r="AG19" s="496">
        <f t="shared" si="7"/>
        <v>0.9201277955271564</v>
      </c>
      <c r="AH19" s="937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893"/>
      <c r="B20" s="503" t="s">
        <v>164</v>
      </c>
      <c r="C20" s="86"/>
      <c r="D20" s="71" t="s">
        <v>102</v>
      </c>
      <c r="E20" s="114"/>
      <c r="F20" s="73">
        <v>49.91</v>
      </c>
      <c r="G20" s="85">
        <v>1185.6000000000001</v>
      </c>
      <c r="H20" s="116">
        <f t="shared" si="14"/>
        <v>59173.296000000002</v>
      </c>
      <c r="I20" s="505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1422.7199999999996</v>
      </c>
      <c r="O20" s="125">
        <f t="shared" si="16"/>
        <v>83.689411764705852</v>
      </c>
      <c r="P20" s="84">
        <f t="shared" si="12"/>
        <v>0</v>
      </c>
      <c r="Q20" s="119">
        <f t="shared" si="13"/>
        <v>-8.3694117647059159</v>
      </c>
      <c r="R20" s="499">
        <f t="shared" si="17"/>
        <v>0.90908626198083031</v>
      </c>
      <c r="S20" s="894"/>
      <c r="T20" s="80">
        <v>0.21805555555555559</v>
      </c>
      <c r="U20" s="80">
        <v>0.25277777777777782</v>
      </c>
      <c r="V20" s="505">
        <v>6</v>
      </c>
      <c r="W20" s="120">
        <f t="shared" ref="W20:W29" si="19">(U20-T20)*24*60</f>
        <v>50.000000000000021</v>
      </c>
      <c r="X20" s="126"/>
      <c r="Y20" s="126"/>
      <c r="Z20" s="84"/>
      <c r="AA20" s="84"/>
      <c r="AB20" s="895"/>
      <c r="AC20" s="895"/>
      <c r="AD20" s="505"/>
      <c r="AE20" s="505"/>
      <c r="AF20" s="121">
        <f t="shared" si="6"/>
        <v>-142.28000000000043</v>
      </c>
      <c r="AG20" s="122">
        <f t="shared" si="7"/>
        <v>0.90908626198083042</v>
      </c>
      <c r="AH20" s="937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893"/>
      <c r="B21" s="503" t="s">
        <v>164</v>
      </c>
      <c r="C21" s="127"/>
      <c r="D21" s="128" t="s">
        <v>104</v>
      </c>
      <c r="E21" s="72"/>
      <c r="F21" s="73">
        <v>44.3</v>
      </c>
      <c r="G21" s="74">
        <v>1321</v>
      </c>
      <c r="H21" s="116">
        <f t="shared" si="14"/>
        <v>58520.299999999996</v>
      </c>
      <c r="I21" s="495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1441.0909090909099</v>
      </c>
      <c r="O21" s="125">
        <f t="shared" si="16"/>
        <v>80.060606060606105</v>
      </c>
      <c r="P21" s="84">
        <f t="shared" si="12"/>
        <v>0</v>
      </c>
      <c r="Q21" s="119">
        <f t="shared" si="13"/>
        <v>-6.8838383838383379</v>
      </c>
      <c r="R21" s="499">
        <f t="shared" si="17"/>
        <v>0.92082486203892011</v>
      </c>
      <c r="S21" s="894"/>
      <c r="T21" s="80">
        <v>0.26875000000000004</v>
      </c>
      <c r="U21" s="80">
        <v>0.30694444444444446</v>
      </c>
      <c r="V21" s="505">
        <v>23</v>
      </c>
      <c r="W21" s="120">
        <f t="shared" si="19"/>
        <v>54.999999999999964</v>
      </c>
      <c r="X21" s="126">
        <v>0.25694444444444448</v>
      </c>
      <c r="Y21" s="126">
        <v>0.26805555555555555</v>
      </c>
      <c r="Z21" s="84"/>
      <c r="AA21" s="84"/>
      <c r="AB21" s="895"/>
      <c r="AC21" s="895"/>
      <c r="AD21" s="505"/>
      <c r="AE21" s="505"/>
      <c r="AF21" s="78">
        <f t="shared" si="6"/>
        <v>-123.90909090909008</v>
      </c>
      <c r="AG21" s="496">
        <f t="shared" si="7"/>
        <v>0.92082486203892011</v>
      </c>
      <c r="AH21" s="938"/>
      <c r="AJ21" s="405">
        <f t="shared" si="18"/>
        <v>5.9999999999999787</v>
      </c>
      <c r="AK21" s="406">
        <f t="shared" si="20"/>
        <v>5.9999999999999787</v>
      </c>
    </row>
    <row r="22" spans="1:37" ht="19.2" customHeight="1">
      <c r="A22" s="893"/>
      <c r="B22" s="503" t="s">
        <v>164</v>
      </c>
      <c r="C22" s="127"/>
      <c r="D22" s="71" t="s">
        <v>105</v>
      </c>
      <c r="E22" s="72"/>
      <c r="F22" s="73">
        <v>49.91</v>
      </c>
      <c r="G22" s="74">
        <v>2468.7000000000003</v>
      </c>
      <c r="H22" s="116">
        <f t="shared" si="14"/>
        <v>123212.81700000001</v>
      </c>
      <c r="I22" s="495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1424.2500000000009</v>
      </c>
      <c r="O22" s="125">
        <f t="shared" si="16"/>
        <v>83.779411764705941</v>
      </c>
      <c r="P22" s="84">
        <f t="shared" si="12"/>
        <v>0</v>
      </c>
      <c r="Q22" s="119">
        <f t="shared" si="13"/>
        <v>-8.2794117647058272</v>
      </c>
      <c r="R22" s="499">
        <f t="shared" si="17"/>
        <v>0.91006389776357888</v>
      </c>
      <c r="S22" s="894"/>
      <c r="T22" s="80">
        <v>0.31111111111111112</v>
      </c>
      <c r="U22" s="80">
        <v>0.3833333333333333</v>
      </c>
      <c r="V22" s="505">
        <v>6</v>
      </c>
      <c r="W22" s="120">
        <f t="shared" si="19"/>
        <v>103.99999999999994</v>
      </c>
      <c r="X22" s="126"/>
      <c r="Y22" s="126"/>
      <c r="Z22" s="84"/>
      <c r="AA22" s="84"/>
      <c r="AB22" s="895"/>
      <c r="AC22" s="895"/>
      <c r="AD22" s="505"/>
      <c r="AE22" s="505"/>
      <c r="AF22" s="121">
        <f t="shared" si="6"/>
        <v>-140.74999999999909</v>
      </c>
      <c r="AG22" s="122">
        <f t="shared" si="7"/>
        <v>0.91006389776357888</v>
      </c>
      <c r="AH22" s="938"/>
      <c r="AJ22" s="405">
        <f t="shared" si="18"/>
        <v>6</v>
      </c>
      <c r="AK22" s="406">
        <f t="shared" si="20"/>
        <v>6</v>
      </c>
    </row>
    <row r="23" spans="1:37" ht="19.2" customHeight="1">
      <c r="A23" s="893"/>
      <c r="B23" s="503" t="s">
        <v>162</v>
      </c>
      <c r="C23" s="127"/>
      <c r="D23" s="71" t="s">
        <v>106</v>
      </c>
      <c r="E23" s="72"/>
      <c r="F23" s="73">
        <v>36.729999999999997</v>
      </c>
      <c r="G23" s="74">
        <v>5010</v>
      </c>
      <c r="H23" s="116">
        <f t="shared" si="14"/>
        <v>184017.3</v>
      </c>
      <c r="I23" s="495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2210.2941176470586</v>
      </c>
      <c r="O23" s="125">
        <f t="shared" si="16"/>
        <v>122.79411764705881</v>
      </c>
      <c r="P23" s="84">
        <f t="shared" si="12"/>
        <v>0</v>
      </c>
      <c r="Q23" s="119">
        <f t="shared" si="13"/>
        <v>-10.539215686274531</v>
      </c>
      <c r="R23" s="499">
        <f t="shared" si="17"/>
        <v>0.92095588235294101</v>
      </c>
      <c r="S23" s="894"/>
      <c r="T23" s="80">
        <v>0.3881944444444444</v>
      </c>
      <c r="U23" s="80">
        <v>0.48263888888888884</v>
      </c>
      <c r="V23" s="505">
        <v>7</v>
      </c>
      <c r="W23" s="120">
        <f t="shared" si="19"/>
        <v>136</v>
      </c>
      <c r="X23" s="126"/>
      <c r="Y23" s="126"/>
      <c r="Z23" s="84"/>
      <c r="AA23" s="84"/>
      <c r="AB23" s="895"/>
      <c r="AC23" s="895"/>
      <c r="AD23" s="505"/>
      <c r="AE23" s="505">
        <v>1</v>
      </c>
      <c r="AF23" s="78">
        <f t="shared" si="6"/>
        <v>-189.70588235294144</v>
      </c>
      <c r="AG23" s="496">
        <f t="shared" si="7"/>
        <v>0.92095588235294101</v>
      </c>
      <c r="AH23" s="938"/>
      <c r="AJ23" s="405">
        <f t="shared" si="18"/>
        <v>7</v>
      </c>
      <c r="AK23" s="406">
        <f t="shared" si="20"/>
        <v>7</v>
      </c>
    </row>
    <row r="24" spans="1:37" ht="19.2" customHeight="1">
      <c r="A24" s="893"/>
      <c r="B24" s="503" t="s">
        <v>164</v>
      </c>
      <c r="C24" s="112"/>
      <c r="D24" s="113" t="s">
        <v>103</v>
      </c>
      <c r="E24" s="114"/>
      <c r="F24" s="73">
        <v>38.39</v>
      </c>
      <c r="G24" s="85">
        <v>726</v>
      </c>
      <c r="H24" s="116">
        <f t="shared" si="14"/>
        <v>27871.14</v>
      </c>
      <c r="I24" s="495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1405.1612903225785</v>
      </c>
      <c r="O24" s="125">
        <f t="shared" si="16"/>
        <v>82.656546489563439</v>
      </c>
      <c r="P24" s="84">
        <f t="shared" si="12"/>
        <v>0</v>
      </c>
      <c r="Q24" s="119">
        <f t="shared" si="13"/>
        <v>-9.4022770398483289</v>
      </c>
      <c r="R24" s="499">
        <f t="shared" si="17"/>
        <v>0.8978666391837562</v>
      </c>
      <c r="S24" s="894"/>
      <c r="T24" s="80">
        <v>0.52291666666666659</v>
      </c>
      <c r="U24" s="80">
        <v>0.5444444444444444</v>
      </c>
      <c r="V24" s="505">
        <v>5</v>
      </c>
      <c r="W24" s="120">
        <f t="shared" si="19"/>
        <v>31.00000000000005</v>
      </c>
      <c r="X24" s="126"/>
      <c r="Y24" s="126"/>
      <c r="Z24" s="84"/>
      <c r="AA24" s="84"/>
      <c r="AB24" s="895"/>
      <c r="AC24" s="895"/>
      <c r="AD24" s="505"/>
      <c r="AE24" s="505"/>
      <c r="AF24" s="121">
        <f t="shared" si="6"/>
        <v>-159.83870967742155</v>
      </c>
      <c r="AG24" s="122">
        <f t="shared" si="7"/>
        <v>0.8978666391837562</v>
      </c>
      <c r="AH24" s="938"/>
      <c r="AJ24" s="405">
        <f t="shared" si="18"/>
        <v>5</v>
      </c>
      <c r="AK24" s="406">
        <f t="shared" si="20"/>
        <v>5</v>
      </c>
    </row>
    <row r="25" spans="1:37" ht="19.2" customHeight="1">
      <c r="A25" s="893"/>
      <c r="B25" s="503" t="s">
        <v>164</v>
      </c>
      <c r="C25" s="112"/>
      <c r="D25" s="113" t="s">
        <v>105</v>
      </c>
      <c r="E25" s="114"/>
      <c r="F25" s="73">
        <v>49.91</v>
      </c>
      <c r="G25" s="85">
        <v>1329.3</v>
      </c>
      <c r="H25" s="116">
        <f t="shared" si="14"/>
        <v>66345.362999999998</v>
      </c>
      <c r="I25" s="120">
        <v>1</v>
      </c>
      <c r="J25" s="123">
        <v>17</v>
      </c>
      <c r="K25" s="74">
        <v>1565</v>
      </c>
      <c r="L25" s="77">
        <v>92.058823529411768</v>
      </c>
      <c r="M25" s="123">
        <v>17</v>
      </c>
      <c r="N25" s="124">
        <f t="shared" si="15"/>
        <v>1424.2500000000011</v>
      </c>
      <c r="O25" s="125">
        <f t="shared" si="16"/>
        <v>83.779411764705955</v>
      </c>
      <c r="P25" s="84">
        <f t="shared" si="12"/>
        <v>0</v>
      </c>
      <c r="Q25" s="119">
        <f t="shared" si="13"/>
        <v>-8.279411764705813</v>
      </c>
      <c r="R25" s="499">
        <f t="shared" si="17"/>
        <v>0.91006389776357899</v>
      </c>
      <c r="S25" s="894"/>
      <c r="T25" s="80">
        <v>0.54861111111111105</v>
      </c>
      <c r="U25" s="80">
        <v>0.58749999999999991</v>
      </c>
      <c r="V25" s="505">
        <v>6</v>
      </c>
      <c r="W25" s="120">
        <f t="shared" si="19"/>
        <v>55.999999999999957</v>
      </c>
      <c r="X25" s="505"/>
      <c r="Y25" s="505"/>
      <c r="Z25" s="84"/>
      <c r="AA25" s="84"/>
      <c r="AB25" s="895"/>
      <c r="AC25" s="895"/>
      <c r="AD25" s="505"/>
      <c r="AE25" s="505"/>
      <c r="AF25" s="78">
        <f t="shared" si="6"/>
        <v>-140.74999999999886</v>
      </c>
      <c r="AG25" s="496">
        <f t="shared" si="7"/>
        <v>0.91006389776357899</v>
      </c>
      <c r="AH25" s="938"/>
      <c r="AJ25" s="405">
        <f t="shared" si="18"/>
        <v>6</v>
      </c>
      <c r="AK25" s="406">
        <f t="shared" si="20"/>
        <v>6</v>
      </c>
    </row>
    <row r="26" spans="1:37" ht="19.2" customHeight="1">
      <c r="A26" s="893"/>
      <c r="B26" s="503" t="s">
        <v>164</v>
      </c>
      <c r="C26" s="112"/>
      <c r="D26" s="113" t="s">
        <v>102</v>
      </c>
      <c r="E26" s="114"/>
      <c r="F26" s="73">
        <v>49.91</v>
      </c>
      <c r="G26" s="85">
        <v>296.40000000000003</v>
      </c>
      <c r="H26" s="116">
        <f t="shared" si="14"/>
        <v>14793.324000000001</v>
      </c>
      <c r="I26" s="120">
        <v>1</v>
      </c>
      <c r="J26" s="123">
        <v>17</v>
      </c>
      <c r="K26" s="74">
        <v>1565</v>
      </c>
      <c r="L26" s="77">
        <v>92.058823529411768</v>
      </c>
      <c r="M26" s="123">
        <v>17</v>
      </c>
      <c r="N26" s="124">
        <f t="shared" si="15"/>
        <v>1368.000000000005</v>
      </c>
      <c r="O26" s="125">
        <f t="shared" si="16"/>
        <v>80.470588235294414</v>
      </c>
      <c r="P26" s="84">
        <f t="shared" si="12"/>
        <v>0</v>
      </c>
      <c r="Q26" s="119">
        <f t="shared" si="13"/>
        <v>-11.588235294117354</v>
      </c>
      <c r="R26" s="499">
        <f t="shared" si="17"/>
        <v>0.87412140575080188</v>
      </c>
      <c r="S26" s="894"/>
      <c r="T26" s="80">
        <v>0.59166666666666656</v>
      </c>
      <c r="U26" s="80">
        <v>0.60069444444444431</v>
      </c>
      <c r="V26" s="505">
        <v>6</v>
      </c>
      <c r="W26" s="120">
        <f t="shared" si="19"/>
        <v>12.999999999999954</v>
      </c>
      <c r="X26" s="505"/>
      <c r="Y26" s="505"/>
      <c r="Z26" s="84"/>
      <c r="AA26" s="84"/>
      <c r="AB26" s="895"/>
      <c r="AC26" s="895"/>
      <c r="AD26" s="505"/>
      <c r="AE26" s="505"/>
      <c r="AF26" s="121">
        <f t="shared" si="6"/>
        <v>-196.999999999995</v>
      </c>
      <c r="AG26" s="122">
        <f t="shared" si="7"/>
        <v>0.87412140575080188</v>
      </c>
      <c r="AH26" s="938"/>
      <c r="AJ26" s="405">
        <f t="shared" si="18"/>
        <v>6</v>
      </c>
      <c r="AK26" s="406">
        <f t="shared" si="20"/>
        <v>6</v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99"/>
      <c r="S27" s="894"/>
      <c r="T27" s="80"/>
      <c r="U27" s="80"/>
      <c r="V27" s="505"/>
      <c r="W27" s="120">
        <f t="shared" si="19"/>
        <v>0</v>
      </c>
      <c r="X27" s="505"/>
      <c r="Y27" s="505"/>
      <c r="Z27" s="84"/>
      <c r="AA27" s="84"/>
      <c r="AB27" s="895"/>
      <c r="AC27" s="895"/>
      <c r="AD27" s="505"/>
      <c r="AE27" s="505"/>
      <c r="AF27" s="78">
        <f t="shared" si="6"/>
        <v>0</v>
      </c>
      <c r="AG27" s="496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99"/>
      <c r="S28" s="894"/>
      <c r="T28" s="80"/>
      <c r="U28" s="80"/>
      <c r="V28" s="505"/>
      <c r="W28" s="120">
        <f t="shared" si="19"/>
        <v>0</v>
      </c>
      <c r="X28" s="505"/>
      <c r="Y28" s="505"/>
      <c r="Z28" s="84"/>
      <c r="AA28" s="84"/>
      <c r="AB28" s="895"/>
      <c r="AC28" s="895"/>
      <c r="AD28" s="505"/>
      <c r="AE28" s="505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99"/>
      <c r="S29" s="894"/>
      <c r="T29" s="80"/>
      <c r="U29" s="80"/>
      <c r="V29" s="505"/>
      <c r="W29" s="120">
        <f t="shared" si="19"/>
        <v>0</v>
      </c>
      <c r="X29" s="505"/>
      <c r="Y29" s="505"/>
      <c r="Z29" s="84"/>
      <c r="AA29" s="84"/>
      <c r="AB29" s="895"/>
      <c r="AC29" s="895"/>
      <c r="AD29" s="505"/>
      <c r="AE29" s="505"/>
      <c r="AF29" s="78">
        <f t="shared" si="6"/>
        <v>0</v>
      </c>
      <c r="AG29" s="496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529</v>
      </c>
      <c r="D30" s="943" t="s">
        <v>530</v>
      </c>
      <c r="E30" s="943"/>
      <c r="F30" s="133"/>
      <c r="G30" s="103"/>
      <c r="H30" s="134"/>
      <c r="I30" s="135"/>
      <c r="J30" s="103">
        <v>16.666666666666668</v>
      </c>
      <c r="K30" s="103">
        <v>1706.1111111111111</v>
      </c>
      <c r="L30" s="136">
        <v>104.36637618010167</v>
      </c>
      <c r="M30" s="103">
        <f t="shared" ref="M30:O30" si="21">AVERAGE(M18:M29)</f>
        <v>16.666666666666668</v>
      </c>
      <c r="N30" s="103">
        <f t="shared" si="21"/>
        <v>1517.3073685622837</v>
      </c>
      <c r="O30" s="136">
        <f t="shared" si="21"/>
        <v>92.066960305138693</v>
      </c>
      <c r="P30" s="84">
        <f t="shared" ref="P30:P39" si="22">M30-J30</f>
        <v>0</v>
      </c>
      <c r="Q30" s="119">
        <f t="shared" ref="Q30:Q36" si="23">O30-L30</f>
        <v>-12.299415874962975</v>
      </c>
      <c r="R30" s="137">
        <f t="shared" ref="R30:R36" si="24">O30/L30</f>
        <v>0.88215154798765583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0</v>
      </c>
      <c r="AE30" s="139">
        <f>SUM(AE18:AE29)</f>
        <v>1</v>
      </c>
      <c r="AF30" s="140">
        <f t="shared" si="6"/>
        <v>-188.80374254882736</v>
      </c>
      <c r="AG30" s="141">
        <f t="shared" ref="AG30" si="25">N30/K30</f>
        <v>0.8893367839179781</v>
      </c>
      <c r="AH30" s="939"/>
    </row>
    <row r="31" spans="1:37" ht="19.2" customHeight="1">
      <c r="A31" s="930" t="s">
        <v>531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990.80000000000007</v>
      </c>
      <c r="H31" s="146">
        <f t="shared" ref="H31:H41" si="26">F31*G31</f>
        <v>26256.2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1651.3333333333337</v>
      </c>
      <c r="O31" s="149">
        <f t="shared" ref="O31:O36" si="28">N31/M31</f>
        <v>137.61111111111114</v>
      </c>
      <c r="P31" s="150">
        <f t="shared" si="22"/>
        <v>0</v>
      </c>
      <c r="Q31" s="151">
        <f t="shared" si="23"/>
        <v>-29.055555555555515</v>
      </c>
      <c r="R31" s="500">
        <f t="shared" si="24"/>
        <v>0.82566666666666688</v>
      </c>
      <c r="S31" s="931">
        <f>R43</f>
        <v>0.91357514739945556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-348.66666666666629</v>
      </c>
      <c r="AG31" s="155">
        <f t="shared" si="7"/>
        <v>0.82566666666666688</v>
      </c>
      <c r="AH31" s="909">
        <f>AG43</f>
        <v>0.91468526844971876</v>
      </c>
      <c r="AJ31" s="62" t="str">
        <f>A31</f>
        <v>四度二組
(ET-55)</v>
      </c>
      <c r="AK31" s="404">
        <f>AVERAGE(AK32:AK42)</f>
        <v>6.1999999999999957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2395.9</v>
      </c>
      <c r="H32" s="116">
        <f t="shared" si="26"/>
        <v>82011.656999999992</v>
      </c>
      <c r="I32" s="49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2114.0294117647059</v>
      </c>
      <c r="O32" s="77">
        <f t="shared" si="28"/>
        <v>162.61764705882354</v>
      </c>
      <c r="P32" s="150">
        <f t="shared" si="22"/>
        <v>0</v>
      </c>
      <c r="Q32" s="79">
        <f t="shared" si="23"/>
        <v>-10.45927601809953</v>
      </c>
      <c r="R32" s="496">
        <f t="shared" si="24"/>
        <v>0.93956862745098046</v>
      </c>
      <c r="S32" s="894"/>
      <c r="T32" s="80">
        <v>0.19583333333333333</v>
      </c>
      <c r="U32" s="80">
        <v>0.24305555555555555</v>
      </c>
      <c r="V32" s="153">
        <v>6</v>
      </c>
      <c r="W32" s="120">
        <f t="shared" si="29"/>
        <v>68</v>
      </c>
      <c r="X32" s="158"/>
      <c r="Y32" s="158"/>
      <c r="Z32" s="159"/>
      <c r="AA32" s="159"/>
      <c r="AB32" s="895"/>
      <c r="AC32" s="895"/>
      <c r="AD32" s="505"/>
      <c r="AE32" s="505"/>
      <c r="AF32" s="78">
        <f t="shared" si="6"/>
        <v>-135.97058823529414</v>
      </c>
      <c r="AG32" s="496">
        <f t="shared" si="7"/>
        <v>0.93956862745098035</v>
      </c>
      <c r="AH32" s="910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923"/>
      <c r="B33" s="156" t="s">
        <v>165</v>
      </c>
      <c r="C33" s="505"/>
      <c r="D33" s="71" t="s">
        <v>110</v>
      </c>
      <c r="E33" s="114"/>
      <c r="F33" s="73">
        <v>35.83</v>
      </c>
      <c r="G33" s="145">
        <v>3733.6</v>
      </c>
      <c r="H33" s="116">
        <f t="shared" si="26"/>
        <v>133774.88799999998</v>
      </c>
      <c r="I33" s="505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2133.4857142857136</v>
      </c>
      <c r="O33" s="77">
        <f t="shared" si="28"/>
        <v>193.9532467532467</v>
      </c>
      <c r="P33" s="150">
        <f t="shared" si="22"/>
        <v>0</v>
      </c>
      <c r="Q33" s="79">
        <f t="shared" si="23"/>
        <v>-10.59220779220783</v>
      </c>
      <c r="R33" s="496">
        <f t="shared" si="24"/>
        <v>0.94821587301587285</v>
      </c>
      <c r="S33" s="894"/>
      <c r="T33" s="80">
        <v>0.24791666666666667</v>
      </c>
      <c r="U33" s="80">
        <v>0.32083333333333336</v>
      </c>
      <c r="V33" s="153">
        <v>7</v>
      </c>
      <c r="W33" s="120">
        <f t="shared" si="29"/>
        <v>105.00000000000003</v>
      </c>
      <c r="X33" s="158"/>
      <c r="Y33" s="158"/>
      <c r="Z33" s="159"/>
      <c r="AA33" s="159"/>
      <c r="AB33" s="895"/>
      <c r="AC33" s="895"/>
      <c r="AD33" s="505"/>
      <c r="AE33" s="505"/>
      <c r="AF33" s="78">
        <f t="shared" si="6"/>
        <v>-116.51428571428642</v>
      </c>
      <c r="AG33" s="160">
        <f t="shared" si="7"/>
        <v>0.94821587301587273</v>
      </c>
      <c r="AH33" s="910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1694</v>
      </c>
      <c r="H34" s="116">
        <f t="shared" si="26"/>
        <v>65032.66</v>
      </c>
      <c r="I34" s="505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1431.5492957746483</v>
      </c>
      <c r="O34" s="77">
        <f t="shared" si="28"/>
        <v>84.208782104391076</v>
      </c>
      <c r="P34" s="150">
        <f t="shared" si="22"/>
        <v>0</v>
      </c>
      <c r="Q34" s="79">
        <f t="shared" si="23"/>
        <v>-7.8500414250206916</v>
      </c>
      <c r="R34" s="496">
        <f t="shared" si="24"/>
        <v>0.91472798452054205</v>
      </c>
      <c r="S34" s="894"/>
      <c r="T34" s="80">
        <v>0.33611111111111114</v>
      </c>
      <c r="U34" s="80">
        <v>0.38541666666666669</v>
      </c>
      <c r="V34" s="163">
        <v>22</v>
      </c>
      <c r="W34" s="120">
        <f t="shared" si="29"/>
        <v>70.999999999999986</v>
      </c>
      <c r="X34" s="158">
        <v>0.32500000000000001</v>
      </c>
      <c r="Y34" s="158">
        <v>0.3347222222222222</v>
      </c>
      <c r="Z34" s="159"/>
      <c r="AA34" s="159"/>
      <c r="AB34" s="895"/>
      <c r="AC34" s="895"/>
      <c r="AD34" s="505">
        <v>1</v>
      </c>
      <c r="AE34" s="505"/>
      <c r="AF34" s="78">
        <f t="shared" si="6"/>
        <v>-133.45070422535173</v>
      </c>
      <c r="AG34" s="160">
        <f t="shared" si="7"/>
        <v>0.91472798452054205</v>
      </c>
      <c r="AH34" s="910"/>
      <c r="AJ34" s="405">
        <f t="shared" si="30"/>
        <v>5.9999999999999787</v>
      </c>
      <c r="AK34" s="406">
        <f t="shared" si="31"/>
        <v>5.9999999999999787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3442.56</v>
      </c>
      <c r="H35" s="116">
        <f t="shared" si="26"/>
        <v>170475.57120000001</v>
      </c>
      <c r="I35" s="495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1464.9191489361704</v>
      </c>
      <c r="O35" s="77">
        <f t="shared" si="28"/>
        <v>81.384397163120582</v>
      </c>
      <c r="P35" s="150">
        <f t="shared" si="22"/>
        <v>0</v>
      </c>
      <c r="Q35" s="79">
        <f t="shared" si="23"/>
        <v>-5.5600472813238611</v>
      </c>
      <c r="R35" s="496">
        <f t="shared" si="24"/>
        <v>0.93605057440010897</v>
      </c>
      <c r="S35" s="894"/>
      <c r="T35" s="80">
        <v>0.39027777777777778</v>
      </c>
      <c r="U35" s="80">
        <v>0.48819444444444443</v>
      </c>
      <c r="V35" s="145">
        <v>7</v>
      </c>
      <c r="W35" s="120">
        <f t="shared" si="29"/>
        <v>140.99999999999997</v>
      </c>
      <c r="X35" s="158"/>
      <c r="Y35" s="158"/>
      <c r="Z35" s="159"/>
      <c r="AA35" s="159"/>
      <c r="AB35" s="895"/>
      <c r="AC35" s="895"/>
      <c r="AD35" s="505"/>
      <c r="AE35" s="505"/>
      <c r="AF35" s="150">
        <f t="shared" si="6"/>
        <v>-100.08085106382964</v>
      </c>
      <c r="AG35" s="155">
        <f t="shared" si="7"/>
        <v>0.93605057440010886</v>
      </c>
      <c r="AH35" s="911"/>
      <c r="AJ35" s="405">
        <f t="shared" si="30"/>
        <v>7</v>
      </c>
      <c r="AK35" s="406">
        <f t="shared" si="31"/>
        <v>7</v>
      </c>
    </row>
    <row r="36" spans="1:37" ht="19.2" customHeight="1">
      <c r="A36" s="923"/>
      <c r="B36" s="156" t="s">
        <v>189</v>
      </c>
      <c r="C36" s="166"/>
      <c r="D36" s="165" t="s">
        <v>170</v>
      </c>
      <c r="E36" s="114"/>
      <c r="F36" s="73">
        <v>29.85</v>
      </c>
      <c r="G36" s="145">
        <v>3097.8</v>
      </c>
      <c r="H36" s="116">
        <f t="shared" si="26"/>
        <v>92469.330000000016</v>
      </c>
      <c r="I36" s="505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1659.5357142857133</v>
      </c>
      <c r="O36" s="77">
        <f t="shared" si="28"/>
        <v>110.63571428571422</v>
      </c>
      <c r="P36" s="150">
        <f t="shared" si="22"/>
        <v>0</v>
      </c>
      <c r="Q36" s="79">
        <f t="shared" si="23"/>
        <v>-9.3642857142857849</v>
      </c>
      <c r="R36" s="496">
        <f t="shared" si="24"/>
        <v>0.92196428571428513</v>
      </c>
      <c r="S36" s="894"/>
      <c r="T36" s="80">
        <v>0.52847222222222212</v>
      </c>
      <c r="U36" s="80">
        <v>0.60624999999999996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895"/>
      <c r="AC36" s="895"/>
      <c r="AD36" s="505"/>
      <c r="AE36" s="505"/>
      <c r="AF36" s="78">
        <f t="shared" si="6"/>
        <v>-140.46428571428669</v>
      </c>
      <c r="AG36" s="496">
        <f t="shared" si="7"/>
        <v>0.92196428571428513</v>
      </c>
      <c r="AH36" s="911"/>
      <c r="AJ36" s="405">
        <f t="shared" si="30"/>
        <v>5</v>
      </c>
      <c r="AK36" s="406">
        <f t="shared" si="31"/>
        <v>5</v>
      </c>
    </row>
    <row r="37" spans="1:37" ht="19.2" customHeight="1">
      <c r="A37" s="923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505"/>
      <c r="J37" s="76"/>
      <c r="K37" s="74"/>
      <c r="L37" s="77"/>
      <c r="M37" s="498"/>
      <c r="N37" s="74"/>
      <c r="O37" s="77"/>
      <c r="P37" s="150">
        <f t="shared" si="22"/>
        <v>0</v>
      </c>
      <c r="Q37" s="79"/>
      <c r="R37" s="496"/>
      <c r="S37" s="894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895"/>
      <c r="AC37" s="895"/>
      <c r="AD37" s="505"/>
      <c r="AE37" s="505"/>
      <c r="AF37" s="78">
        <f t="shared" si="6"/>
        <v>0</v>
      </c>
      <c r="AG37" s="160" t="e">
        <f t="shared" si="7"/>
        <v>#DIV/0!</v>
      </c>
      <c r="AH37" s="911"/>
      <c r="AJ37" s="405" t="str">
        <f t="shared" si="30"/>
        <v/>
      </c>
      <c r="AK37" s="406" t="str">
        <f t="shared" si="31"/>
        <v/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05"/>
      <c r="J38" s="76"/>
      <c r="K38" s="74"/>
      <c r="L38" s="77"/>
      <c r="M38" s="498"/>
      <c r="N38" s="74"/>
      <c r="O38" s="77"/>
      <c r="P38" s="150">
        <f t="shared" si="22"/>
        <v>0</v>
      </c>
      <c r="Q38" s="79"/>
      <c r="R38" s="496"/>
      <c r="S38" s="894"/>
      <c r="T38" s="167"/>
      <c r="U38" s="167"/>
      <c r="V38" s="505"/>
      <c r="W38" s="120">
        <f t="shared" si="29"/>
        <v>0</v>
      </c>
      <c r="X38" s="158"/>
      <c r="Y38" s="158"/>
      <c r="Z38" s="159"/>
      <c r="AA38" s="159"/>
      <c r="AB38" s="895"/>
      <c r="AC38" s="895"/>
      <c r="AD38" s="505"/>
      <c r="AE38" s="505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05"/>
      <c r="J39" s="76"/>
      <c r="K39" s="74"/>
      <c r="L39" s="77"/>
      <c r="M39" s="498"/>
      <c r="N39" s="74"/>
      <c r="O39" s="77"/>
      <c r="P39" s="150">
        <f t="shared" si="22"/>
        <v>0</v>
      </c>
      <c r="Q39" s="79"/>
      <c r="R39" s="496"/>
      <c r="S39" s="894"/>
      <c r="T39" s="80"/>
      <c r="U39" s="80"/>
      <c r="V39" s="505"/>
      <c r="W39" s="120">
        <f t="shared" si="29"/>
        <v>0</v>
      </c>
      <c r="X39" s="158"/>
      <c r="Y39" s="158"/>
      <c r="Z39" s="159"/>
      <c r="AA39" s="159"/>
      <c r="AB39" s="895"/>
      <c r="AC39" s="895"/>
      <c r="AD39" s="505"/>
      <c r="AE39" s="505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95"/>
      <c r="J40" s="76"/>
      <c r="K40" s="74"/>
      <c r="L40" s="77"/>
      <c r="M40" s="493"/>
      <c r="N40" s="74"/>
      <c r="O40" s="77"/>
      <c r="P40" s="150"/>
      <c r="Q40" s="79"/>
      <c r="R40" s="496"/>
      <c r="S40" s="894"/>
      <c r="T40" s="80"/>
      <c r="U40" s="80"/>
      <c r="V40" s="505"/>
      <c r="W40" s="120">
        <f>(U40-T40)*24*60</f>
        <v>0</v>
      </c>
      <c r="X40" s="158"/>
      <c r="Y40" s="158"/>
      <c r="Z40" s="159"/>
      <c r="AA40" s="159"/>
      <c r="AB40" s="895"/>
      <c r="AC40" s="895"/>
      <c r="AD40" s="505"/>
      <c r="AE40" s="505"/>
      <c r="AF40" s="78">
        <f t="shared" si="6"/>
        <v>0</v>
      </c>
      <c r="AG40" s="496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50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05"/>
      <c r="J41" s="129"/>
      <c r="K41" s="85"/>
      <c r="L41" s="118"/>
      <c r="M41" s="498"/>
      <c r="N41" s="85"/>
      <c r="O41" s="118"/>
      <c r="P41" s="84"/>
      <c r="Q41" s="119"/>
      <c r="R41" s="499"/>
      <c r="S41" s="894"/>
      <c r="T41" s="80"/>
      <c r="U41" s="80"/>
      <c r="V41" s="505"/>
      <c r="W41" s="120">
        <f>(U41-T41)*24*60</f>
        <v>0</v>
      </c>
      <c r="X41" s="158"/>
      <c r="Y41" s="158"/>
      <c r="Z41" s="159"/>
      <c r="AA41" s="159"/>
      <c r="AB41" s="895"/>
      <c r="AC41" s="895"/>
      <c r="AD41" s="505"/>
      <c r="AE41" s="505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50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05"/>
      <c r="J42" s="129"/>
      <c r="K42" s="85"/>
      <c r="L42" s="118"/>
      <c r="M42" s="498" t="s">
        <v>15</v>
      </c>
      <c r="N42" s="85"/>
      <c r="O42" s="118"/>
      <c r="P42" s="84"/>
      <c r="Q42" s="119"/>
      <c r="R42" s="499"/>
      <c r="S42" s="894"/>
      <c r="T42" s="80"/>
      <c r="U42" s="80"/>
      <c r="V42" s="505"/>
      <c r="W42" s="120">
        <f t="shared" si="29"/>
        <v>0</v>
      </c>
      <c r="X42" s="158"/>
      <c r="Y42" s="158"/>
      <c r="Z42" s="159"/>
      <c r="AA42" s="159"/>
      <c r="AB42" s="895"/>
      <c r="AC42" s="895"/>
      <c r="AD42" s="505"/>
      <c r="AE42" s="505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532</v>
      </c>
      <c r="D43" s="891" t="s">
        <v>530</v>
      </c>
      <c r="E43" s="891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1742.4754363967143</v>
      </c>
      <c r="O43" s="136">
        <f t="shared" si="32"/>
        <v>128.40181641273452</v>
      </c>
      <c r="P43" s="84">
        <f>M43-J43</f>
        <v>0</v>
      </c>
      <c r="Q43" s="119">
        <f>N43-K43</f>
        <v>-162.52456360328574</v>
      </c>
      <c r="R43" s="137">
        <f t="shared" ref="R43:R50" si="33">O43/L43</f>
        <v>0.91357514739945556</v>
      </c>
      <c r="S43" s="894"/>
      <c r="T43" s="80"/>
      <c r="U43" s="80"/>
      <c r="V43" s="505"/>
      <c r="W43" s="505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1</v>
      </c>
      <c r="AE43" s="139">
        <f>SUM(AE31:AE42)</f>
        <v>0</v>
      </c>
      <c r="AF43" s="78">
        <f t="shared" ref="AF43:AF54" si="34">N43-K43</f>
        <v>-162.52456360328574</v>
      </c>
      <c r="AG43" s="497">
        <f t="shared" si="7"/>
        <v>0.91468526844971876</v>
      </c>
      <c r="AH43" s="911"/>
      <c r="AJ43" s="182"/>
    </row>
    <row r="44" spans="1:37" s="182" customFormat="1" ht="19.2" customHeight="1">
      <c r="A44" s="933" t="s">
        <v>533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2069</v>
      </c>
      <c r="H44" s="75">
        <f>F44*G44</f>
        <v>51166.37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2104.0677966101698</v>
      </c>
      <c r="O44" s="177">
        <f t="shared" ref="O44:O50" si="36">N44/M44</f>
        <v>420.81355932203394</v>
      </c>
      <c r="P44" s="81">
        <f t="shared" ref="P44:P50" si="37">M44-J44</f>
        <v>1</v>
      </c>
      <c r="Q44" s="178">
        <f t="shared" ref="Q44:Q50" si="38">O44-L44</f>
        <v>-79.186440677966061</v>
      </c>
      <c r="R44" s="179">
        <f t="shared" si="33"/>
        <v>0.84162711864406792</v>
      </c>
      <c r="S44" s="910">
        <f>R56</f>
        <v>0.89872622530648383</v>
      </c>
      <c r="T44" s="152">
        <v>0.16666666666666666</v>
      </c>
      <c r="U44" s="152">
        <v>0.20763888888888887</v>
      </c>
      <c r="V44" s="153">
        <v>5</v>
      </c>
      <c r="W44" s="180">
        <f t="shared" ref="W44:W56" si="39">(U44-T44)*24*60</f>
        <v>58.999999999999993</v>
      </c>
      <c r="X44" s="158"/>
      <c r="Y44" s="158"/>
      <c r="Z44" s="159"/>
      <c r="AA44" s="159"/>
      <c r="AB44" s="895"/>
      <c r="AC44" s="895"/>
      <c r="AD44" s="505"/>
      <c r="AE44" s="505"/>
      <c r="AF44" s="181">
        <f t="shared" si="34"/>
        <v>104.06779661016981</v>
      </c>
      <c r="AG44" s="501">
        <f t="shared" si="7"/>
        <v>1.052033898305085</v>
      </c>
      <c r="AH44" s="927">
        <f>AG56</f>
        <v>0.9840433369195436</v>
      </c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1973</v>
      </c>
      <c r="H45" s="75">
        <f>F45*G45</f>
        <v>48792.29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2076.842105263157</v>
      </c>
      <c r="O45" s="177">
        <f t="shared" si="36"/>
        <v>415.36842105263139</v>
      </c>
      <c r="P45" s="81">
        <f t="shared" si="37"/>
        <v>1</v>
      </c>
      <c r="Q45" s="178">
        <f t="shared" si="38"/>
        <v>-84.63157894736861</v>
      </c>
      <c r="R45" s="179">
        <f t="shared" si="33"/>
        <v>0.83073684210526277</v>
      </c>
      <c r="S45" s="910"/>
      <c r="T45" s="80">
        <v>0.21111111111111108</v>
      </c>
      <c r="U45" s="80">
        <v>0.25069444444444444</v>
      </c>
      <c r="V45" s="153">
        <v>5</v>
      </c>
      <c r="W45" s="180">
        <f t="shared" si="39"/>
        <v>57.000000000000036</v>
      </c>
      <c r="X45" s="158"/>
      <c r="Y45" s="158"/>
      <c r="Z45" s="159"/>
      <c r="AA45" s="159"/>
      <c r="AB45" s="895"/>
      <c r="AC45" s="895"/>
      <c r="AD45" s="505"/>
      <c r="AE45" s="505"/>
      <c r="AF45" s="181">
        <f t="shared" si="34"/>
        <v>76.842105263157009</v>
      </c>
      <c r="AG45" s="501">
        <f t="shared" si="7"/>
        <v>1.0384210526315785</v>
      </c>
      <c r="AH45" s="927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1333</v>
      </c>
      <c r="H46" s="75">
        <f t="shared" ref="H46:H55" si="40">F46*G46</f>
        <v>37670.58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1454.1818181818192</v>
      </c>
      <c r="O46" s="177">
        <f t="shared" si="36"/>
        <v>207.74025974025989</v>
      </c>
      <c r="P46" s="81">
        <f t="shared" si="37"/>
        <v>0</v>
      </c>
      <c r="Q46" s="178">
        <f t="shared" si="38"/>
        <v>-6.5454545454543904</v>
      </c>
      <c r="R46" s="179">
        <f t="shared" si="33"/>
        <v>0.96945454545454612</v>
      </c>
      <c r="S46" s="910"/>
      <c r="T46" s="80">
        <v>0.25416666666666665</v>
      </c>
      <c r="U46" s="80">
        <v>0.29236111111111107</v>
      </c>
      <c r="V46" s="153">
        <v>5</v>
      </c>
      <c r="W46" s="180">
        <f t="shared" si="39"/>
        <v>54.999999999999964</v>
      </c>
      <c r="X46" s="158"/>
      <c r="Y46" s="158"/>
      <c r="Z46" s="159"/>
      <c r="AA46" s="159"/>
      <c r="AB46" s="895"/>
      <c r="AC46" s="895"/>
      <c r="AD46" s="505"/>
      <c r="AE46" s="505"/>
      <c r="AF46" s="181">
        <f t="shared" si="34"/>
        <v>-45.818181818180847</v>
      </c>
      <c r="AG46" s="501">
        <f t="shared" si="7"/>
        <v>0.96945454545454612</v>
      </c>
      <c r="AH46" s="927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1243</v>
      </c>
      <c r="H47" s="75">
        <f t="shared" si="40"/>
        <v>35388.21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1462.3529411764712</v>
      </c>
      <c r="O47" s="177">
        <f t="shared" si="36"/>
        <v>208.90756302521018</v>
      </c>
      <c r="P47" s="81">
        <f t="shared" si="37"/>
        <v>0</v>
      </c>
      <c r="Q47" s="178">
        <f t="shared" si="38"/>
        <v>-5.3781512605040973</v>
      </c>
      <c r="R47" s="179">
        <f t="shared" si="33"/>
        <v>0.97490196078431424</v>
      </c>
      <c r="S47" s="910"/>
      <c r="T47" s="80">
        <v>0.29583333333333328</v>
      </c>
      <c r="U47" s="80">
        <v>0.33124999999999993</v>
      </c>
      <c r="V47" s="163">
        <v>5</v>
      </c>
      <c r="W47" s="180">
        <f t="shared" si="39"/>
        <v>50.999999999999979</v>
      </c>
      <c r="X47" s="158"/>
      <c r="Y47" s="158"/>
      <c r="Z47" s="159"/>
      <c r="AA47" s="159"/>
      <c r="AB47" s="895"/>
      <c r="AC47" s="895"/>
      <c r="AD47" s="505"/>
      <c r="AE47" s="505"/>
      <c r="AF47" s="181">
        <f t="shared" si="34"/>
        <v>-37.647058823528823</v>
      </c>
      <c r="AG47" s="501">
        <f t="shared" si="7"/>
        <v>0.97490196078431413</v>
      </c>
      <c r="AH47" s="927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1567</v>
      </c>
      <c r="H48" s="75">
        <f t="shared" si="40"/>
        <v>18584.62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1446.4615384615381</v>
      </c>
      <c r="O48" s="177">
        <f t="shared" si="36"/>
        <v>241.07692307692301</v>
      </c>
      <c r="P48" s="81">
        <f t="shared" si="37"/>
        <v>0</v>
      </c>
      <c r="Q48" s="178">
        <f t="shared" si="38"/>
        <v>-31.589743589743676</v>
      </c>
      <c r="R48" s="179">
        <f t="shared" si="33"/>
        <v>0.88414519465864183</v>
      </c>
      <c r="S48" s="910"/>
      <c r="T48" s="80">
        <v>0.34861111111111104</v>
      </c>
      <c r="U48" s="80">
        <v>0.39374999999999993</v>
      </c>
      <c r="V48" s="145">
        <v>25</v>
      </c>
      <c r="W48" s="180">
        <f t="shared" si="39"/>
        <v>65.000000000000014</v>
      </c>
      <c r="X48" s="158">
        <v>0.33611111111111108</v>
      </c>
      <c r="Y48" s="158">
        <v>0.34722222222222227</v>
      </c>
      <c r="Z48" s="159"/>
      <c r="AA48" s="159"/>
      <c r="AB48" s="895"/>
      <c r="AC48" s="895"/>
      <c r="AD48" s="505"/>
      <c r="AE48" s="505">
        <v>1</v>
      </c>
      <c r="AF48" s="181">
        <f t="shared" si="34"/>
        <v>-189.53846153846189</v>
      </c>
      <c r="AG48" s="501">
        <f t="shared" si="7"/>
        <v>0.88414519465864183</v>
      </c>
      <c r="AH48" s="927"/>
    </row>
    <row r="49" spans="1:34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3672.1800000000003</v>
      </c>
      <c r="H49" s="75">
        <f t="shared" si="40"/>
        <v>37052.296200000004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1459.1443708609277</v>
      </c>
      <c r="O49" s="177">
        <f t="shared" si="36"/>
        <v>243.19072847682128</v>
      </c>
      <c r="P49" s="81">
        <f t="shared" si="37"/>
        <v>0</v>
      </c>
      <c r="Q49" s="178">
        <f t="shared" si="38"/>
        <v>-6.8092715231787224</v>
      </c>
      <c r="R49" s="179">
        <f t="shared" si="33"/>
        <v>0.97276291390728509</v>
      </c>
      <c r="S49" s="910"/>
      <c r="T49" s="80">
        <v>0.39930555555555547</v>
      </c>
      <c r="U49" s="80">
        <v>0.50416666666666654</v>
      </c>
      <c r="V49" s="145">
        <v>8</v>
      </c>
      <c r="W49" s="180">
        <f t="shared" si="39"/>
        <v>150.99999999999994</v>
      </c>
      <c r="X49" s="185"/>
      <c r="Y49" s="185"/>
      <c r="Z49" s="186"/>
      <c r="AA49" s="159"/>
      <c r="AB49" s="895"/>
      <c r="AC49" s="895"/>
      <c r="AD49" s="505"/>
      <c r="AE49" s="505"/>
      <c r="AF49" s="181">
        <f t="shared" si="34"/>
        <v>-40.855629139072335</v>
      </c>
      <c r="AG49" s="501">
        <f t="shared" si="7"/>
        <v>0.97276291390728509</v>
      </c>
      <c r="AH49" s="927"/>
    </row>
    <row r="50" spans="1:34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3352.8599999999997</v>
      </c>
      <c r="H50" s="75">
        <f t="shared" si="40"/>
        <v>33830.357399999994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1447.2776978417264</v>
      </c>
      <c r="O50" s="177">
        <f t="shared" si="36"/>
        <v>241.21294964028775</v>
      </c>
      <c r="P50" s="81">
        <f t="shared" si="37"/>
        <v>0</v>
      </c>
      <c r="Q50" s="178">
        <f t="shared" si="38"/>
        <v>-8.7870503597122536</v>
      </c>
      <c r="R50" s="179">
        <f t="shared" si="33"/>
        <v>0.964851798561151</v>
      </c>
      <c r="S50" s="910"/>
      <c r="T50" s="80">
        <v>0.54374999999999984</v>
      </c>
      <c r="U50" s="80">
        <v>0.64027777777777761</v>
      </c>
      <c r="V50" s="145">
        <v>4</v>
      </c>
      <c r="W50" s="180">
        <f t="shared" si="39"/>
        <v>139</v>
      </c>
      <c r="X50" s="185"/>
      <c r="Y50" s="185"/>
      <c r="Z50" s="186"/>
      <c r="AA50" s="186"/>
      <c r="AB50" s="895"/>
      <c r="AC50" s="895"/>
      <c r="AD50" s="505"/>
      <c r="AE50" s="505"/>
      <c r="AF50" s="181">
        <f t="shared" si="34"/>
        <v>-52.722302158273578</v>
      </c>
      <c r="AG50" s="501">
        <f t="shared" si="7"/>
        <v>0.964851798561151</v>
      </c>
      <c r="AH50" s="927"/>
    </row>
    <row r="51" spans="1:34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895"/>
      <c r="AC51" s="895"/>
      <c r="AD51" s="505"/>
      <c r="AE51" s="505"/>
      <c r="AF51" s="181">
        <f t="shared" si="34"/>
        <v>0</v>
      </c>
      <c r="AG51" s="501" t="e">
        <f t="shared" si="7"/>
        <v>#DIV/0!</v>
      </c>
      <c r="AH51" s="927"/>
    </row>
    <row r="52" spans="1:34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895"/>
      <c r="AC52" s="895"/>
      <c r="AD52" s="505"/>
      <c r="AE52" s="505"/>
      <c r="AF52" s="181">
        <f t="shared" si="34"/>
        <v>0</v>
      </c>
      <c r="AG52" s="501" t="e">
        <f t="shared" si="7"/>
        <v>#DIV/0!</v>
      </c>
      <c r="AH52" s="927"/>
    </row>
    <row r="53" spans="1:34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99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505"/>
      <c r="AE53" s="505"/>
      <c r="AF53" s="181">
        <f t="shared" si="34"/>
        <v>0</v>
      </c>
      <c r="AG53" s="501" t="e">
        <f t="shared" si="7"/>
        <v>#DIV/0!</v>
      </c>
      <c r="AH53" s="927"/>
    </row>
    <row r="54" spans="1:34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99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505"/>
      <c r="AE54" s="505"/>
      <c r="AF54" s="181">
        <f t="shared" si="34"/>
        <v>0</v>
      </c>
      <c r="AG54" s="501" t="e">
        <f t="shared" si="7"/>
        <v>#DIV/0!</v>
      </c>
      <c r="AH54" s="927"/>
    </row>
    <row r="55" spans="1:34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99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505"/>
      <c r="AE55" s="505"/>
      <c r="AF55" s="181"/>
      <c r="AG55" s="501"/>
      <c r="AH55" s="927"/>
    </row>
    <row r="56" spans="1:34" ht="19.2" customHeight="1">
      <c r="A56" s="935"/>
      <c r="B56" s="190">
        <v>0</v>
      </c>
      <c r="C56" s="191" t="s">
        <v>534</v>
      </c>
      <c r="D56" s="932" t="s">
        <v>530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1635.7611811994013</v>
      </c>
      <c r="O56" s="136">
        <f t="shared" si="41"/>
        <v>282.61577204773823</v>
      </c>
      <c r="P56" s="192">
        <f>M56-J56</f>
        <v>0.28571428571428559</v>
      </c>
      <c r="Q56" s="151">
        <f>N56-K56</f>
        <v>-26.524533086312886</v>
      </c>
      <c r="R56" s="193">
        <f t="shared" ref="R56:R60" si="42">O56/L56</f>
        <v>0.89872622530648383</v>
      </c>
      <c r="S56" s="910"/>
      <c r="T56" s="194"/>
      <c r="U56" s="194"/>
      <c r="V56" s="49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1</v>
      </c>
      <c r="AF56" s="196">
        <f>N56-K56</f>
        <v>-26.524533086312886</v>
      </c>
      <c r="AG56" s="499">
        <f>N56/K56</f>
        <v>0.9840433369195436</v>
      </c>
      <c r="AH56" s="927"/>
    </row>
    <row r="57" spans="1:34" ht="19.2" customHeight="1">
      <c r="A57" s="922" t="s">
        <v>535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4022</v>
      </c>
      <c r="H57" s="116">
        <f t="shared" ref="H57:H66" si="43">F57*G57</f>
        <v>112133.36</v>
      </c>
      <c r="I57" s="505"/>
      <c r="J57" s="129">
        <v>7</v>
      </c>
      <c r="K57" s="85">
        <v>1500</v>
      </c>
      <c r="L57" s="118">
        <v>214.28571428571428</v>
      </c>
      <c r="M57" s="498">
        <v>7</v>
      </c>
      <c r="N57" s="85">
        <f t="shared" ref="N57:N60" si="44">G57/W57*60</f>
        <v>1445.0299401197603</v>
      </c>
      <c r="O57" s="118">
        <f t="shared" ref="O57:O60" si="45">N57/M57</f>
        <v>206.43284858853718</v>
      </c>
      <c r="P57" s="197">
        <f t="shared" ref="P57:P60" si="46">M57-J57</f>
        <v>0</v>
      </c>
      <c r="Q57" s="79">
        <f t="shared" ref="Q57:Q60" si="47">O57-L57</f>
        <v>-7.8528656971770943</v>
      </c>
      <c r="R57" s="496">
        <f t="shared" si="42"/>
        <v>0.96335329341317355</v>
      </c>
      <c r="S57" s="910">
        <f>R69</f>
        <v>0.97667196178523863</v>
      </c>
      <c r="T57" s="198">
        <v>0.16666666666666666</v>
      </c>
      <c r="U57" s="198">
        <v>0.28263888888888888</v>
      </c>
      <c r="V57" s="495">
        <v>5</v>
      </c>
      <c r="W57" s="492">
        <f>(U57-T57)*24*60</f>
        <v>167</v>
      </c>
      <c r="X57" s="83"/>
      <c r="Y57" s="83"/>
      <c r="Z57" s="84"/>
      <c r="AA57" s="84"/>
      <c r="AB57" s="895"/>
      <c r="AC57" s="895"/>
      <c r="AD57" s="505"/>
      <c r="AE57" s="505"/>
      <c r="AF57" s="78">
        <f t="shared" si="6"/>
        <v>-54.97005988023966</v>
      </c>
      <c r="AG57" s="500">
        <f t="shared" si="7"/>
        <v>0.96335329341317355</v>
      </c>
      <c r="AH57" s="909">
        <f>AG69</f>
        <v>0.97618436885708537</v>
      </c>
    </row>
    <row r="58" spans="1:34" ht="19.2" customHeight="1">
      <c r="A58" s="923"/>
      <c r="B58" s="156" t="s">
        <v>163</v>
      </c>
      <c r="C58" s="505"/>
      <c r="D58" s="71" t="s">
        <v>119</v>
      </c>
      <c r="E58" s="72"/>
      <c r="F58" s="73">
        <v>28</v>
      </c>
      <c r="G58" s="74">
        <v>3466</v>
      </c>
      <c r="H58" s="75">
        <f t="shared" si="43"/>
        <v>97048</v>
      </c>
      <c r="I58" s="495"/>
      <c r="J58" s="76">
        <v>7</v>
      </c>
      <c r="K58" s="74">
        <v>1500</v>
      </c>
      <c r="L58" s="118">
        <v>214.28571428571428</v>
      </c>
      <c r="M58" s="493">
        <v>7</v>
      </c>
      <c r="N58" s="74">
        <f t="shared" si="44"/>
        <v>1464.5070422535214</v>
      </c>
      <c r="O58" s="77">
        <f t="shared" si="45"/>
        <v>209.21529175050304</v>
      </c>
      <c r="P58" s="197">
        <f t="shared" si="46"/>
        <v>0</v>
      </c>
      <c r="Q58" s="79">
        <f t="shared" si="47"/>
        <v>-5.070422535211236</v>
      </c>
      <c r="R58" s="496">
        <f t="shared" si="42"/>
        <v>0.97633802816901427</v>
      </c>
      <c r="S58" s="910"/>
      <c r="T58" s="198">
        <v>0.28819444444444442</v>
      </c>
      <c r="U58" s="198">
        <v>0.38680555555555551</v>
      </c>
      <c r="V58" s="495">
        <v>8</v>
      </c>
      <c r="W58" s="492">
        <f>(U58-T58)*24*60</f>
        <v>141.99999999999997</v>
      </c>
      <c r="X58" s="83"/>
      <c r="Y58" s="83"/>
      <c r="Z58" s="84"/>
      <c r="AA58" s="84"/>
      <c r="AB58" s="928"/>
      <c r="AC58" s="929"/>
      <c r="AD58" s="505"/>
      <c r="AE58" s="505">
        <v>1</v>
      </c>
      <c r="AF58" s="78">
        <f t="shared" si="6"/>
        <v>-35.492957746478623</v>
      </c>
      <c r="AG58" s="496">
        <f t="shared" si="7"/>
        <v>0.97633802816901427</v>
      </c>
      <c r="AH58" s="910"/>
    </row>
    <row r="59" spans="1:34" ht="19.2" customHeight="1">
      <c r="A59" s="923"/>
      <c r="B59" s="156" t="s">
        <v>166</v>
      </c>
      <c r="C59" s="505"/>
      <c r="D59" s="71" t="s">
        <v>117</v>
      </c>
      <c r="E59" s="72"/>
      <c r="F59" s="73">
        <v>10.09</v>
      </c>
      <c r="G59" s="74">
        <v>3831.8399999999997</v>
      </c>
      <c r="H59" s="75">
        <f t="shared" si="43"/>
        <v>38663.265599999999</v>
      </c>
      <c r="I59" s="495"/>
      <c r="J59" s="76">
        <v>6</v>
      </c>
      <c r="K59" s="74">
        <v>1500</v>
      </c>
      <c r="L59" s="118">
        <v>250</v>
      </c>
      <c r="M59" s="493">
        <v>6</v>
      </c>
      <c r="N59" s="74">
        <f t="shared" si="44"/>
        <v>1473.7846153846153</v>
      </c>
      <c r="O59" s="77">
        <f t="shared" si="45"/>
        <v>245.63076923076923</v>
      </c>
      <c r="P59" s="197">
        <f t="shared" si="46"/>
        <v>0</v>
      </c>
      <c r="Q59" s="79">
        <f t="shared" si="47"/>
        <v>-4.3692307692307679</v>
      </c>
      <c r="R59" s="496">
        <f t="shared" si="42"/>
        <v>0.98252307692307694</v>
      </c>
      <c r="S59" s="910"/>
      <c r="T59" s="198">
        <v>0.40416666666666662</v>
      </c>
      <c r="U59" s="198">
        <v>0.51249999999999996</v>
      </c>
      <c r="V59" s="153">
        <v>25</v>
      </c>
      <c r="W59" s="492">
        <f t="shared" ref="W59:W69" si="48">(U59-T59)*24*60</f>
        <v>156</v>
      </c>
      <c r="X59" s="83">
        <v>0.39166666666666666</v>
      </c>
      <c r="Y59" s="83">
        <v>0.40277777777777773</v>
      </c>
      <c r="Z59" s="84"/>
      <c r="AA59" s="84"/>
      <c r="AB59" s="895"/>
      <c r="AC59" s="895"/>
      <c r="AD59" s="505"/>
      <c r="AE59" s="505"/>
      <c r="AF59" s="78">
        <f t="shared" si="6"/>
        <v>-26.215384615384664</v>
      </c>
      <c r="AG59" s="496">
        <f t="shared" si="7"/>
        <v>0.98252307692307694</v>
      </c>
      <c r="AH59" s="910"/>
    </row>
    <row r="60" spans="1:34" ht="19.2" customHeight="1">
      <c r="A60" s="923"/>
      <c r="B60" s="156" t="s">
        <v>166</v>
      </c>
      <c r="C60" s="505"/>
      <c r="D60" s="71" t="s">
        <v>117</v>
      </c>
      <c r="E60" s="72"/>
      <c r="F60" s="73">
        <v>10.09</v>
      </c>
      <c r="G60" s="74">
        <v>3512.52</v>
      </c>
      <c r="H60" s="75">
        <f t="shared" si="43"/>
        <v>35441.326800000003</v>
      </c>
      <c r="I60" s="495"/>
      <c r="J60" s="76">
        <v>6</v>
      </c>
      <c r="K60" s="74">
        <v>1500</v>
      </c>
      <c r="L60" s="118">
        <v>250</v>
      </c>
      <c r="M60" s="493">
        <v>6</v>
      </c>
      <c r="N60" s="74">
        <f t="shared" si="44"/>
        <v>1473.7846153846156</v>
      </c>
      <c r="O60" s="77">
        <f t="shared" si="45"/>
        <v>245.63076923076926</v>
      </c>
      <c r="P60" s="197">
        <f t="shared" si="46"/>
        <v>0</v>
      </c>
      <c r="Q60" s="79">
        <f t="shared" si="47"/>
        <v>-4.3692307692307395</v>
      </c>
      <c r="R60" s="496">
        <f t="shared" si="42"/>
        <v>0.98252307692307705</v>
      </c>
      <c r="S60" s="910"/>
      <c r="T60" s="198">
        <v>0.5527777777777777</v>
      </c>
      <c r="U60" s="198">
        <v>0.65208333333333324</v>
      </c>
      <c r="V60" s="153">
        <v>5</v>
      </c>
      <c r="W60" s="492">
        <f t="shared" si="48"/>
        <v>142.99999999999997</v>
      </c>
      <c r="X60" s="83"/>
      <c r="Y60" s="83"/>
      <c r="Z60" s="84"/>
      <c r="AA60" s="84"/>
      <c r="AB60" s="895"/>
      <c r="AC60" s="895"/>
      <c r="AD60" s="505"/>
      <c r="AE60" s="505"/>
      <c r="AF60" s="78">
        <f t="shared" si="6"/>
        <v>-26.215384615384437</v>
      </c>
      <c r="AG60" s="500">
        <f t="shared" si="7"/>
        <v>0.98252307692307705</v>
      </c>
      <c r="AH60" s="910"/>
    </row>
    <row r="61" spans="1:34" ht="19.2" customHeight="1">
      <c r="A61" s="923"/>
      <c r="B61" s="156">
        <v>0</v>
      </c>
      <c r="C61" s="505"/>
      <c r="D61" s="71"/>
      <c r="E61" s="72"/>
      <c r="F61" s="73" t="s">
        <v>161</v>
      </c>
      <c r="G61" s="74"/>
      <c r="H61" s="75">
        <f t="shared" si="43"/>
        <v>0</v>
      </c>
      <c r="I61" s="495"/>
      <c r="J61" s="76"/>
      <c r="K61" s="74"/>
      <c r="L61" s="118"/>
      <c r="M61" s="493"/>
      <c r="N61" s="74"/>
      <c r="O61" s="77"/>
      <c r="P61" s="197"/>
      <c r="Q61" s="79"/>
      <c r="R61" s="496"/>
      <c r="S61" s="910"/>
      <c r="T61" s="198"/>
      <c r="U61" s="198"/>
      <c r="V61" s="153"/>
      <c r="W61" s="492">
        <f t="shared" si="48"/>
        <v>0</v>
      </c>
      <c r="X61" s="83"/>
      <c r="Y61" s="83"/>
      <c r="Z61" s="84"/>
      <c r="AA61" s="84"/>
      <c r="AB61" s="895"/>
      <c r="AC61" s="895"/>
      <c r="AD61" s="505"/>
      <c r="AE61" s="505"/>
      <c r="AF61" s="78">
        <f t="shared" si="6"/>
        <v>0</v>
      </c>
      <c r="AG61" s="496" t="e">
        <f t="shared" si="7"/>
        <v>#DIV/0!</v>
      </c>
      <c r="AH61" s="910"/>
    </row>
    <row r="62" spans="1:34" ht="19.2" customHeight="1">
      <c r="A62" s="923"/>
      <c r="B62" s="156">
        <v>0</v>
      </c>
      <c r="C62" s="505"/>
      <c r="D62" s="71"/>
      <c r="E62" s="72"/>
      <c r="F62" s="73" t="s">
        <v>161</v>
      </c>
      <c r="G62" s="145"/>
      <c r="H62" s="75">
        <f t="shared" si="43"/>
        <v>0</v>
      </c>
      <c r="I62" s="495"/>
      <c r="J62" s="76"/>
      <c r="K62" s="74"/>
      <c r="L62" s="118"/>
      <c r="M62" s="92"/>
      <c r="N62" s="74"/>
      <c r="O62" s="77"/>
      <c r="P62" s="197"/>
      <c r="Q62" s="79"/>
      <c r="R62" s="496"/>
      <c r="S62" s="910"/>
      <c r="T62" s="199"/>
      <c r="U62" s="199"/>
      <c r="V62" s="153"/>
      <c r="W62" s="492">
        <f t="shared" si="48"/>
        <v>0</v>
      </c>
      <c r="X62" s="83"/>
      <c r="Y62" s="83"/>
      <c r="Z62" s="84"/>
      <c r="AA62" s="84"/>
      <c r="AB62" s="895"/>
      <c r="AC62" s="895"/>
      <c r="AD62" s="505"/>
      <c r="AE62" s="505"/>
      <c r="AF62" s="78">
        <f t="shared" si="6"/>
        <v>0</v>
      </c>
      <c r="AG62" s="496" t="e">
        <f t="shared" si="7"/>
        <v>#DIV/0!</v>
      </c>
      <c r="AH62" s="910"/>
    </row>
    <row r="63" spans="1:34" ht="19.2" customHeight="1">
      <c r="A63" s="923"/>
      <c r="B63" s="156">
        <v>0</v>
      </c>
      <c r="C63" s="505"/>
      <c r="D63" s="71"/>
      <c r="E63" s="72"/>
      <c r="F63" s="73" t="s">
        <v>161</v>
      </c>
      <c r="G63" s="145"/>
      <c r="H63" s="75">
        <f t="shared" si="43"/>
        <v>0</v>
      </c>
      <c r="I63" s="495"/>
      <c r="J63" s="76"/>
      <c r="K63" s="74"/>
      <c r="L63" s="118"/>
      <c r="M63" s="92" t="s">
        <v>15</v>
      </c>
      <c r="N63" s="74"/>
      <c r="O63" s="77"/>
      <c r="P63" s="197"/>
      <c r="Q63" s="79"/>
      <c r="R63" s="496"/>
      <c r="S63" s="910"/>
      <c r="T63" s="199"/>
      <c r="U63" s="199"/>
      <c r="V63" s="153"/>
      <c r="W63" s="492">
        <f t="shared" si="48"/>
        <v>0</v>
      </c>
      <c r="X63" s="83"/>
      <c r="Y63" s="83"/>
      <c r="Z63" s="84"/>
      <c r="AA63" s="84"/>
      <c r="AB63" s="895"/>
      <c r="AC63" s="895"/>
      <c r="AD63" s="505"/>
      <c r="AE63" s="505"/>
      <c r="AF63" s="78">
        <f t="shared" si="6"/>
        <v>0</v>
      </c>
      <c r="AG63" s="500" t="e">
        <f t="shared" si="7"/>
        <v>#DIV/0!</v>
      </c>
      <c r="AH63" s="910"/>
    </row>
    <row r="64" spans="1:34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95"/>
      <c r="J64" s="202"/>
      <c r="K64" s="91"/>
      <c r="L64" s="118"/>
      <c r="M64" s="92"/>
      <c r="N64" s="74"/>
      <c r="O64" s="77"/>
      <c r="P64" s="197"/>
      <c r="Q64" s="79"/>
      <c r="R64" s="496"/>
      <c r="S64" s="910"/>
      <c r="T64" s="199"/>
      <c r="U64" s="199"/>
      <c r="V64" s="153"/>
      <c r="W64" s="492">
        <f t="shared" si="48"/>
        <v>0</v>
      </c>
      <c r="X64" s="495"/>
      <c r="Y64" s="495"/>
      <c r="Z64" s="84"/>
      <c r="AA64" s="84"/>
      <c r="AB64" s="895"/>
      <c r="AC64" s="895"/>
      <c r="AD64" s="505"/>
      <c r="AE64" s="505"/>
      <c r="AF64" s="78">
        <f t="shared" si="6"/>
        <v>0</v>
      </c>
      <c r="AG64" s="496" t="e">
        <f t="shared" si="7"/>
        <v>#DIV/0!</v>
      </c>
      <c r="AH64" s="910"/>
    </row>
    <row r="65" spans="1:37" ht="19.2" customHeight="1">
      <c r="A65" s="924"/>
      <c r="B65" s="127">
        <v>0</v>
      </c>
      <c r="C65" s="502"/>
      <c r="D65" s="71"/>
      <c r="E65" s="72"/>
      <c r="F65" s="73" t="s">
        <v>161</v>
      </c>
      <c r="G65" s="145"/>
      <c r="H65" s="75">
        <f t="shared" si="43"/>
        <v>0</v>
      </c>
      <c r="I65" s="495"/>
      <c r="J65" s="202"/>
      <c r="K65" s="91"/>
      <c r="L65" s="118"/>
      <c r="M65" s="92"/>
      <c r="N65" s="91"/>
      <c r="O65" s="108"/>
      <c r="P65" s="78"/>
      <c r="Q65" s="79"/>
      <c r="R65" s="496"/>
      <c r="S65" s="910"/>
      <c r="T65" s="199"/>
      <c r="U65" s="199"/>
      <c r="V65" s="153"/>
      <c r="W65" s="492">
        <f t="shared" si="48"/>
        <v>0</v>
      </c>
      <c r="X65" s="495"/>
      <c r="Y65" s="495"/>
      <c r="Z65" s="84"/>
      <c r="AA65" s="84"/>
      <c r="AB65" s="895"/>
      <c r="AC65" s="895"/>
      <c r="AD65" s="505"/>
      <c r="AE65" s="505"/>
      <c r="AF65" s="78">
        <f t="shared" si="6"/>
        <v>0</v>
      </c>
      <c r="AG65" s="496" t="e">
        <f t="shared" si="7"/>
        <v>#DIV/0!</v>
      </c>
      <c r="AH65" s="910"/>
    </row>
    <row r="66" spans="1:37" ht="19.2" customHeight="1">
      <c r="A66" s="924"/>
      <c r="B66" s="127">
        <v>0</v>
      </c>
      <c r="C66" s="502"/>
      <c r="D66" s="71"/>
      <c r="E66" s="72"/>
      <c r="F66" s="73" t="s">
        <v>161</v>
      </c>
      <c r="G66" s="145"/>
      <c r="H66" s="75">
        <f t="shared" si="43"/>
        <v>0</v>
      </c>
      <c r="I66" s="495"/>
      <c r="J66" s="202"/>
      <c r="K66" s="91"/>
      <c r="L66" s="118"/>
      <c r="M66" s="92"/>
      <c r="N66" s="91"/>
      <c r="O66" s="108"/>
      <c r="P66" s="78"/>
      <c r="Q66" s="79"/>
      <c r="R66" s="496"/>
      <c r="S66" s="910"/>
      <c r="T66" s="199"/>
      <c r="U66" s="199"/>
      <c r="V66" s="153"/>
      <c r="W66" s="492">
        <f t="shared" si="48"/>
        <v>0</v>
      </c>
      <c r="X66" s="495"/>
      <c r="Y66" s="495"/>
      <c r="Z66" s="84"/>
      <c r="AA66" s="84"/>
      <c r="AB66" s="895"/>
      <c r="AC66" s="895"/>
      <c r="AD66" s="505"/>
      <c r="AE66" s="505"/>
      <c r="AF66" s="78">
        <f t="shared" si="6"/>
        <v>0</v>
      </c>
      <c r="AG66" s="500" t="e">
        <f t="shared" si="7"/>
        <v>#DIV/0!</v>
      </c>
      <c r="AH66" s="910"/>
    </row>
    <row r="67" spans="1:37" ht="19.2" customHeight="1">
      <c r="A67" s="924"/>
      <c r="B67" s="127">
        <v>0</v>
      </c>
      <c r="C67" s="502"/>
      <c r="D67" s="71"/>
      <c r="E67" s="72"/>
      <c r="F67" s="73" t="s">
        <v>161</v>
      </c>
      <c r="G67" s="145"/>
      <c r="H67" s="75">
        <f>F67*G67</f>
        <v>0</v>
      </c>
      <c r="I67" s="495"/>
      <c r="J67" s="202"/>
      <c r="K67" s="91"/>
      <c r="L67" s="118"/>
      <c r="M67" s="92"/>
      <c r="N67" s="91"/>
      <c r="O67" s="108"/>
      <c r="P67" s="78"/>
      <c r="Q67" s="79"/>
      <c r="R67" s="496"/>
      <c r="S67" s="910"/>
      <c r="T67" s="199"/>
      <c r="U67" s="199"/>
      <c r="V67" s="153"/>
      <c r="W67" s="492">
        <f t="shared" si="48"/>
        <v>0</v>
      </c>
      <c r="X67" s="495"/>
      <c r="Y67" s="495"/>
      <c r="Z67" s="84"/>
      <c r="AA67" s="84"/>
      <c r="AB67" s="895"/>
      <c r="AC67" s="895"/>
      <c r="AD67" s="505"/>
      <c r="AE67" s="505"/>
      <c r="AF67" s="78">
        <f t="shared" si="6"/>
        <v>0</v>
      </c>
      <c r="AG67" s="496" t="e">
        <f t="shared" si="7"/>
        <v>#DIV/0!</v>
      </c>
      <c r="AH67" s="910"/>
    </row>
    <row r="68" spans="1:37" ht="19.2" customHeight="1">
      <c r="A68" s="924"/>
      <c r="B68" s="495">
        <v>0</v>
      </c>
      <c r="C68" s="502"/>
      <c r="D68" s="71"/>
      <c r="E68" s="72"/>
      <c r="F68" s="174" t="s">
        <v>161</v>
      </c>
      <c r="G68" s="145"/>
      <c r="H68" s="75">
        <f>F68*G68</f>
        <v>0</v>
      </c>
      <c r="I68" s="495"/>
      <c r="J68" s="202"/>
      <c r="K68" s="91"/>
      <c r="L68" s="118"/>
      <c r="M68" s="92"/>
      <c r="N68" s="91"/>
      <c r="O68" s="108"/>
      <c r="P68" s="78"/>
      <c r="Q68" s="79"/>
      <c r="R68" s="496"/>
      <c r="S68" s="910"/>
      <c r="T68" s="199"/>
      <c r="U68" s="199"/>
      <c r="V68" s="153"/>
      <c r="W68" s="492">
        <f t="shared" si="48"/>
        <v>0</v>
      </c>
      <c r="X68" s="495"/>
      <c r="Y68" s="495"/>
      <c r="Z68" s="84"/>
      <c r="AA68" s="84"/>
      <c r="AB68" s="895"/>
      <c r="AC68" s="895"/>
      <c r="AD68" s="505"/>
      <c r="AE68" s="505"/>
      <c r="AF68" s="78"/>
      <c r="AG68" s="496"/>
      <c r="AH68" s="910"/>
    </row>
    <row r="69" spans="1:37" ht="19.2" customHeight="1">
      <c r="A69" s="924"/>
      <c r="B69" s="203">
        <v>0</v>
      </c>
      <c r="C69" s="204" t="s">
        <v>536</v>
      </c>
      <c r="D69" s="891" t="s">
        <v>530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1464.2765532856281</v>
      </c>
      <c r="O69" s="102">
        <f t="shared" si="49"/>
        <v>226.72741970014468</v>
      </c>
      <c r="P69" s="78">
        <f>M69-J69</f>
        <v>0</v>
      </c>
      <c r="Q69" s="79">
        <f>N69-K69</f>
        <v>-35.723446714371903</v>
      </c>
      <c r="R69" s="209">
        <f t="shared" ref="R69:R75" si="50">O69/L69</f>
        <v>0.97667196178523863</v>
      </c>
      <c r="S69" s="910"/>
      <c r="T69" s="210"/>
      <c r="U69" s="210"/>
      <c r="V69" s="74"/>
      <c r="W69" s="49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1</v>
      </c>
      <c r="AF69" s="78">
        <f t="shared" si="6"/>
        <v>-35.723446714371903</v>
      </c>
      <c r="AG69" s="496">
        <f t="shared" si="7"/>
        <v>0.97618436885708537</v>
      </c>
      <c r="AH69" s="910"/>
    </row>
    <row r="70" spans="1:37" ht="19.2" customHeight="1">
      <c r="A70" s="925" t="s">
        <v>537</v>
      </c>
      <c r="B70" s="495" t="s">
        <v>166</v>
      </c>
      <c r="C70" s="127"/>
      <c r="D70" s="71" t="s">
        <v>120</v>
      </c>
      <c r="E70" s="72"/>
      <c r="F70" s="73">
        <v>54.09</v>
      </c>
      <c r="G70" s="85">
        <v>527.80000000000007</v>
      </c>
      <c r="H70" s="75">
        <f>F70*G70</f>
        <v>28548.702000000005</v>
      </c>
      <c r="I70" s="495"/>
      <c r="J70" s="76">
        <v>16</v>
      </c>
      <c r="K70" s="74">
        <v>1500</v>
      </c>
      <c r="L70" s="77">
        <v>93.75</v>
      </c>
      <c r="M70" s="493">
        <v>17</v>
      </c>
      <c r="N70" s="74">
        <f t="shared" ref="N70:N75" si="51">G70/W70*60</f>
        <v>1266.7200000000005</v>
      </c>
      <c r="O70" s="77">
        <f t="shared" ref="O70:O75" si="52">N70/M70</f>
        <v>74.512941176470619</v>
      </c>
      <c r="P70" s="78">
        <f t="shared" ref="P70:P75" si="53">M70-J70</f>
        <v>1</v>
      </c>
      <c r="Q70" s="79">
        <f t="shared" ref="Q70:Q75" si="54">O70-L70</f>
        <v>-19.237058823529381</v>
      </c>
      <c r="R70" s="496">
        <f t="shared" si="50"/>
        <v>0.7948047058823533</v>
      </c>
      <c r="S70" s="910">
        <f>R82</f>
        <v>0.88945438471874116</v>
      </c>
      <c r="T70" s="198">
        <v>0.25</v>
      </c>
      <c r="U70" s="198">
        <v>0.2673611111111111</v>
      </c>
      <c r="V70" s="495">
        <v>5</v>
      </c>
      <c r="W70" s="492">
        <f>(U70-T70)*24*60</f>
        <v>24.999999999999993</v>
      </c>
      <c r="X70" s="495"/>
      <c r="Y70" s="495"/>
      <c r="Z70" s="84"/>
      <c r="AA70" s="84"/>
      <c r="AB70" s="895"/>
      <c r="AC70" s="895"/>
      <c r="AD70" s="505"/>
      <c r="AE70" s="505"/>
      <c r="AF70" s="78">
        <f t="shared" si="6"/>
        <v>-233.27999999999952</v>
      </c>
      <c r="AG70" s="496">
        <f t="shared" si="7"/>
        <v>0.84448000000000034</v>
      </c>
      <c r="AH70" s="910">
        <f>AG82</f>
        <v>0.89915913780576917</v>
      </c>
      <c r="AJ70" s="62" t="str">
        <f>A70</f>
        <v>四度三組
(ET-55)</v>
      </c>
      <c r="AK70" s="404">
        <f>AVERAGE(AK71:AK81)</f>
        <v>6.4000000000000385</v>
      </c>
    </row>
    <row r="71" spans="1:37" ht="19.2" customHeight="1">
      <c r="A71" s="925"/>
      <c r="B71" s="495" t="s">
        <v>167</v>
      </c>
      <c r="C71" s="70"/>
      <c r="D71" s="211" t="s">
        <v>121</v>
      </c>
      <c r="E71" s="72"/>
      <c r="F71" s="73">
        <v>77.34</v>
      </c>
      <c r="G71" s="74">
        <v>1563.8</v>
      </c>
      <c r="H71" s="75">
        <f>F71*G71</f>
        <v>120944.292</v>
      </c>
      <c r="I71" s="495"/>
      <c r="J71" s="76">
        <v>18</v>
      </c>
      <c r="K71" s="212">
        <v>1440</v>
      </c>
      <c r="L71" s="77">
        <v>80</v>
      </c>
      <c r="M71" s="498">
        <v>18</v>
      </c>
      <c r="N71" s="74">
        <f t="shared" si="51"/>
        <v>1340.4</v>
      </c>
      <c r="O71" s="77">
        <f t="shared" si="52"/>
        <v>74.466666666666669</v>
      </c>
      <c r="P71" s="78">
        <f t="shared" si="53"/>
        <v>0</v>
      </c>
      <c r="Q71" s="79">
        <f t="shared" si="54"/>
        <v>-5.5333333333333314</v>
      </c>
      <c r="R71" s="496">
        <f t="shared" si="50"/>
        <v>0.9308333333333334</v>
      </c>
      <c r="S71" s="910"/>
      <c r="T71" s="198">
        <v>0.2722222222222222</v>
      </c>
      <c r="U71" s="198">
        <v>0.3208333333333333</v>
      </c>
      <c r="V71" s="495">
        <v>7</v>
      </c>
      <c r="W71" s="492">
        <f t="shared" ref="W71:W81" si="55">(U71-T71)*24*60</f>
        <v>69.999999999999986</v>
      </c>
      <c r="X71" s="83"/>
      <c r="Y71" s="83"/>
      <c r="Z71" s="84"/>
      <c r="AA71" s="84"/>
      <c r="AB71" s="895"/>
      <c r="AC71" s="895"/>
      <c r="AD71" s="505"/>
      <c r="AE71" s="505"/>
      <c r="AF71" s="78">
        <f>N71-K71</f>
        <v>-99.599999999999909</v>
      </c>
      <c r="AG71" s="496">
        <f>N71/K71</f>
        <v>0.9308333333333334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495" t="s">
        <v>167</v>
      </c>
      <c r="C72" s="94"/>
      <c r="D72" s="211" t="s">
        <v>128</v>
      </c>
      <c r="E72" s="72"/>
      <c r="F72" s="73">
        <v>69.260000000000005</v>
      </c>
      <c r="G72" s="74">
        <v>1400</v>
      </c>
      <c r="H72" s="75">
        <f t="shared" ref="H72:H76" si="57">F72*G72</f>
        <v>96964</v>
      </c>
      <c r="I72" s="495"/>
      <c r="J72" s="129">
        <v>20</v>
      </c>
      <c r="K72" s="85">
        <v>1385</v>
      </c>
      <c r="L72" s="118">
        <v>69.25</v>
      </c>
      <c r="M72" s="493">
        <v>20</v>
      </c>
      <c r="N72" s="74">
        <f t="shared" si="51"/>
        <v>1292.3076923076919</v>
      </c>
      <c r="O72" s="77">
        <f t="shared" si="52"/>
        <v>64.615384615384599</v>
      </c>
      <c r="P72" s="78">
        <f t="shared" si="53"/>
        <v>0</v>
      </c>
      <c r="Q72" s="79">
        <f t="shared" si="54"/>
        <v>-4.634615384615401</v>
      </c>
      <c r="R72" s="496">
        <f t="shared" si="50"/>
        <v>0.93307414607053574</v>
      </c>
      <c r="S72" s="910"/>
      <c r="T72" s="198">
        <v>0.3256944444444444</v>
      </c>
      <c r="U72" s="198">
        <v>0.37083333333333329</v>
      </c>
      <c r="V72" s="495">
        <v>7</v>
      </c>
      <c r="W72" s="492">
        <f t="shared" si="55"/>
        <v>65.000000000000014</v>
      </c>
      <c r="X72" s="83"/>
      <c r="Y72" s="83"/>
      <c r="Z72" s="84"/>
      <c r="AA72" s="84"/>
      <c r="AB72" s="895"/>
      <c r="AC72" s="895"/>
      <c r="AD72" s="505"/>
      <c r="AE72" s="505"/>
      <c r="AF72" s="78">
        <f>N72-K72</f>
        <v>-92.692307692308077</v>
      </c>
      <c r="AG72" s="496">
        <f>N72/K72</f>
        <v>0.93307414607053574</v>
      </c>
      <c r="AH72" s="910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925"/>
      <c r="B73" s="495" t="s">
        <v>167</v>
      </c>
      <c r="C73" s="213"/>
      <c r="D73" s="214" t="s">
        <v>122</v>
      </c>
      <c r="E73" s="215"/>
      <c r="F73" s="73">
        <v>53.36</v>
      </c>
      <c r="G73" s="74">
        <v>3504.24</v>
      </c>
      <c r="H73" s="75">
        <f t="shared" si="57"/>
        <v>186986.24639999997</v>
      </c>
      <c r="I73" s="505"/>
      <c r="J73" s="216">
        <v>19</v>
      </c>
      <c r="K73" s="217">
        <v>1636</v>
      </c>
      <c r="L73" s="118">
        <v>86.10526315789474</v>
      </c>
      <c r="M73" s="493">
        <v>19</v>
      </c>
      <c r="N73" s="74">
        <f t="shared" si="51"/>
        <v>1392.4132450331124</v>
      </c>
      <c r="O73" s="77">
        <f t="shared" si="52"/>
        <v>73.284907633321708</v>
      </c>
      <c r="P73" s="78">
        <f t="shared" si="53"/>
        <v>0</v>
      </c>
      <c r="Q73" s="79">
        <f t="shared" si="54"/>
        <v>-12.820355524573031</v>
      </c>
      <c r="R73" s="496">
        <f t="shared" si="50"/>
        <v>0.85110834048478756</v>
      </c>
      <c r="S73" s="910"/>
      <c r="T73" s="198">
        <v>0.38611111111111107</v>
      </c>
      <c r="U73" s="198">
        <v>0.4909722222222222</v>
      </c>
      <c r="V73" s="495">
        <v>22</v>
      </c>
      <c r="W73" s="492">
        <f t="shared" si="55"/>
        <v>151.00000000000003</v>
      </c>
      <c r="X73" s="218">
        <v>0.375</v>
      </c>
      <c r="Y73" s="218">
        <v>0.38541666666666669</v>
      </c>
      <c r="Z73" s="159"/>
      <c r="AA73" s="159"/>
      <c r="AB73" s="895"/>
      <c r="AC73" s="895"/>
      <c r="AD73" s="505"/>
      <c r="AE73" s="505"/>
      <c r="AF73" s="78">
        <f>N73-K73</f>
        <v>-243.58675496688761</v>
      </c>
      <c r="AG73" s="496">
        <f>N73/K73</f>
        <v>0.85110834048478756</v>
      </c>
      <c r="AH73" s="910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925"/>
      <c r="B74" s="495" t="s">
        <v>167</v>
      </c>
      <c r="C74" s="213"/>
      <c r="D74" s="214" t="s">
        <v>125</v>
      </c>
      <c r="E74" s="215"/>
      <c r="F74" s="73">
        <v>53.76</v>
      </c>
      <c r="G74" s="212">
        <v>2669</v>
      </c>
      <c r="H74" s="75">
        <f t="shared" si="57"/>
        <v>143485.44</v>
      </c>
      <c r="I74" s="495"/>
      <c r="J74" s="76">
        <v>16</v>
      </c>
      <c r="K74" s="74">
        <v>1440</v>
      </c>
      <c r="L74" s="77">
        <v>90</v>
      </c>
      <c r="M74" s="493">
        <v>16</v>
      </c>
      <c r="N74" s="74">
        <f t="shared" si="51"/>
        <v>1334.4999999999993</v>
      </c>
      <c r="O74" s="77">
        <f t="shared" si="52"/>
        <v>83.406249999999957</v>
      </c>
      <c r="P74" s="78">
        <f t="shared" si="53"/>
        <v>0</v>
      </c>
      <c r="Q74" s="79">
        <f t="shared" si="54"/>
        <v>-6.5937500000000426</v>
      </c>
      <c r="R74" s="496">
        <f t="shared" si="50"/>
        <v>0.92673611111111065</v>
      </c>
      <c r="S74" s="910"/>
      <c r="T74" s="198">
        <v>0.53124999999999989</v>
      </c>
      <c r="U74" s="198">
        <v>0.61458333333333326</v>
      </c>
      <c r="V74" s="495">
        <v>5</v>
      </c>
      <c r="W74" s="492">
        <f t="shared" si="55"/>
        <v>120.00000000000006</v>
      </c>
      <c r="X74" s="218"/>
      <c r="Y74" s="218"/>
      <c r="Z74" s="159"/>
      <c r="AA74" s="159"/>
      <c r="AB74" s="895"/>
      <c r="AC74" s="895"/>
      <c r="AD74" s="505"/>
      <c r="AE74" s="505"/>
      <c r="AF74" s="78">
        <f t="shared" ref="AF74:AF80" si="59">N74-K74</f>
        <v>-105.50000000000068</v>
      </c>
      <c r="AG74" s="496">
        <f t="shared" ref="AG74:AG80" si="60">N74/K74</f>
        <v>0.92673611111111065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495" t="s">
        <v>167</v>
      </c>
      <c r="C75" s="94"/>
      <c r="D75" s="214" t="s">
        <v>124</v>
      </c>
      <c r="E75" s="215"/>
      <c r="F75" s="73">
        <v>47.51</v>
      </c>
      <c r="G75" s="212">
        <v>2117</v>
      </c>
      <c r="H75" s="75">
        <f t="shared" si="57"/>
        <v>100578.67</v>
      </c>
      <c r="I75" s="495"/>
      <c r="J75" s="129">
        <v>17</v>
      </c>
      <c r="K75" s="85">
        <v>1440</v>
      </c>
      <c r="L75" s="118">
        <v>84.705882352941174</v>
      </c>
      <c r="M75" s="493">
        <v>17</v>
      </c>
      <c r="N75" s="74">
        <f t="shared" si="51"/>
        <v>1323.1250000000005</v>
      </c>
      <c r="O75" s="77">
        <f t="shared" si="52"/>
        <v>77.830882352941202</v>
      </c>
      <c r="P75" s="78">
        <f t="shared" si="53"/>
        <v>0</v>
      </c>
      <c r="Q75" s="79">
        <f t="shared" si="54"/>
        <v>-6.8749999999999716</v>
      </c>
      <c r="R75" s="496">
        <f t="shared" si="50"/>
        <v>0.91883680555555591</v>
      </c>
      <c r="S75" s="910"/>
      <c r="T75" s="198">
        <v>0.63055555555555554</v>
      </c>
      <c r="U75" s="198">
        <v>0.69722222222222219</v>
      </c>
      <c r="V75" s="495">
        <v>23</v>
      </c>
      <c r="W75" s="492">
        <f t="shared" si="55"/>
        <v>95.999999999999972</v>
      </c>
      <c r="X75" s="218">
        <v>0.61944444444444446</v>
      </c>
      <c r="Y75" s="218">
        <v>0.62916666666666665</v>
      </c>
      <c r="Z75" s="159"/>
      <c r="AA75" s="159"/>
      <c r="AB75" s="895"/>
      <c r="AC75" s="895"/>
      <c r="AD75" s="505">
        <v>1</v>
      </c>
      <c r="AE75" s="505"/>
      <c r="AF75" s="78">
        <f t="shared" si="59"/>
        <v>-116.87499999999955</v>
      </c>
      <c r="AG75" s="496">
        <f t="shared" si="60"/>
        <v>0.91883680555555591</v>
      </c>
      <c r="AH75" s="910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925"/>
      <c r="B76" s="495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95"/>
      <c r="J76" s="76"/>
      <c r="K76" s="74"/>
      <c r="L76" s="77"/>
      <c r="M76" s="498"/>
      <c r="N76" s="74"/>
      <c r="O76" s="77"/>
      <c r="P76" s="78"/>
      <c r="Q76" s="79"/>
      <c r="R76" s="496"/>
      <c r="S76" s="910"/>
      <c r="T76" s="198"/>
      <c r="U76" s="198"/>
      <c r="V76" s="495"/>
      <c r="W76" s="492">
        <f t="shared" si="55"/>
        <v>0</v>
      </c>
      <c r="X76" s="218"/>
      <c r="Y76" s="218"/>
      <c r="Z76" s="159"/>
      <c r="AA76" s="159"/>
      <c r="AB76" s="895"/>
      <c r="AC76" s="895"/>
      <c r="AD76" s="505"/>
      <c r="AE76" s="505"/>
      <c r="AF76" s="78">
        <f t="shared" si="59"/>
        <v>0</v>
      </c>
      <c r="AG76" s="496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495">
        <v>0</v>
      </c>
      <c r="C77" s="502"/>
      <c r="D77" s="71"/>
      <c r="E77" s="72"/>
      <c r="F77" s="73" t="s">
        <v>161</v>
      </c>
      <c r="G77" s="212"/>
      <c r="H77" s="75"/>
      <c r="I77" s="505"/>
      <c r="J77" s="76"/>
      <c r="K77" s="212"/>
      <c r="L77" s="77"/>
      <c r="M77" s="498"/>
      <c r="N77" s="74"/>
      <c r="O77" s="77"/>
      <c r="P77" s="78"/>
      <c r="Q77" s="79"/>
      <c r="R77" s="496"/>
      <c r="S77" s="910"/>
      <c r="T77" s="198"/>
      <c r="U77" s="198"/>
      <c r="V77" s="495"/>
      <c r="W77" s="492">
        <f t="shared" si="55"/>
        <v>0</v>
      </c>
      <c r="X77" s="218"/>
      <c r="Y77" s="218"/>
      <c r="Z77" s="159"/>
      <c r="AA77" s="159"/>
      <c r="AB77" s="895"/>
      <c r="AC77" s="895"/>
      <c r="AD77" s="505"/>
      <c r="AE77" s="505"/>
      <c r="AF77" s="78">
        <f t="shared" si="59"/>
        <v>0</v>
      </c>
      <c r="AG77" s="496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495">
        <v>0</v>
      </c>
      <c r="C78" s="502"/>
      <c r="D78" s="71"/>
      <c r="E78" s="72"/>
      <c r="F78" s="73" t="s">
        <v>161</v>
      </c>
      <c r="G78" s="85"/>
      <c r="H78" s="75"/>
      <c r="I78" s="505"/>
      <c r="J78" s="129"/>
      <c r="K78" s="85"/>
      <c r="L78" s="118"/>
      <c r="M78" s="498"/>
      <c r="N78" s="74"/>
      <c r="O78" s="77"/>
      <c r="P78" s="78"/>
      <c r="Q78" s="79"/>
      <c r="R78" s="496"/>
      <c r="S78" s="910"/>
      <c r="T78" s="198"/>
      <c r="U78" s="198"/>
      <c r="V78" s="495"/>
      <c r="W78" s="492">
        <f t="shared" si="55"/>
        <v>0</v>
      </c>
      <c r="X78" s="218"/>
      <c r="Y78" s="218"/>
      <c r="Z78" s="159"/>
      <c r="AA78" s="159"/>
      <c r="AB78" s="895"/>
      <c r="AC78" s="895"/>
      <c r="AD78" s="505"/>
      <c r="AE78" s="505"/>
      <c r="AF78" s="78">
        <f t="shared" si="59"/>
        <v>0</v>
      </c>
      <c r="AG78" s="496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495">
        <v>0</v>
      </c>
      <c r="C79" s="213"/>
      <c r="D79" s="214"/>
      <c r="E79" s="215"/>
      <c r="F79" s="73" t="s">
        <v>161</v>
      </c>
      <c r="G79" s="85"/>
      <c r="H79" s="75"/>
      <c r="I79" s="505"/>
      <c r="J79" s="129"/>
      <c r="K79" s="85"/>
      <c r="L79" s="118"/>
      <c r="M79" s="498"/>
      <c r="N79" s="85"/>
      <c r="O79" s="219"/>
      <c r="P79" s="140"/>
      <c r="Q79" s="220"/>
      <c r="R79" s="141"/>
      <c r="S79" s="910"/>
      <c r="T79" s="198"/>
      <c r="U79" s="198"/>
      <c r="V79" s="495"/>
      <c r="W79" s="492">
        <f t="shared" si="55"/>
        <v>0</v>
      </c>
      <c r="X79" s="218"/>
      <c r="Y79" s="218"/>
      <c r="Z79" s="159"/>
      <c r="AA79" s="159"/>
      <c r="AB79" s="895"/>
      <c r="AC79" s="895"/>
      <c r="AD79" s="505"/>
      <c r="AE79" s="505"/>
      <c r="AF79" s="78">
        <f t="shared" si="59"/>
        <v>0</v>
      </c>
      <c r="AG79" s="496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495">
        <v>0</v>
      </c>
      <c r="C80" s="502"/>
      <c r="D80" s="71"/>
      <c r="E80" s="72"/>
      <c r="F80" s="73" t="s">
        <v>161</v>
      </c>
      <c r="G80" s="85"/>
      <c r="H80" s="75"/>
      <c r="I80" s="505"/>
      <c r="J80" s="129"/>
      <c r="K80" s="85"/>
      <c r="L80" s="118"/>
      <c r="M80" s="498"/>
      <c r="N80" s="85"/>
      <c r="O80" s="221"/>
      <c r="P80" s="84"/>
      <c r="Q80" s="119"/>
      <c r="R80" s="504"/>
      <c r="S80" s="910"/>
      <c r="T80" s="198"/>
      <c r="U80" s="198"/>
      <c r="V80" s="495"/>
      <c r="W80" s="492">
        <f t="shared" si="55"/>
        <v>0</v>
      </c>
      <c r="X80" s="218"/>
      <c r="Y80" s="218"/>
      <c r="Z80" s="159"/>
      <c r="AA80" s="159"/>
      <c r="AB80" s="895"/>
      <c r="AC80" s="895"/>
      <c r="AD80" s="505"/>
      <c r="AE80" s="505"/>
      <c r="AF80" s="78">
        <f t="shared" si="59"/>
        <v>0</v>
      </c>
      <c r="AG80" s="496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495">
        <v>0</v>
      </c>
      <c r="C81" s="502"/>
      <c r="D81" s="71"/>
      <c r="E81" s="72"/>
      <c r="F81" s="73" t="s">
        <v>161</v>
      </c>
      <c r="G81" s="85"/>
      <c r="H81" s="116"/>
      <c r="I81" s="505"/>
      <c r="J81" s="129"/>
      <c r="K81" s="85"/>
      <c r="L81" s="118"/>
      <c r="M81" s="498"/>
      <c r="N81" s="85"/>
      <c r="O81" s="221"/>
      <c r="P81" s="84"/>
      <c r="Q81" s="119"/>
      <c r="R81" s="504"/>
      <c r="S81" s="910"/>
      <c r="T81" s="198"/>
      <c r="U81" s="198"/>
      <c r="V81" s="495"/>
      <c r="W81" s="492">
        <f t="shared" si="55"/>
        <v>0</v>
      </c>
      <c r="X81" s="218"/>
      <c r="Y81" s="218"/>
      <c r="Z81" s="159"/>
      <c r="AA81" s="159"/>
      <c r="AB81" s="895"/>
      <c r="AC81" s="895"/>
      <c r="AD81" s="505"/>
      <c r="AE81" s="505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538</v>
      </c>
      <c r="D82" s="891" t="s">
        <v>530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1324.9109895568008</v>
      </c>
      <c r="O82" s="223">
        <f t="shared" si="61"/>
        <v>74.686172074130795</v>
      </c>
      <c r="P82" s="150">
        <f>M82-J82</f>
        <v>0.1666666666666643</v>
      </c>
      <c r="Q82" s="151">
        <f>N82-K82</f>
        <v>-148.58901044319919</v>
      </c>
      <c r="R82" s="209">
        <f>O82/L82</f>
        <v>0.88945438471874116</v>
      </c>
      <c r="S82" s="910"/>
      <c r="T82" s="198"/>
      <c r="U82" s="198"/>
      <c r="V82" s="495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1</v>
      </c>
      <c r="AE82" s="139">
        <f>SUM(AE70:AE81)</f>
        <v>0</v>
      </c>
      <c r="AF82" s="78">
        <f>N82-K82</f>
        <v>-148.58901044319919</v>
      </c>
      <c r="AG82" s="496">
        <f>N82/K82</f>
        <v>0.89915913780576917</v>
      </c>
      <c r="AH82" s="910"/>
    </row>
    <row r="83" spans="1:37" ht="19.2" customHeight="1">
      <c r="A83" s="918" t="s">
        <v>539</v>
      </c>
      <c r="B83" s="142" t="s">
        <v>163</v>
      </c>
      <c r="C83" s="502"/>
      <c r="D83" s="225" t="s">
        <v>100</v>
      </c>
      <c r="E83" s="72"/>
      <c r="F83" s="174">
        <v>27.5</v>
      </c>
      <c r="G83" s="74">
        <v>406</v>
      </c>
      <c r="H83" s="116">
        <f t="shared" ref="H83:H94" si="62">F83*G83</f>
        <v>11165</v>
      </c>
      <c r="I83" s="495"/>
      <c r="J83" s="129">
        <v>12</v>
      </c>
      <c r="K83" s="85">
        <v>2000</v>
      </c>
      <c r="L83" s="118">
        <v>166.66666666666666</v>
      </c>
      <c r="M83" s="498">
        <v>10</v>
      </c>
      <c r="N83" s="85">
        <f t="shared" ref="N83:N90" si="63">G83/W83*60</f>
        <v>1282.1052631578939</v>
      </c>
      <c r="O83" s="221">
        <f t="shared" ref="O83:O90" si="64">N83/M83</f>
        <v>128.21052631578939</v>
      </c>
      <c r="P83" s="84">
        <f t="shared" ref="P83:P84" si="65">M83-J83</f>
        <v>-2</v>
      </c>
      <c r="Q83" s="119">
        <f t="shared" ref="Q83:Q84" si="66">O83-L83</f>
        <v>-38.456140350877263</v>
      </c>
      <c r="R83" s="224">
        <f t="shared" ref="R83:R84" si="67">O83/L83</f>
        <v>0.76926315789473643</v>
      </c>
      <c r="S83" s="910">
        <f>R95</f>
        <v>0.86599167868066429</v>
      </c>
      <c r="T83" s="198">
        <v>0.33333333333333331</v>
      </c>
      <c r="U83" s="198">
        <v>0.34652777777777777</v>
      </c>
      <c r="V83" s="495">
        <v>5</v>
      </c>
      <c r="W83" s="492">
        <f t="shared" ref="W83:W93" si="68">(U83-T83)*24*60</f>
        <v>19.000000000000014</v>
      </c>
      <c r="X83" s="83"/>
      <c r="Y83" s="83"/>
      <c r="Z83" s="84"/>
      <c r="AA83" s="84"/>
      <c r="AB83" s="895"/>
      <c r="AC83" s="895"/>
      <c r="AD83" s="505"/>
      <c r="AE83" s="505"/>
      <c r="AF83" s="78">
        <f t="shared" ref="AF83:AF173" si="69">N83-K83</f>
        <v>-717.89473684210611</v>
      </c>
      <c r="AG83" s="496">
        <f t="shared" ref="AG83:AG173" si="70">N83/K83</f>
        <v>0.64105263157894699</v>
      </c>
      <c r="AH83" s="910">
        <f>AG95</f>
        <v>0.8514742777038633</v>
      </c>
      <c r="AJ83" s="62" t="str">
        <f>A83</f>
        <v>四度四組
(ET-55)</v>
      </c>
      <c r="AK83" s="404">
        <f>AVERAGE(AK84:AK94)</f>
        <v>6.4285714285714493</v>
      </c>
    </row>
    <row r="84" spans="1:37" ht="19.2" customHeight="1">
      <c r="A84" s="919"/>
      <c r="B84" s="142" t="s">
        <v>167</v>
      </c>
      <c r="C84" s="157"/>
      <c r="D84" s="225" t="s">
        <v>126</v>
      </c>
      <c r="E84" s="72"/>
      <c r="F84" s="174">
        <v>61.11</v>
      </c>
      <c r="G84" s="74">
        <v>3854</v>
      </c>
      <c r="H84" s="116">
        <f t="shared" si="62"/>
        <v>235517.94</v>
      </c>
      <c r="I84" s="495"/>
      <c r="J84" s="129">
        <v>16</v>
      </c>
      <c r="K84" s="85">
        <v>1440</v>
      </c>
      <c r="L84" s="118">
        <v>90</v>
      </c>
      <c r="M84" s="498">
        <v>16</v>
      </c>
      <c r="N84" s="85">
        <f t="shared" si="63"/>
        <v>1306.4406779661017</v>
      </c>
      <c r="O84" s="221">
        <f t="shared" si="64"/>
        <v>81.652542372881356</v>
      </c>
      <c r="P84" s="84">
        <f t="shared" si="65"/>
        <v>0</v>
      </c>
      <c r="Q84" s="119">
        <f t="shared" si="66"/>
        <v>-8.3474576271186436</v>
      </c>
      <c r="R84" s="224">
        <f t="shared" si="67"/>
        <v>0.90725047080979282</v>
      </c>
      <c r="S84" s="910"/>
      <c r="T84" s="198">
        <v>0.35138888888888886</v>
      </c>
      <c r="U84" s="198">
        <v>0.47430555555555554</v>
      </c>
      <c r="V84" s="495">
        <v>7</v>
      </c>
      <c r="W84" s="492">
        <f t="shared" si="68"/>
        <v>177</v>
      </c>
      <c r="X84" s="83"/>
      <c r="Y84" s="83"/>
      <c r="Z84" s="84"/>
      <c r="AA84" s="84"/>
      <c r="AB84" s="895"/>
      <c r="AC84" s="895"/>
      <c r="AD84" s="505"/>
      <c r="AE84" s="505"/>
      <c r="AF84" s="78">
        <f t="shared" si="69"/>
        <v>-133.5593220338983</v>
      </c>
      <c r="AG84" s="496">
        <f t="shared" si="70"/>
        <v>0.90725047080979282</v>
      </c>
      <c r="AH84" s="910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919"/>
      <c r="B85" s="142" t="s">
        <v>167</v>
      </c>
      <c r="C85" s="127"/>
      <c r="D85" s="225" t="s">
        <v>127</v>
      </c>
      <c r="E85" s="72"/>
      <c r="F85" s="174">
        <v>61.09</v>
      </c>
      <c r="G85" s="74">
        <v>2299</v>
      </c>
      <c r="H85" s="116">
        <f t="shared" si="62"/>
        <v>140445.91</v>
      </c>
      <c r="I85" s="495"/>
      <c r="J85" s="129">
        <v>17</v>
      </c>
      <c r="K85" s="85">
        <v>1440</v>
      </c>
      <c r="L85" s="118">
        <v>84.705882352941174</v>
      </c>
      <c r="M85" s="498">
        <v>17</v>
      </c>
      <c r="N85" s="85">
        <f t="shared" si="63"/>
        <v>1289.1588785046736</v>
      </c>
      <c r="O85" s="221">
        <f t="shared" si="64"/>
        <v>75.832875206157269</v>
      </c>
      <c r="P85" s="84">
        <f>M85-J85</f>
        <v>0</v>
      </c>
      <c r="Q85" s="119">
        <f>O85-L85</f>
        <v>-8.8730071467839053</v>
      </c>
      <c r="R85" s="224">
        <f>O85/L85</f>
        <v>0.89524922118380112</v>
      </c>
      <c r="S85" s="910"/>
      <c r="T85" s="198">
        <v>0.51458333333333328</v>
      </c>
      <c r="U85" s="198">
        <v>0.5888888888888888</v>
      </c>
      <c r="V85" s="495">
        <v>5</v>
      </c>
      <c r="W85" s="492">
        <f t="shared" si="68"/>
        <v>106.99999999999994</v>
      </c>
      <c r="X85" s="83"/>
      <c r="Y85" s="83"/>
      <c r="Z85" s="84"/>
      <c r="AA85" s="84"/>
      <c r="AB85" s="895"/>
      <c r="AC85" s="895"/>
      <c r="AD85" s="505"/>
      <c r="AE85" s="505"/>
      <c r="AF85" s="78">
        <f t="shared" si="69"/>
        <v>-150.84112149532643</v>
      </c>
      <c r="AG85" s="496">
        <f t="shared" si="70"/>
        <v>0.89524922118380112</v>
      </c>
      <c r="AH85" s="910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919"/>
      <c r="B86" s="142" t="s">
        <v>167</v>
      </c>
      <c r="C86" s="127"/>
      <c r="D86" s="225" t="s">
        <v>121</v>
      </c>
      <c r="E86" s="72"/>
      <c r="F86" s="174">
        <v>77.34</v>
      </c>
      <c r="G86" s="74">
        <v>670.19999999999993</v>
      </c>
      <c r="H86" s="116">
        <f t="shared" si="62"/>
        <v>51833.267999999996</v>
      </c>
      <c r="I86" s="495">
        <v>1</v>
      </c>
      <c r="J86" s="129">
        <v>18</v>
      </c>
      <c r="K86" s="85">
        <v>1440</v>
      </c>
      <c r="L86" s="118">
        <v>80</v>
      </c>
      <c r="M86" s="498">
        <v>18</v>
      </c>
      <c r="N86" s="85">
        <f t="shared" si="63"/>
        <v>1256.6249999999982</v>
      </c>
      <c r="O86" s="221">
        <f t="shared" si="64"/>
        <v>69.812499999999901</v>
      </c>
      <c r="P86" s="84">
        <f>M86-J86</f>
        <v>0</v>
      </c>
      <c r="Q86" s="119">
        <f>O86-L86</f>
        <v>-10.187500000000099</v>
      </c>
      <c r="R86" s="224">
        <f>O86/L86</f>
        <v>0.8726562499999988</v>
      </c>
      <c r="S86" s="910"/>
      <c r="T86" s="198">
        <v>0.59374999999999989</v>
      </c>
      <c r="U86" s="198">
        <v>0.61597222222222214</v>
      </c>
      <c r="V86" s="495">
        <v>7</v>
      </c>
      <c r="W86" s="492">
        <f t="shared" si="68"/>
        <v>32.000000000000043</v>
      </c>
      <c r="X86" s="83"/>
      <c r="Y86" s="83"/>
      <c r="Z86" s="84"/>
      <c r="AA86" s="84"/>
      <c r="AB86" s="895"/>
      <c r="AC86" s="895"/>
      <c r="AD86" s="505"/>
      <c r="AE86" s="505"/>
      <c r="AF86" s="78">
        <f>N86-K86</f>
        <v>-183.37500000000182</v>
      </c>
      <c r="AG86" s="496">
        <f>N86/K86</f>
        <v>0.87265624999999869</v>
      </c>
      <c r="AH86" s="910"/>
      <c r="AJ86" s="405">
        <f t="shared" si="71"/>
        <v>7</v>
      </c>
      <c r="AK86" s="406">
        <f t="shared" si="72"/>
        <v>7</v>
      </c>
    </row>
    <row r="87" spans="1:37" ht="19.2" customHeight="1">
      <c r="A87" s="919"/>
      <c r="B87" s="142" t="s">
        <v>167</v>
      </c>
      <c r="C87" s="502"/>
      <c r="D87" s="71" t="s">
        <v>128</v>
      </c>
      <c r="E87" s="72"/>
      <c r="F87" s="174">
        <v>69.260000000000005</v>
      </c>
      <c r="G87" s="85">
        <v>600</v>
      </c>
      <c r="H87" s="116">
        <f t="shared" si="62"/>
        <v>41556</v>
      </c>
      <c r="I87" s="495">
        <v>1</v>
      </c>
      <c r="J87" s="129">
        <v>20</v>
      </c>
      <c r="K87" s="85">
        <v>1385</v>
      </c>
      <c r="L87" s="118">
        <v>69.25</v>
      </c>
      <c r="M87" s="498">
        <v>20</v>
      </c>
      <c r="N87" s="85">
        <f t="shared" si="63"/>
        <v>1199.999999999998</v>
      </c>
      <c r="O87" s="221">
        <f t="shared" si="64"/>
        <v>59.999999999999901</v>
      </c>
      <c r="P87" s="84">
        <f>M87-J87</f>
        <v>0</v>
      </c>
      <c r="Q87" s="119">
        <f>O87-L87</f>
        <v>-9.2500000000000995</v>
      </c>
      <c r="R87" s="224">
        <f>O87/L87</f>
        <v>0.86642599277978194</v>
      </c>
      <c r="S87" s="910"/>
      <c r="T87" s="198">
        <v>0.62083333333333324</v>
      </c>
      <c r="U87" s="198">
        <v>0.64166666666666661</v>
      </c>
      <c r="V87" s="495">
        <v>7</v>
      </c>
      <c r="W87" s="492">
        <f t="shared" si="68"/>
        <v>30.000000000000053</v>
      </c>
      <c r="X87" s="83"/>
      <c r="Y87" s="83"/>
      <c r="Z87" s="84"/>
      <c r="AA87" s="84"/>
      <c r="AB87" s="895"/>
      <c r="AC87" s="895"/>
      <c r="AD87" s="505"/>
      <c r="AE87" s="505"/>
      <c r="AF87" s="78">
        <f>N87-K87</f>
        <v>-185.00000000000205</v>
      </c>
      <c r="AG87" s="496">
        <f>N87/K87</f>
        <v>0.86642599277978194</v>
      </c>
      <c r="AH87" s="910"/>
      <c r="AJ87" s="405">
        <f t="shared" si="71"/>
        <v>7</v>
      </c>
      <c r="AK87" s="406">
        <f t="shared" si="72"/>
        <v>7</v>
      </c>
    </row>
    <row r="88" spans="1:37" ht="19.2" customHeight="1">
      <c r="A88" s="919"/>
      <c r="B88" s="142" t="s">
        <v>167</v>
      </c>
      <c r="C88" s="502"/>
      <c r="D88" s="71" t="s">
        <v>122</v>
      </c>
      <c r="E88" s="72"/>
      <c r="F88" s="174">
        <v>53.36</v>
      </c>
      <c r="G88" s="148">
        <v>2147.7600000000002</v>
      </c>
      <c r="H88" s="116">
        <f t="shared" si="62"/>
        <v>114604.47360000001</v>
      </c>
      <c r="I88" s="495">
        <v>1</v>
      </c>
      <c r="J88" s="129">
        <v>19</v>
      </c>
      <c r="K88" s="85">
        <v>1636</v>
      </c>
      <c r="L88" s="118">
        <v>86.10526315789474</v>
      </c>
      <c r="M88" s="498">
        <v>19</v>
      </c>
      <c r="N88" s="85">
        <f t="shared" si="63"/>
        <v>1385.6516129032261</v>
      </c>
      <c r="O88" s="221">
        <f t="shared" si="64"/>
        <v>72.929032258064538</v>
      </c>
      <c r="P88" s="84">
        <f t="shared" ref="P88" si="73">M88-J88</f>
        <v>0</v>
      </c>
      <c r="Q88" s="119">
        <f t="shared" ref="Q88" si="74">O88-L88</f>
        <v>-13.176230899830202</v>
      </c>
      <c r="R88" s="224">
        <f t="shared" ref="R88" si="75">O88/L88</f>
        <v>0.84697531351052946</v>
      </c>
      <c r="S88" s="910"/>
      <c r="T88" s="198">
        <v>0.65694444444444433</v>
      </c>
      <c r="U88" s="198">
        <v>0.72152777777777766</v>
      </c>
      <c r="V88" s="495">
        <v>22</v>
      </c>
      <c r="W88" s="492">
        <f t="shared" si="68"/>
        <v>92.999999999999986</v>
      </c>
      <c r="X88" s="83">
        <v>0.64583333333333337</v>
      </c>
      <c r="Y88" s="83">
        <v>0.65625</v>
      </c>
      <c r="Z88" s="84"/>
      <c r="AA88" s="84"/>
      <c r="AB88" s="895"/>
      <c r="AC88" s="895"/>
      <c r="AD88" s="505">
        <v>1</v>
      </c>
      <c r="AE88" s="505"/>
      <c r="AF88" s="78">
        <f>N88-K88</f>
        <v>-250.34838709677388</v>
      </c>
      <c r="AG88" s="496">
        <f>N88/K88</f>
        <v>0.84697531351052946</v>
      </c>
      <c r="AH88" s="910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919"/>
      <c r="B89" s="142" t="s">
        <v>164</v>
      </c>
      <c r="C89" s="502"/>
      <c r="D89" s="71" t="s">
        <v>107</v>
      </c>
      <c r="E89" s="72"/>
      <c r="F89" s="174">
        <v>49.52</v>
      </c>
      <c r="G89" s="148">
        <v>469.44</v>
      </c>
      <c r="H89" s="116">
        <f t="shared" si="62"/>
        <v>23246.668800000003</v>
      </c>
      <c r="I89" s="495">
        <v>1</v>
      </c>
      <c r="J89" s="129">
        <v>18</v>
      </c>
      <c r="K89" s="85">
        <v>1565</v>
      </c>
      <c r="L89" s="118">
        <v>86.944444444444443</v>
      </c>
      <c r="M89" s="498">
        <v>18</v>
      </c>
      <c r="N89" s="85">
        <f t="shared" si="63"/>
        <v>1408.3200000000049</v>
      </c>
      <c r="O89" s="221">
        <f t="shared" si="64"/>
        <v>78.240000000000279</v>
      </c>
      <c r="P89" s="84">
        <f>M89-J89</f>
        <v>0</v>
      </c>
      <c r="Q89" s="119">
        <f>O89-L89</f>
        <v>-8.7044444444441638</v>
      </c>
      <c r="R89" s="224">
        <f>O89/L89</f>
        <v>0.89988498402556238</v>
      </c>
      <c r="S89" s="910"/>
      <c r="T89" s="198">
        <v>0.72638888888888875</v>
      </c>
      <c r="U89" s="198">
        <v>0.74027777777777759</v>
      </c>
      <c r="V89" s="495">
        <v>7</v>
      </c>
      <c r="W89" s="492">
        <f t="shared" si="68"/>
        <v>19.999999999999929</v>
      </c>
      <c r="X89" s="83"/>
      <c r="Y89" s="83"/>
      <c r="Z89" s="84"/>
      <c r="AA89" s="84"/>
      <c r="AB89" s="895"/>
      <c r="AC89" s="895"/>
      <c r="AD89" s="505"/>
      <c r="AE89" s="505"/>
      <c r="AF89" s="78">
        <f>N89-K89</f>
        <v>-156.67999999999506</v>
      </c>
      <c r="AG89" s="496">
        <f>N89/K89</f>
        <v>0.89988498402556227</v>
      </c>
      <c r="AH89" s="910"/>
      <c r="AJ89" s="405">
        <f t="shared" si="71"/>
        <v>7</v>
      </c>
      <c r="AK89" s="406">
        <f t="shared" si="72"/>
        <v>7</v>
      </c>
    </row>
    <row r="90" spans="1:37" ht="19.2" customHeight="1">
      <c r="A90" s="919"/>
      <c r="B90" s="142" t="s">
        <v>166</v>
      </c>
      <c r="C90" s="502"/>
      <c r="D90" s="71" t="s">
        <v>150</v>
      </c>
      <c r="E90" s="72"/>
      <c r="F90" s="174">
        <v>50.67</v>
      </c>
      <c r="G90" s="74">
        <v>1038</v>
      </c>
      <c r="H90" s="116">
        <f t="shared" si="62"/>
        <v>52595.46</v>
      </c>
      <c r="I90" s="226"/>
      <c r="J90" s="129">
        <v>17</v>
      </c>
      <c r="K90" s="85">
        <v>1440</v>
      </c>
      <c r="L90" s="118">
        <v>84.705882352941174</v>
      </c>
      <c r="M90" s="498">
        <v>17</v>
      </c>
      <c r="N90" s="85">
        <f t="shared" si="63"/>
        <v>1384</v>
      </c>
      <c r="O90" s="221">
        <f t="shared" si="64"/>
        <v>81.411764705882348</v>
      </c>
      <c r="P90" s="84">
        <f t="shared" ref="P90" si="76">M90-J90</f>
        <v>0</v>
      </c>
      <c r="Q90" s="119">
        <f t="shared" ref="Q90" si="77">O90-L90</f>
        <v>-3.294117647058826</v>
      </c>
      <c r="R90" s="224">
        <f t="shared" ref="R90" si="78">O90/L90</f>
        <v>0.96111111111111103</v>
      </c>
      <c r="S90" s="910"/>
      <c r="T90" s="198">
        <v>0.74444444444444424</v>
      </c>
      <c r="U90" s="198">
        <v>0.77569444444444424</v>
      </c>
      <c r="V90" s="495">
        <v>6</v>
      </c>
      <c r="W90" s="492">
        <f t="shared" si="68"/>
        <v>45</v>
      </c>
      <c r="X90" s="227"/>
      <c r="Y90" s="227"/>
      <c r="Z90" s="84"/>
      <c r="AA90" s="84"/>
      <c r="AB90" s="895"/>
      <c r="AC90" s="895"/>
      <c r="AD90" s="505"/>
      <c r="AE90" s="505"/>
      <c r="AF90" s="78">
        <f t="shared" si="69"/>
        <v>-56</v>
      </c>
      <c r="AG90" s="496">
        <f t="shared" si="70"/>
        <v>0.96111111111111114</v>
      </c>
      <c r="AH90" s="910"/>
      <c r="AJ90" s="405">
        <f t="shared" si="71"/>
        <v>6</v>
      </c>
      <c r="AK90" s="406">
        <f t="shared" si="72"/>
        <v>6</v>
      </c>
    </row>
    <row r="91" spans="1:37" ht="19.2" customHeight="1">
      <c r="A91" s="919"/>
      <c r="B91" s="142">
        <v>0</v>
      </c>
      <c r="C91" s="502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98"/>
      <c r="N91" s="85"/>
      <c r="O91" s="221"/>
      <c r="P91" s="84"/>
      <c r="Q91" s="119"/>
      <c r="R91" s="224"/>
      <c r="S91" s="911"/>
      <c r="T91" s="198"/>
      <c r="U91" s="198"/>
      <c r="V91" s="495"/>
      <c r="W91" s="492">
        <f t="shared" si="68"/>
        <v>0</v>
      </c>
      <c r="X91" s="149"/>
      <c r="Y91" s="149"/>
      <c r="Z91" s="84"/>
      <c r="AA91" s="84"/>
      <c r="AB91" s="895"/>
      <c r="AC91" s="895"/>
      <c r="AD91" s="505"/>
      <c r="AE91" s="505"/>
      <c r="AF91" s="78">
        <f t="shared" si="69"/>
        <v>0</v>
      </c>
      <c r="AG91" s="496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502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495"/>
      <c r="W92" s="492">
        <f t="shared" si="68"/>
        <v>0</v>
      </c>
      <c r="X92" s="218"/>
      <c r="Y92" s="218"/>
      <c r="Z92" s="159"/>
      <c r="AA92" s="159"/>
      <c r="AB92" s="895"/>
      <c r="AC92" s="895"/>
      <c r="AD92" s="505"/>
      <c r="AE92" s="505"/>
      <c r="AF92" s="78">
        <f t="shared" si="69"/>
        <v>0</v>
      </c>
      <c r="AG92" s="496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49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98"/>
      <c r="N93" s="85"/>
      <c r="O93" s="118"/>
      <c r="P93" s="84"/>
      <c r="Q93" s="119"/>
      <c r="R93" s="499"/>
      <c r="S93" s="920"/>
      <c r="T93" s="232"/>
      <c r="U93" s="232"/>
      <c r="V93" s="490"/>
      <c r="W93" s="492">
        <f t="shared" si="68"/>
        <v>0</v>
      </c>
      <c r="X93" s="233"/>
      <c r="Y93" s="233"/>
      <c r="Z93" s="159"/>
      <c r="AA93" s="159"/>
      <c r="AB93" s="895"/>
      <c r="AC93" s="895"/>
      <c r="AD93" s="505"/>
      <c r="AE93" s="505"/>
      <c r="AF93" s="78">
        <f t="shared" si="69"/>
        <v>0</v>
      </c>
      <c r="AG93" s="496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49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99"/>
      <c r="S94" s="920"/>
      <c r="T94" s="232"/>
      <c r="U94" s="232"/>
      <c r="V94" s="490"/>
      <c r="W94" s="492">
        <f>(U94-T94)*24*60</f>
        <v>0</v>
      </c>
      <c r="X94" s="233"/>
      <c r="Y94" s="233"/>
      <c r="Z94" s="159"/>
      <c r="AA94" s="159"/>
      <c r="AB94" s="895"/>
      <c r="AC94" s="895"/>
      <c r="AD94" s="505"/>
      <c r="AE94" s="505"/>
      <c r="AF94" s="78">
        <f t="shared" si="69"/>
        <v>0</v>
      </c>
      <c r="AG94" s="496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540</v>
      </c>
      <c r="D95" s="891" t="s">
        <v>530</v>
      </c>
      <c r="E95" s="891"/>
      <c r="F95" s="98"/>
      <c r="G95" s="99"/>
      <c r="H95" s="237"/>
      <c r="I95" s="135"/>
      <c r="J95" s="238">
        <v>17.125</v>
      </c>
      <c r="K95" s="238">
        <v>1543.25</v>
      </c>
      <c r="L95" s="239">
        <v>93.547267371861025</v>
      </c>
      <c r="M95" s="238">
        <f t="shared" ref="M95:O95" si="79">AVERAGE(M83:M94)</f>
        <v>16.875</v>
      </c>
      <c r="N95" s="238">
        <f t="shared" si="79"/>
        <v>1314.037679066487</v>
      </c>
      <c r="O95" s="239">
        <f t="shared" si="79"/>
        <v>81.011155107346866</v>
      </c>
      <c r="P95" s="240">
        <f>M95-J95</f>
        <v>-0.25</v>
      </c>
      <c r="Q95" s="241">
        <f t="shared" ref="Q95:Q103" si="80">O95-L95</f>
        <v>-12.536112264514159</v>
      </c>
      <c r="R95" s="242">
        <f>O95/L95</f>
        <v>0.86599167868066429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1</v>
      </c>
      <c r="AE95" s="139">
        <f>SUM(AE83:AE94)</f>
        <v>0</v>
      </c>
      <c r="AF95" s="104">
        <f t="shared" si="69"/>
        <v>-229.21232093351296</v>
      </c>
      <c r="AG95" s="497">
        <f t="shared" si="70"/>
        <v>0.8514742777038633</v>
      </c>
      <c r="AH95" s="911"/>
    </row>
    <row r="96" spans="1:37" ht="19.2" customHeight="1">
      <c r="A96" s="921" t="s">
        <v>541</v>
      </c>
      <c r="B96" s="495" t="s">
        <v>163</v>
      </c>
      <c r="C96" s="127"/>
      <c r="D96" s="128" t="s">
        <v>111</v>
      </c>
      <c r="E96" s="72"/>
      <c r="F96" s="73">
        <v>43.14</v>
      </c>
      <c r="G96" s="74">
        <v>1844.25</v>
      </c>
      <c r="H96" s="75">
        <f t="shared" ref="H96:H105" si="81">F96*G96</f>
        <v>79560.945000000007</v>
      </c>
      <c r="I96" s="495"/>
      <c r="J96" s="76">
        <v>17</v>
      </c>
      <c r="K96" s="74">
        <v>1500</v>
      </c>
      <c r="L96" s="77">
        <v>88.235294117647058</v>
      </c>
      <c r="M96" s="493">
        <v>17</v>
      </c>
      <c r="N96" s="74">
        <f t="shared" ref="N96:N103" si="82">G96/W96*60</f>
        <v>1333.192771084337</v>
      </c>
      <c r="O96" s="77">
        <f t="shared" ref="O96:O103" si="83">N96/M96</f>
        <v>78.423104181431583</v>
      </c>
      <c r="P96" s="78">
        <f t="shared" ref="P96:P103" si="84">M96-J96</f>
        <v>0</v>
      </c>
      <c r="Q96" s="79">
        <f t="shared" si="80"/>
        <v>-9.812189936215475</v>
      </c>
      <c r="R96" s="496">
        <f t="shared" ref="R96:R103" si="85">O96/L96</f>
        <v>0.88879518072289132</v>
      </c>
      <c r="S96" s="910">
        <f>R108</f>
        <v>0.85936871167538564</v>
      </c>
      <c r="T96" s="80">
        <v>0.33333333333333331</v>
      </c>
      <c r="U96" s="80">
        <v>0.39097222222222222</v>
      </c>
      <c r="V96" s="505">
        <v>5</v>
      </c>
      <c r="W96" s="120">
        <f t="shared" ref="W96:W133" si="86">(U96-T96)*24*60</f>
        <v>83.000000000000028</v>
      </c>
      <c r="X96" s="126"/>
      <c r="Y96" s="126"/>
      <c r="Z96" s="84"/>
      <c r="AA96" s="84"/>
      <c r="AB96" s="895"/>
      <c r="AC96" s="895"/>
      <c r="AD96" s="505"/>
      <c r="AE96" s="505"/>
      <c r="AF96" s="84">
        <f t="shared" si="69"/>
        <v>-166.80722891566302</v>
      </c>
      <c r="AG96" s="499">
        <f t="shared" si="70"/>
        <v>0.88879518072289132</v>
      </c>
      <c r="AH96" s="894">
        <f>AG108</f>
        <v>0.8523642205591041</v>
      </c>
    </row>
    <row r="97" spans="1:37" s="252" customFormat="1" ht="19.2" customHeight="1">
      <c r="A97" s="921"/>
      <c r="B97" s="495" t="s">
        <v>163</v>
      </c>
      <c r="C97" s="243"/>
      <c r="D97" s="244" t="s">
        <v>130</v>
      </c>
      <c r="E97" s="87"/>
      <c r="F97" s="245">
        <v>29.113149847094796</v>
      </c>
      <c r="G97" s="246">
        <v>2487</v>
      </c>
      <c r="H97" s="247">
        <f t="shared" si="81"/>
        <v>72404.403669724765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82"/>
        <v>1147.8461538461536</v>
      </c>
      <c r="O97" s="77">
        <f t="shared" si="83"/>
        <v>57.392307692307682</v>
      </c>
      <c r="P97" s="78">
        <f t="shared" si="84"/>
        <v>0</v>
      </c>
      <c r="Q97" s="79">
        <f t="shared" si="80"/>
        <v>-11.857692307692318</v>
      </c>
      <c r="R97" s="496">
        <f t="shared" si="85"/>
        <v>0.828769786170508</v>
      </c>
      <c r="S97" s="910"/>
      <c r="T97" s="248">
        <v>0.40625</v>
      </c>
      <c r="U97" s="248">
        <v>0.49652777777777779</v>
      </c>
      <c r="V97" s="249">
        <v>22</v>
      </c>
      <c r="W97" s="120">
        <f t="shared" si="86"/>
        <v>130.00000000000003</v>
      </c>
      <c r="X97" s="83">
        <v>0.39583333333333331</v>
      </c>
      <c r="Y97" s="83">
        <v>0.4055555555555555</v>
      </c>
      <c r="Z97" s="84"/>
      <c r="AA97" s="84"/>
      <c r="AB97" s="895"/>
      <c r="AC97" s="895"/>
      <c r="AD97" s="249"/>
      <c r="AE97" s="249"/>
      <c r="AF97" s="250">
        <f t="shared" si="69"/>
        <v>-237.15384615384642</v>
      </c>
      <c r="AG97" s="251">
        <f t="shared" si="70"/>
        <v>0.828769786170508</v>
      </c>
      <c r="AH97" s="894"/>
      <c r="AJ97" s="62"/>
      <c r="AK97" s="62"/>
    </row>
    <row r="98" spans="1:37" s="255" customFormat="1" ht="19.2" customHeight="1">
      <c r="A98" s="921"/>
      <c r="B98" s="495" t="s">
        <v>166</v>
      </c>
      <c r="C98" s="86"/>
      <c r="D98" s="71" t="s">
        <v>123</v>
      </c>
      <c r="E98" s="114"/>
      <c r="F98" s="245">
        <v>51.44</v>
      </c>
      <c r="G98" s="85">
        <v>1272</v>
      </c>
      <c r="H98" s="247">
        <f t="shared" si="81"/>
        <v>65431.68</v>
      </c>
      <c r="I98" s="505"/>
      <c r="J98" s="76">
        <v>20</v>
      </c>
      <c r="K98" s="74">
        <v>1440</v>
      </c>
      <c r="L98" s="77">
        <v>72</v>
      </c>
      <c r="M98" s="129">
        <v>20</v>
      </c>
      <c r="N98" s="74">
        <f t="shared" si="82"/>
        <v>1174.1538461538476</v>
      </c>
      <c r="O98" s="77">
        <f t="shared" si="83"/>
        <v>58.707692307692376</v>
      </c>
      <c r="P98" s="78">
        <f t="shared" si="84"/>
        <v>0</v>
      </c>
      <c r="Q98" s="79">
        <f t="shared" si="80"/>
        <v>-13.292307692307624</v>
      </c>
      <c r="R98" s="496">
        <f t="shared" si="85"/>
        <v>0.81538461538461637</v>
      </c>
      <c r="S98" s="910"/>
      <c r="T98" s="80">
        <v>0.53680555555555554</v>
      </c>
      <c r="U98" s="80">
        <v>0.58194444444444438</v>
      </c>
      <c r="V98" s="505">
        <v>5</v>
      </c>
      <c r="W98" s="120">
        <f t="shared" si="86"/>
        <v>64.999999999999929</v>
      </c>
      <c r="X98" s="253"/>
      <c r="Y98" s="253"/>
      <c r="Z98" s="254"/>
      <c r="AA98" s="254"/>
      <c r="AB98" s="895"/>
      <c r="AC98" s="895"/>
      <c r="AD98" s="505"/>
      <c r="AE98" s="505"/>
      <c r="AF98" s="250">
        <f t="shared" si="69"/>
        <v>-265.84615384615245</v>
      </c>
      <c r="AG98" s="499">
        <f t="shared" si="70"/>
        <v>0.81538461538461637</v>
      </c>
      <c r="AH98" s="894"/>
      <c r="AJ98" s="62"/>
      <c r="AK98" s="62"/>
    </row>
    <row r="99" spans="1:37" ht="19.2" customHeight="1">
      <c r="A99" s="921"/>
      <c r="B99" s="495" t="s">
        <v>166</v>
      </c>
      <c r="C99" s="112"/>
      <c r="D99" s="113" t="s">
        <v>192</v>
      </c>
      <c r="E99" s="114"/>
      <c r="F99" s="245">
        <v>56.43</v>
      </c>
      <c r="G99" s="85">
        <v>1532</v>
      </c>
      <c r="H99" s="247">
        <f t="shared" si="81"/>
        <v>86450.76</v>
      </c>
      <c r="I99" s="505"/>
      <c r="J99" s="76">
        <v>19</v>
      </c>
      <c r="K99" s="74">
        <v>1385</v>
      </c>
      <c r="L99" s="77">
        <v>72.89473684210526</v>
      </c>
      <c r="M99" s="493">
        <v>19</v>
      </c>
      <c r="N99" s="74">
        <f t="shared" si="82"/>
        <v>1276.6666666666656</v>
      </c>
      <c r="O99" s="77">
        <f t="shared" si="83"/>
        <v>67.1929824561403</v>
      </c>
      <c r="P99" s="78">
        <f t="shared" si="84"/>
        <v>0</v>
      </c>
      <c r="Q99" s="79">
        <f t="shared" si="80"/>
        <v>-5.7017543859649606</v>
      </c>
      <c r="R99" s="496">
        <f t="shared" si="85"/>
        <v>0.92178098676293552</v>
      </c>
      <c r="S99" s="910"/>
      <c r="T99" s="80">
        <v>0.58680555555555547</v>
      </c>
      <c r="U99" s="80">
        <v>0.63680555555555551</v>
      </c>
      <c r="V99" s="505">
        <v>7</v>
      </c>
      <c r="W99" s="120">
        <f t="shared" si="86"/>
        <v>72.000000000000057</v>
      </c>
      <c r="X99" s="218"/>
      <c r="Y99" s="218"/>
      <c r="Z99" s="159"/>
      <c r="AA99" s="159"/>
      <c r="AB99" s="895"/>
      <c r="AC99" s="895"/>
      <c r="AD99" s="505">
        <v>1</v>
      </c>
      <c r="AE99" s="505"/>
      <c r="AF99" s="250">
        <f t="shared" si="69"/>
        <v>-108.33333333333439</v>
      </c>
      <c r="AG99" s="251">
        <f t="shared" si="70"/>
        <v>0.92178098676293541</v>
      </c>
      <c r="AH99" s="894"/>
    </row>
    <row r="100" spans="1:37" s="255" customFormat="1" ht="19.2" customHeight="1">
      <c r="A100" s="921"/>
      <c r="B100" s="495" t="s">
        <v>166</v>
      </c>
      <c r="C100" s="86"/>
      <c r="D100" s="71" t="s">
        <v>196</v>
      </c>
      <c r="E100" s="114"/>
      <c r="F100" s="245">
        <v>57.3</v>
      </c>
      <c r="G100" s="85">
        <v>1250</v>
      </c>
      <c r="H100" s="247">
        <f t="shared" si="81"/>
        <v>71625</v>
      </c>
      <c r="I100" s="505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82"/>
        <v>1315.7894736842115</v>
      </c>
      <c r="O100" s="77">
        <f t="shared" si="83"/>
        <v>69.252077562326917</v>
      </c>
      <c r="P100" s="78">
        <f t="shared" si="84"/>
        <v>0</v>
      </c>
      <c r="Q100" s="79">
        <f t="shared" si="80"/>
        <v>-6.537396121883603</v>
      </c>
      <c r="R100" s="496">
        <f t="shared" si="85"/>
        <v>0.91374269005848019</v>
      </c>
      <c r="S100" s="910"/>
      <c r="T100" s="248">
        <v>0.65208333333333324</v>
      </c>
      <c r="U100" s="248">
        <v>0.69166666666666654</v>
      </c>
      <c r="V100" s="249">
        <v>22</v>
      </c>
      <c r="W100" s="120">
        <f t="shared" si="86"/>
        <v>56.999999999999957</v>
      </c>
      <c r="X100" s="256">
        <v>0.64166666666666672</v>
      </c>
      <c r="Y100" s="256">
        <v>0.65138888888888891</v>
      </c>
      <c r="Z100" s="254"/>
      <c r="AA100" s="254"/>
      <c r="AB100" s="895"/>
      <c r="AC100" s="895"/>
      <c r="AD100" s="505"/>
      <c r="AE100" s="505"/>
      <c r="AF100" s="250">
        <f t="shared" si="69"/>
        <v>-124.21052631578846</v>
      </c>
      <c r="AG100" s="499">
        <f t="shared" si="70"/>
        <v>0.91374269005848019</v>
      </c>
      <c r="AH100" s="894"/>
      <c r="AJ100" s="62"/>
      <c r="AK100" s="62"/>
    </row>
    <row r="101" spans="1:37" s="255" customFormat="1" ht="19.2" customHeight="1">
      <c r="A101" s="921"/>
      <c r="B101" s="495" t="s">
        <v>163</v>
      </c>
      <c r="C101" s="86"/>
      <c r="D101" s="113" t="s">
        <v>130</v>
      </c>
      <c r="E101" s="114"/>
      <c r="F101" s="245">
        <v>29.113149847094796</v>
      </c>
      <c r="G101" s="85">
        <v>829</v>
      </c>
      <c r="H101" s="247">
        <f t="shared" si="81"/>
        <v>24134.801223241586</v>
      </c>
      <c r="I101" s="505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82"/>
        <v>1130.4545454545455</v>
      </c>
      <c r="O101" s="77">
        <f t="shared" si="83"/>
        <v>56.522727272727273</v>
      </c>
      <c r="P101" s="78">
        <f t="shared" si="84"/>
        <v>0</v>
      </c>
      <c r="Q101" s="79">
        <f t="shared" si="80"/>
        <v>-12.727272727272727</v>
      </c>
      <c r="R101" s="496">
        <f t="shared" si="85"/>
        <v>0.8162126681982278</v>
      </c>
      <c r="S101" s="910"/>
      <c r="T101" s="248">
        <v>0.69652777777777763</v>
      </c>
      <c r="U101" s="80">
        <v>0.72708333333333319</v>
      </c>
      <c r="V101" s="249">
        <v>7</v>
      </c>
      <c r="W101" s="120">
        <f t="shared" si="86"/>
        <v>44</v>
      </c>
      <c r="X101" s="257"/>
      <c r="Y101" s="257"/>
      <c r="Z101" s="254"/>
      <c r="AA101" s="254"/>
      <c r="AB101" s="895"/>
      <c r="AC101" s="895"/>
      <c r="AD101" s="505"/>
      <c r="AE101" s="505"/>
      <c r="AF101" s="250">
        <f t="shared" si="69"/>
        <v>-254.5454545454545</v>
      </c>
      <c r="AG101" s="251">
        <f t="shared" si="70"/>
        <v>0.8162126681982278</v>
      </c>
      <c r="AH101" s="894"/>
      <c r="AJ101" s="62"/>
      <c r="AK101" s="62"/>
    </row>
    <row r="102" spans="1:37" s="255" customFormat="1" ht="19.2" customHeight="1">
      <c r="A102" s="921"/>
      <c r="B102" s="495" t="s">
        <v>163</v>
      </c>
      <c r="C102" s="213"/>
      <c r="D102" s="113" t="s">
        <v>111</v>
      </c>
      <c r="E102" s="215"/>
      <c r="F102" s="245">
        <v>43.14</v>
      </c>
      <c r="G102" s="85">
        <v>614.75</v>
      </c>
      <c r="H102" s="247">
        <f t="shared" si="81"/>
        <v>26520.314999999999</v>
      </c>
      <c r="I102" s="495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82"/>
        <v>1317.3214285714257</v>
      </c>
      <c r="O102" s="77">
        <f t="shared" si="83"/>
        <v>77.489495798319155</v>
      </c>
      <c r="P102" s="78">
        <f t="shared" si="84"/>
        <v>0</v>
      </c>
      <c r="Q102" s="79">
        <f t="shared" si="80"/>
        <v>-10.745798319327903</v>
      </c>
      <c r="R102" s="496">
        <f t="shared" si="85"/>
        <v>0.87821428571428373</v>
      </c>
      <c r="S102" s="910"/>
      <c r="T102" s="248">
        <v>0.73194444444444429</v>
      </c>
      <c r="U102" s="248">
        <v>0.75138888888888877</v>
      </c>
      <c r="V102" s="249">
        <v>7</v>
      </c>
      <c r="W102" s="120">
        <f t="shared" si="86"/>
        <v>28.00000000000006</v>
      </c>
      <c r="X102" s="257"/>
      <c r="Y102" s="257"/>
      <c r="Z102" s="254"/>
      <c r="AA102" s="254"/>
      <c r="AB102" s="895"/>
      <c r="AC102" s="895"/>
      <c r="AD102" s="505"/>
      <c r="AE102" s="505"/>
      <c r="AF102" s="250">
        <f t="shared" si="69"/>
        <v>-182.67857142857429</v>
      </c>
      <c r="AG102" s="499">
        <f t="shared" si="70"/>
        <v>0.87821428571428384</v>
      </c>
      <c r="AH102" s="894"/>
      <c r="AJ102" s="62"/>
      <c r="AK102" s="62"/>
    </row>
    <row r="103" spans="1:37" s="255" customFormat="1" ht="19.2" customHeight="1">
      <c r="A103" s="921"/>
      <c r="B103" s="495" t="s">
        <v>166</v>
      </c>
      <c r="C103" s="258"/>
      <c r="D103" s="113" t="s">
        <v>154</v>
      </c>
      <c r="E103" s="114"/>
      <c r="F103" s="245">
        <v>54.5</v>
      </c>
      <c r="G103" s="85">
        <v>398</v>
      </c>
      <c r="H103" s="247">
        <f t="shared" si="81"/>
        <v>21691</v>
      </c>
      <c r="I103" s="259"/>
      <c r="J103" s="76">
        <v>21</v>
      </c>
      <c r="K103" s="74">
        <v>1440</v>
      </c>
      <c r="L103" s="77">
        <v>68.571428571428569</v>
      </c>
      <c r="M103" s="129">
        <v>20</v>
      </c>
      <c r="N103" s="74">
        <f t="shared" si="82"/>
        <v>1085.4545454545334</v>
      </c>
      <c r="O103" s="77">
        <f t="shared" si="83"/>
        <v>54.272727272726669</v>
      </c>
      <c r="P103" s="78">
        <f t="shared" si="84"/>
        <v>-1</v>
      </c>
      <c r="Q103" s="79">
        <f t="shared" si="80"/>
        <v>-14.2987012987019</v>
      </c>
      <c r="R103" s="496">
        <f t="shared" si="85"/>
        <v>0.79147727272726398</v>
      </c>
      <c r="S103" s="910"/>
      <c r="T103" s="248">
        <v>0.75555555555555542</v>
      </c>
      <c r="U103" s="248">
        <v>0.77083333333333337</v>
      </c>
      <c r="V103" s="249">
        <v>6</v>
      </c>
      <c r="W103" s="120">
        <f t="shared" si="86"/>
        <v>22.000000000000242</v>
      </c>
      <c r="X103" s="257"/>
      <c r="Y103" s="257"/>
      <c r="Z103" s="254"/>
      <c r="AA103" s="254"/>
      <c r="AB103" s="895"/>
      <c r="AC103" s="895"/>
      <c r="AD103" s="505"/>
      <c r="AE103" s="505">
        <v>1</v>
      </c>
      <c r="AF103" s="84">
        <f t="shared" si="69"/>
        <v>-354.54545454546655</v>
      </c>
      <c r="AG103" s="499">
        <f t="shared" si="70"/>
        <v>0.75378787878787046</v>
      </c>
      <c r="AH103" s="894"/>
      <c r="AJ103" s="62"/>
      <c r="AK103" s="62"/>
    </row>
    <row r="104" spans="1:37" s="255" customFormat="1" ht="19.2" customHeight="1">
      <c r="A104" s="921"/>
      <c r="B104" s="495">
        <v>0</v>
      </c>
      <c r="C104" s="260"/>
      <c r="D104" s="113"/>
      <c r="E104" s="114"/>
      <c r="F104" s="245" t="s">
        <v>161</v>
      </c>
      <c r="G104" s="246"/>
      <c r="H104" s="247">
        <f t="shared" si="81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96"/>
      <c r="S104" s="911"/>
      <c r="T104" s="248"/>
      <c r="U104" s="248"/>
      <c r="V104" s="249"/>
      <c r="W104" s="120">
        <f t="shared" si="86"/>
        <v>0</v>
      </c>
      <c r="X104" s="257"/>
      <c r="Y104" s="257"/>
      <c r="Z104" s="254"/>
      <c r="AA104" s="254"/>
      <c r="AB104" s="895"/>
      <c r="AC104" s="895"/>
      <c r="AD104" s="505"/>
      <c r="AE104" s="505"/>
      <c r="AF104" s="250">
        <f t="shared" si="69"/>
        <v>0</v>
      </c>
      <c r="AG104" s="251" t="e">
        <f t="shared" si="70"/>
        <v>#DIV/0!</v>
      </c>
      <c r="AH104" s="894"/>
      <c r="AJ104" s="62"/>
      <c r="AK104" s="62"/>
    </row>
    <row r="105" spans="1:37" s="255" customFormat="1" ht="19.2" customHeight="1">
      <c r="A105" s="921"/>
      <c r="B105" s="495">
        <v>0</v>
      </c>
      <c r="C105" s="260"/>
      <c r="D105" s="113"/>
      <c r="E105" s="114"/>
      <c r="F105" s="245" t="s">
        <v>161</v>
      </c>
      <c r="G105" s="246"/>
      <c r="H105" s="247">
        <f t="shared" si="81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96"/>
      <c r="S105" s="911"/>
      <c r="T105" s="248"/>
      <c r="U105" s="248"/>
      <c r="V105" s="249"/>
      <c r="W105" s="120">
        <f t="shared" si="86"/>
        <v>0</v>
      </c>
      <c r="X105" s="257"/>
      <c r="Y105" s="257"/>
      <c r="Z105" s="254"/>
      <c r="AA105" s="254"/>
      <c r="AB105" s="895"/>
      <c r="AC105" s="895"/>
      <c r="AD105" s="505"/>
      <c r="AE105" s="505"/>
      <c r="AF105" s="84">
        <f t="shared" si="69"/>
        <v>0</v>
      </c>
      <c r="AG105" s="499" t="e">
        <f t="shared" si="70"/>
        <v>#DIV/0!</v>
      </c>
      <c r="AH105" s="894"/>
      <c r="AJ105" s="62"/>
      <c r="AK105" s="62"/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96"/>
      <c r="S106" s="920"/>
      <c r="T106" s="248"/>
      <c r="U106" s="248"/>
      <c r="V106" s="249"/>
      <c r="W106" s="120">
        <f t="shared" si="86"/>
        <v>0</v>
      </c>
      <c r="X106" s="257"/>
      <c r="Y106" s="257"/>
      <c r="Z106" s="254"/>
      <c r="AA106" s="254"/>
      <c r="AB106" s="895"/>
      <c r="AC106" s="895"/>
      <c r="AD106" s="505"/>
      <c r="AE106" s="505"/>
      <c r="AF106" s="84">
        <f t="shared" si="69"/>
        <v>0</v>
      </c>
      <c r="AG106" s="499" t="e">
        <f t="shared" si="70"/>
        <v>#DIV/0!</v>
      </c>
      <c r="AH106" s="894"/>
      <c r="AJ106" s="62"/>
      <c r="AK106" s="62"/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99"/>
      <c r="S107" s="920"/>
      <c r="T107" s="248"/>
      <c r="U107" s="248"/>
      <c r="V107" s="249"/>
      <c r="W107" s="120">
        <f t="shared" si="86"/>
        <v>0</v>
      </c>
      <c r="X107" s="257"/>
      <c r="Y107" s="257"/>
      <c r="Z107" s="254"/>
      <c r="AA107" s="254"/>
      <c r="AB107" s="895"/>
      <c r="AC107" s="895"/>
      <c r="AD107" s="505"/>
      <c r="AE107" s="505"/>
      <c r="AF107" s="254"/>
      <c r="AG107" s="499"/>
      <c r="AH107" s="894"/>
      <c r="AJ107" s="62"/>
      <c r="AK107" s="62"/>
    </row>
    <row r="108" spans="1:37" ht="19.2" customHeight="1">
      <c r="A108" s="921"/>
      <c r="B108" s="142">
        <v>0</v>
      </c>
      <c r="C108" s="132" t="s">
        <v>542</v>
      </c>
      <c r="D108" s="891" t="s">
        <v>530</v>
      </c>
      <c r="E108" s="891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7">AVERAGE(M96:M107)</f>
        <v>19</v>
      </c>
      <c r="N108" s="103">
        <f t="shared" si="87"/>
        <v>1222.609928864465</v>
      </c>
      <c r="O108" s="136">
        <f t="shared" si="87"/>
        <v>64.906639317958991</v>
      </c>
      <c r="P108" s="84">
        <f t="shared" ref="P108:P117" si="88">M108-J108</f>
        <v>-0.125</v>
      </c>
      <c r="Q108" s="119">
        <f t="shared" ref="Q108:Q117" si="89">O108-L108</f>
        <v>-10.621639098670812</v>
      </c>
      <c r="R108" s="137">
        <f t="shared" ref="R108:R117" si="90">O108/L108</f>
        <v>0.85936871167538564</v>
      </c>
      <c r="S108" s="911"/>
      <c r="T108" s="80"/>
      <c r="U108" s="80"/>
      <c r="V108" s="85"/>
      <c r="W108" s="120">
        <f t="shared" si="86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1</v>
      </c>
      <c r="AE108" s="139">
        <f>SUM(AE96:AE107)</f>
        <v>1</v>
      </c>
      <c r="AF108" s="84">
        <f t="shared" si="69"/>
        <v>-211.76507113553498</v>
      </c>
      <c r="AG108" s="499">
        <f t="shared" si="70"/>
        <v>0.8523642205591041</v>
      </c>
      <c r="AH108" s="894"/>
    </row>
    <row r="109" spans="1:37" ht="19.2" customHeight="1">
      <c r="A109" s="912" t="s">
        <v>543</v>
      </c>
      <c r="B109" s="495" t="s">
        <v>166</v>
      </c>
      <c r="C109" s="502"/>
      <c r="D109" s="264" t="s">
        <v>123</v>
      </c>
      <c r="E109" s="72"/>
      <c r="F109" s="73">
        <v>51.44</v>
      </c>
      <c r="G109" s="74">
        <v>1272</v>
      </c>
      <c r="H109" s="75">
        <f t="shared" ref="H109:H119" si="91">F109*G109</f>
        <v>65431.68</v>
      </c>
      <c r="I109" s="495"/>
      <c r="J109" s="76">
        <v>20</v>
      </c>
      <c r="K109" s="74">
        <v>1440</v>
      </c>
      <c r="L109" s="77">
        <v>72</v>
      </c>
      <c r="M109" s="493">
        <v>20</v>
      </c>
      <c r="N109" s="74">
        <f t="shared" ref="N109:N117" si="92">G109/W109*60</f>
        <v>1211.4285714285727</v>
      </c>
      <c r="O109" s="77">
        <f t="shared" ref="O109:O117" si="93">N109/M109</f>
        <v>60.571428571428633</v>
      </c>
      <c r="P109" s="78">
        <f t="shared" si="88"/>
        <v>0</v>
      </c>
      <c r="Q109" s="79">
        <f t="shared" si="89"/>
        <v>-11.428571428571367</v>
      </c>
      <c r="R109" s="496">
        <f t="shared" si="90"/>
        <v>0.84126984126984217</v>
      </c>
      <c r="S109" s="915">
        <f>R121</f>
        <v>0.92224529453000048</v>
      </c>
      <c r="T109" s="265">
        <v>0.5</v>
      </c>
      <c r="U109" s="265">
        <v>0.54374999999999996</v>
      </c>
      <c r="V109" s="266">
        <v>5</v>
      </c>
      <c r="W109" s="492">
        <f t="shared" si="86"/>
        <v>62.999999999999936</v>
      </c>
      <c r="X109" s="83"/>
      <c r="Y109" s="83"/>
      <c r="Z109" s="84"/>
      <c r="AA109" s="84"/>
      <c r="AB109" s="895"/>
      <c r="AC109" s="895"/>
      <c r="AD109" s="505">
        <v>1</v>
      </c>
      <c r="AE109" s="505"/>
      <c r="AF109" s="78">
        <f t="shared" si="69"/>
        <v>-228.5714285714273</v>
      </c>
      <c r="AG109" s="160">
        <f t="shared" si="70"/>
        <v>0.84126984126984217</v>
      </c>
      <c r="AH109" s="894">
        <f>AG121</f>
        <v>0.91812008735359096</v>
      </c>
      <c r="AJ109" s="62" t="str">
        <f>A109</f>
        <v>綜合一組
(ET-55)</v>
      </c>
      <c r="AK109" s="404">
        <f>AVERAGE(AK110:AK120)</f>
        <v>6.250000000000095</v>
      </c>
    </row>
    <row r="110" spans="1:37" ht="19.2" customHeight="1">
      <c r="A110" s="913"/>
      <c r="B110" s="495" t="s">
        <v>165</v>
      </c>
      <c r="C110" s="213"/>
      <c r="D110" s="71" t="s">
        <v>133</v>
      </c>
      <c r="E110" s="215"/>
      <c r="F110" s="73">
        <v>29.965493443754308</v>
      </c>
      <c r="G110" s="212">
        <v>1754</v>
      </c>
      <c r="H110" s="75">
        <f t="shared" si="91"/>
        <v>52559.475500345055</v>
      </c>
      <c r="I110" s="495"/>
      <c r="J110" s="76">
        <v>18</v>
      </c>
      <c r="K110" s="74">
        <v>1200</v>
      </c>
      <c r="L110" s="77">
        <v>66.666666666666671</v>
      </c>
      <c r="M110" s="493">
        <v>18</v>
      </c>
      <c r="N110" s="74">
        <f t="shared" si="92"/>
        <v>1084.9484536082477</v>
      </c>
      <c r="O110" s="77">
        <f t="shared" si="93"/>
        <v>60.274914089347099</v>
      </c>
      <c r="P110" s="78">
        <f t="shared" si="88"/>
        <v>0</v>
      </c>
      <c r="Q110" s="79">
        <f t="shared" si="89"/>
        <v>-6.391752577319572</v>
      </c>
      <c r="R110" s="496">
        <f t="shared" si="90"/>
        <v>0.90412371134020642</v>
      </c>
      <c r="S110" s="901"/>
      <c r="T110" s="265">
        <v>0.54930555555555549</v>
      </c>
      <c r="U110" s="265">
        <v>0.61666666666666659</v>
      </c>
      <c r="V110" s="266">
        <v>8</v>
      </c>
      <c r="W110" s="492">
        <f t="shared" si="86"/>
        <v>96.999999999999972</v>
      </c>
      <c r="X110" s="227"/>
      <c r="Y110" s="227"/>
      <c r="Z110" s="84"/>
      <c r="AA110" s="84"/>
      <c r="AB110" s="895"/>
      <c r="AC110" s="895"/>
      <c r="AD110" s="505"/>
      <c r="AE110" s="505"/>
      <c r="AF110" s="78">
        <f t="shared" si="69"/>
        <v>-115.05154639175225</v>
      </c>
      <c r="AG110" s="160">
        <f t="shared" si="70"/>
        <v>0.90412371134020642</v>
      </c>
      <c r="AH110" s="894"/>
      <c r="AJ110" s="405">
        <f>IF((IF(V110&lt;10,V110,(X110-U109)*1440))=0,"",IF(V110&lt;10,V110,(X110-U109)*1440))</f>
        <v>8</v>
      </c>
      <c r="AK110" s="406">
        <f>IF(AJ110&gt;4,AJ110,"")</f>
        <v>8</v>
      </c>
    </row>
    <row r="111" spans="1:37" ht="19.2" customHeight="1">
      <c r="A111" s="913"/>
      <c r="B111" s="495" t="s">
        <v>165</v>
      </c>
      <c r="C111" s="213"/>
      <c r="D111" s="214" t="s">
        <v>109</v>
      </c>
      <c r="E111" s="215"/>
      <c r="F111" s="73">
        <v>34.229999999999997</v>
      </c>
      <c r="G111" s="85">
        <v>1290.0999999999999</v>
      </c>
      <c r="H111" s="75">
        <f t="shared" si="91"/>
        <v>44160.122999999992</v>
      </c>
      <c r="I111" s="505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2"/>
        <v>2150.1666666666647</v>
      </c>
      <c r="O111" s="77">
        <f t="shared" si="93"/>
        <v>165.39743589743574</v>
      </c>
      <c r="P111" s="78">
        <f t="shared" si="88"/>
        <v>0</v>
      </c>
      <c r="Q111" s="79">
        <f t="shared" si="89"/>
        <v>-7.6794871794873245</v>
      </c>
      <c r="R111" s="496">
        <f t="shared" si="90"/>
        <v>0.95562962962962883</v>
      </c>
      <c r="S111" s="901"/>
      <c r="T111" s="265">
        <v>0.63194444444444431</v>
      </c>
      <c r="U111" s="265">
        <v>0.65694444444444433</v>
      </c>
      <c r="V111" s="266">
        <v>22</v>
      </c>
      <c r="W111" s="492">
        <f t="shared" si="86"/>
        <v>36.000000000000028</v>
      </c>
      <c r="X111" s="83">
        <v>0.62083333333333335</v>
      </c>
      <c r="Y111" s="83">
        <v>0.63055555555555554</v>
      </c>
      <c r="Z111" s="84"/>
      <c r="AA111" s="84"/>
      <c r="AB111" s="895"/>
      <c r="AC111" s="895"/>
      <c r="AD111" s="505"/>
      <c r="AE111" s="505">
        <v>1</v>
      </c>
      <c r="AF111" s="78">
        <f t="shared" si="69"/>
        <v>-99.833333333335304</v>
      </c>
      <c r="AG111" s="160">
        <f t="shared" si="70"/>
        <v>0.95562962962962872</v>
      </c>
      <c r="AH111" s="894"/>
      <c r="AJ111" s="405">
        <f t="shared" ref="AJ111:AJ120" si="94">IF((IF(V111&lt;10,V111,(X111-U110)*1440))=0,"",IF(V111&lt;10,V111,(X111-U110)*1440))</f>
        <v>6.0000000000001386</v>
      </c>
      <c r="AK111" s="406">
        <f t="shared" ref="AK111:AK120" si="95">IF(AJ111&gt;4,AJ111,"")</f>
        <v>6.0000000000001386</v>
      </c>
    </row>
    <row r="112" spans="1:37" ht="19.2" customHeight="1">
      <c r="A112" s="913"/>
      <c r="B112" s="495" t="s">
        <v>165</v>
      </c>
      <c r="C112" s="213"/>
      <c r="D112" s="214" t="s">
        <v>110</v>
      </c>
      <c r="E112" s="114"/>
      <c r="F112" s="73">
        <v>35.83</v>
      </c>
      <c r="G112" s="85">
        <v>2010.3999999999999</v>
      </c>
      <c r="H112" s="75">
        <f t="shared" si="91"/>
        <v>72032.631999999998</v>
      </c>
      <c r="I112" s="505">
        <v>1</v>
      </c>
      <c r="J112" s="76">
        <v>11</v>
      </c>
      <c r="K112" s="74">
        <v>2250</v>
      </c>
      <c r="L112" s="77">
        <v>204.54545454545453</v>
      </c>
      <c r="M112" s="493">
        <v>11</v>
      </c>
      <c r="N112" s="74">
        <f t="shared" si="92"/>
        <v>2116.210526315791</v>
      </c>
      <c r="O112" s="77">
        <f t="shared" si="93"/>
        <v>192.38277511961735</v>
      </c>
      <c r="P112" s="78">
        <f t="shared" si="88"/>
        <v>0</v>
      </c>
      <c r="Q112" s="79">
        <f t="shared" si="89"/>
        <v>-12.162679425837183</v>
      </c>
      <c r="R112" s="496">
        <f t="shared" si="90"/>
        <v>0.94053801169590712</v>
      </c>
      <c r="S112" s="901"/>
      <c r="T112" s="265">
        <v>0.66180555555555542</v>
      </c>
      <c r="U112" s="265">
        <v>0.70138888888888873</v>
      </c>
      <c r="V112" s="266">
        <v>7</v>
      </c>
      <c r="W112" s="492">
        <f t="shared" si="86"/>
        <v>56.999999999999957</v>
      </c>
      <c r="X112" s="253"/>
      <c r="Y112" s="253"/>
      <c r="Z112" s="84"/>
      <c r="AA112" s="84"/>
      <c r="AB112" s="895"/>
      <c r="AC112" s="895"/>
      <c r="AD112" s="505"/>
      <c r="AE112" s="505"/>
      <c r="AF112" s="78">
        <f t="shared" si="69"/>
        <v>-133.78947368420904</v>
      </c>
      <c r="AG112" s="160">
        <f t="shared" si="70"/>
        <v>0.94053801169590712</v>
      </c>
      <c r="AH112" s="894"/>
      <c r="AJ112" s="405">
        <f t="shared" si="94"/>
        <v>7</v>
      </c>
      <c r="AK112" s="406">
        <f t="shared" si="95"/>
        <v>7</v>
      </c>
    </row>
    <row r="113" spans="1:37" s="255" customFormat="1" ht="19.2" customHeight="1">
      <c r="A113" s="913"/>
      <c r="B113" s="495" t="s">
        <v>166</v>
      </c>
      <c r="C113" s="213"/>
      <c r="D113" s="214" t="s">
        <v>135</v>
      </c>
      <c r="E113" s="114"/>
      <c r="F113" s="73">
        <v>58.17</v>
      </c>
      <c r="G113" s="85">
        <v>406.7</v>
      </c>
      <c r="H113" s="75">
        <f t="shared" si="91"/>
        <v>23657.739000000001</v>
      </c>
      <c r="I113" s="505"/>
      <c r="J113" s="76">
        <v>14</v>
      </c>
      <c r="K113" s="74">
        <v>1440</v>
      </c>
      <c r="L113" s="77">
        <v>102.85714285714286</v>
      </c>
      <c r="M113" s="498">
        <v>14</v>
      </c>
      <c r="N113" s="74">
        <f t="shared" si="92"/>
        <v>1355.6666666666713</v>
      </c>
      <c r="O113" s="77">
        <f t="shared" si="93"/>
        <v>96.83333333333367</v>
      </c>
      <c r="P113" s="78">
        <f t="shared" si="88"/>
        <v>0</v>
      </c>
      <c r="Q113" s="79">
        <f t="shared" si="89"/>
        <v>-6.0238095238091915</v>
      </c>
      <c r="R113" s="496">
        <f t="shared" si="90"/>
        <v>0.94143518518518843</v>
      </c>
      <c r="S113" s="901"/>
      <c r="T113" s="265">
        <v>0.74166666666666647</v>
      </c>
      <c r="U113" s="265">
        <v>0.75416666666666643</v>
      </c>
      <c r="V113" s="266">
        <v>5</v>
      </c>
      <c r="W113" s="492">
        <f t="shared" si="86"/>
        <v>17.999999999999936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-84.33333333332871</v>
      </c>
      <c r="AG113" s="160">
        <f t="shared" si="70"/>
        <v>0.94143518518518843</v>
      </c>
      <c r="AH113" s="894"/>
      <c r="AJ113" s="405">
        <f t="shared" si="94"/>
        <v>5</v>
      </c>
      <c r="AK113" s="406">
        <f t="shared" si="95"/>
        <v>5</v>
      </c>
    </row>
    <row r="114" spans="1:37" s="255" customFormat="1" ht="19.2" customHeight="1">
      <c r="A114" s="913"/>
      <c r="B114" s="495" t="s">
        <v>166</v>
      </c>
      <c r="C114" s="213"/>
      <c r="D114" s="113" t="s">
        <v>136</v>
      </c>
      <c r="E114" s="72"/>
      <c r="F114" s="73">
        <v>54.09</v>
      </c>
      <c r="G114" s="74">
        <v>253.74999999999997</v>
      </c>
      <c r="H114" s="75">
        <f t="shared" si="91"/>
        <v>13725.3375</v>
      </c>
      <c r="I114" s="505"/>
      <c r="J114" s="76">
        <v>14</v>
      </c>
      <c r="K114" s="74">
        <v>1440</v>
      </c>
      <c r="L114" s="77">
        <v>102.85714285714286</v>
      </c>
      <c r="M114" s="498">
        <v>14</v>
      </c>
      <c r="N114" s="74">
        <f t="shared" si="92"/>
        <v>1268.7500000000043</v>
      </c>
      <c r="O114" s="77">
        <f t="shared" si="93"/>
        <v>90.625000000000313</v>
      </c>
      <c r="P114" s="78">
        <f t="shared" si="88"/>
        <v>0</v>
      </c>
      <c r="Q114" s="79">
        <f t="shared" si="89"/>
        <v>-12.232142857142549</v>
      </c>
      <c r="R114" s="496">
        <f t="shared" si="90"/>
        <v>0.88107638888889195</v>
      </c>
      <c r="S114" s="901"/>
      <c r="T114" s="265">
        <v>0.75833333333333308</v>
      </c>
      <c r="U114" s="265">
        <v>0.76666666666666639</v>
      </c>
      <c r="V114" s="266">
        <v>6</v>
      </c>
      <c r="W114" s="492">
        <f t="shared" si="86"/>
        <v>11.999999999999957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-171.24999999999568</v>
      </c>
      <c r="AG114" s="160">
        <f t="shared" si="70"/>
        <v>0.88107638888889184</v>
      </c>
      <c r="AH114" s="894"/>
      <c r="AJ114" s="405">
        <f t="shared" si="94"/>
        <v>6</v>
      </c>
      <c r="AK114" s="406">
        <f t="shared" si="95"/>
        <v>6</v>
      </c>
    </row>
    <row r="115" spans="1:37" s="255" customFormat="1" ht="19.2" customHeight="1">
      <c r="A115" s="913"/>
      <c r="B115" s="495" t="s">
        <v>166</v>
      </c>
      <c r="C115" s="213"/>
      <c r="D115" s="113" t="s">
        <v>134</v>
      </c>
      <c r="E115" s="114"/>
      <c r="F115" s="73">
        <v>55.56</v>
      </c>
      <c r="G115" s="268">
        <v>418.59999999999997</v>
      </c>
      <c r="H115" s="75">
        <f t="shared" si="91"/>
        <v>23257.415999999997</v>
      </c>
      <c r="I115" s="505"/>
      <c r="J115" s="76">
        <v>16</v>
      </c>
      <c r="K115" s="74">
        <v>1440</v>
      </c>
      <c r="L115" s="77">
        <v>90</v>
      </c>
      <c r="M115" s="498">
        <v>16</v>
      </c>
      <c r="N115" s="74">
        <f t="shared" si="92"/>
        <v>1321.89473684211</v>
      </c>
      <c r="O115" s="77">
        <f t="shared" si="93"/>
        <v>82.618421052631874</v>
      </c>
      <c r="P115" s="78">
        <f t="shared" si="88"/>
        <v>0</v>
      </c>
      <c r="Q115" s="79">
        <f t="shared" si="89"/>
        <v>-7.3815789473681264</v>
      </c>
      <c r="R115" s="496">
        <f t="shared" si="90"/>
        <v>0.91798245614035412</v>
      </c>
      <c r="S115" s="901"/>
      <c r="T115" s="265">
        <v>0.77083333333333304</v>
      </c>
      <c r="U115" s="265">
        <v>0.78402777777777743</v>
      </c>
      <c r="V115" s="266">
        <v>6</v>
      </c>
      <c r="W115" s="492">
        <f t="shared" si="86"/>
        <v>18.999999999999932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-118.10526315789002</v>
      </c>
      <c r="AG115" s="160">
        <f t="shared" si="70"/>
        <v>0.91798245614035412</v>
      </c>
      <c r="AH115" s="894"/>
      <c r="AJ115" s="405">
        <f t="shared" si="94"/>
        <v>6</v>
      </c>
      <c r="AK115" s="406">
        <f t="shared" si="95"/>
        <v>6</v>
      </c>
    </row>
    <row r="116" spans="1:37" s="255" customFormat="1" ht="19.2" customHeight="1">
      <c r="A116" s="913"/>
      <c r="B116" s="495" t="s">
        <v>166</v>
      </c>
      <c r="C116" s="86"/>
      <c r="D116" s="113" t="s">
        <v>156</v>
      </c>
      <c r="E116" s="114"/>
      <c r="F116" s="73">
        <v>51.06</v>
      </c>
      <c r="G116" s="268">
        <v>501.9</v>
      </c>
      <c r="H116" s="75">
        <f t="shared" si="91"/>
        <v>25627.013999999999</v>
      </c>
      <c r="I116" s="505"/>
      <c r="J116" s="76">
        <v>16</v>
      </c>
      <c r="K116" s="74">
        <v>1500</v>
      </c>
      <c r="L116" s="77">
        <v>93.75</v>
      </c>
      <c r="M116" s="498">
        <v>16</v>
      </c>
      <c r="N116" s="74">
        <f t="shared" si="92"/>
        <v>1368.8181818181868</v>
      </c>
      <c r="O116" s="77">
        <f t="shared" si="93"/>
        <v>85.551136363636672</v>
      </c>
      <c r="P116" s="78">
        <f t="shared" si="88"/>
        <v>0</v>
      </c>
      <c r="Q116" s="79">
        <f t="shared" si="89"/>
        <v>-8.1988636363633276</v>
      </c>
      <c r="R116" s="496">
        <f t="shared" si="90"/>
        <v>0.91254545454545788</v>
      </c>
      <c r="S116" s="901"/>
      <c r="T116" s="265">
        <v>0.79930555555555516</v>
      </c>
      <c r="U116" s="265">
        <v>0.81458333333333288</v>
      </c>
      <c r="V116" s="266">
        <v>22</v>
      </c>
      <c r="W116" s="492">
        <f t="shared" si="86"/>
        <v>21.999999999999922</v>
      </c>
      <c r="X116" s="253">
        <v>0.78819444444444453</v>
      </c>
      <c r="Y116" s="253">
        <v>0.79861111111111116</v>
      </c>
      <c r="Z116" s="254"/>
      <c r="AA116" s="254"/>
      <c r="AB116" s="895"/>
      <c r="AC116" s="895"/>
      <c r="AD116" s="258"/>
      <c r="AE116" s="258"/>
      <c r="AF116" s="78">
        <f t="shared" si="69"/>
        <v>-131.18181818181324</v>
      </c>
      <c r="AG116" s="160">
        <f t="shared" si="70"/>
        <v>0.91254545454545788</v>
      </c>
      <c r="AH116" s="894"/>
      <c r="AJ116" s="405">
        <f t="shared" si="94"/>
        <v>6.0000000000006182</v>
      </c>
      <c r="AK116" s="406">
        <f t="shared" si="95"/>
        <v>6.0000000000006182</v>
      </c>
    </row>
    <row r="117" spans="1:37" s="255" customFormat="1" ht="19.2" customHeight="1">
      <c r="A117" s="913"/>
      <c r="B117" s="495" t="s">
        <v>166</v>
      </c>
      <c r="C117" s="86"/>
      <c r="D117" s="113" t="s">
        <v>151</v>
      </c>
      <c r="E117" s="114"/>
      <c r="F117" s="73">
        <v>50.49</v>
      </c>
      <c r="G117" s="268">
        <v>492.45</v>
      </c>
      <c r="H117" s="75">
        <f t="shared" si="91"/>
        <v>24863.800500000001</v>
      </c>
      <c r="I117" s="505"/>
      <c r="J117" s="76">
        <v>14</v>
      </c>
      <c r="K117" s="74">
        <v>1440</v>
      </c>
      <c r="L117" s="77">
        <v>102.85714285714286</v>
      </c>
      <c r="M117" s="498">
        <v>14</v>
      </c>
      <c r="N117" s="74">
        <f t="shared" si="92"/>
        <v>1343.0454545454593</v>
      </c>
      <c r="O117" s="77">
        <f t="shared" si="93"/>
        <v>95.931818181818514</v>
      </c>
      <c r="P117" s="78">
        <f t="shared" si="88"/>
        <v>0</v>
      </c>
      <c r="Q117" s="79">
        <f t="shared" si="89"/>
        <v>-6.9253246753243474</v>
      </c>
      <c r="R117" s="496">
        <f t="shared" si="90"/>
        <v>0.93267045454545772</v>
      </c>
      <c r="S117" s="901"/>
      <c r="T117" s="265">
        <v>0.81874999999999953</v>
      </c>
      <c r="U117" s="265">
        <v>0.83402777777777726</v>
      </c>
      <c r="V117" s="266">
        <v>6</v>
      </c>
      <c r="W117" s="492">
        <f t="shared" si="86"/>
        <v>21.999999999999922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-96.954545454540721</v>
      </c>
      <c r="AG117" s="160">
        <f t="shared" si="70"/>
        <v>0.93267045454545783</v>
      </c>
      <c r="AH117" s="894"/>
      <c r="AJ117" s="405">
        <f t="shared" si="94"/>
        <v>6</v>
      </c>
      <c r="AK117" s="406">
        <f t="shared" si="95"/>
        <v>6</v>
      </c>
    </row>
    <row r="118" spans="1:37" s="255" customFormat="1" ht="19.2" customHeight="1">
      <c r="A118" s="913"/>
      <c r="B118" s="495">
        <v>0</v>
      </c>
      <c r="C118" s="200"/>
      <c r="D118" s="113"/>
      <c r="E118" s="72"/>
      <c r="F118" s="73" t="s">
        <v>161</v>
      </c>
      <c r="G118" s="74"/>
      <c r="H118" s="75">
        <f t="shared" si="91"/>
        <v>0</v>
      </c>
      <c r="I118" s="505"/>
      <c r="J118" s="76"/>
      <c r="K118" s="74"/>
      <c r="L118" s="77"/>
      <c r="M118" s="498"/>
      <c r="N118" s="74"/>
      <c r="O118" s="77"/>
      <c r="P118" s="78"/>
      <c r="Q118" s="79"/>
      <c r="R118" s="496"/>
      <c r="S118" s="901"/>
      <c r="T118" s="265"/>
      <c r="U118" s="265"/>
      <c r="V118" s="266"/>
      <c r="W118" s="492">
        <f t="shared" si="86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4"/>
        <v/>
      </c>
      <c r="AK118" s="406" t="str">
        <f t="shared" si="95"/>
        <v/>
      </c>
    </row>
    <row r="119" spans="1:37" s="255" customFormat="1" ht="19.2" customHeight="1">
      <c r="A119" s="913"/>
      <c r="B119" s="495">
        <v>0</v>
      </c>
      <c r="C119" s="260"/>
      <c r="D119" s="113"/>
      <c r="E119" s="114"/>
      <c r="F119" s="73" t="s">
        <v>161</v>
      </c>
      <c r="G119" s="268"/>
      <c r="H119" s="75">
        <f t="shared" si="91"/>
        <v>0</v>
      </c>
      <c r="I119" s="505"/>
      <c r="J119" s="76"/>
      <c r="K119" s="74"/>
      <c r="L119" s="77"/>
      <c r="M119" s="498"/>
      <c r="N119" s="74"/>
      <c r="O119" s="77"/>
      <c r="P119" s="78"/>
      <c r="Q119" s="79"/>
      <c r="R119" s="496"/>
      <c r="S119" s="901"/>
      <c r="T119" s="265"/>
      <c r="U119" s="265"/>
      <c r="V119" s="266"/>
      <c r="W119" s="492">
        <f t="shared" si="86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4"/>
        <v/>
      </c>
      <c r="AK119" s="406" t="str">
        <f t="shared" si="95"/>
        <v/>
      </c>
    </row>
    <row r="120" spans="1:37" s="255" customFormat="1" ht="19.2" customHeight="1">
      <c r="A120" s="913"/>
      <c r="B120" s="495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05"/>
      <c r="J120" s="216"/>
      <c r="K120" s="270"/>
      <c r="L120" s="77"/>
      <c r="M120" s="498"/>
      <c r="N120" s="217"/>
      <c r="O120" s="262"/>
      <c r="P120" s="197"/>
      <c r="Q120" s="79"/>
      <c r="R120" s="496"/>
      <c r="S120" s="901"/>
      <c r="T120" s="265"/>
      <c r="U120" s="265"/>
      <c r="V120" s="266"/>
      <c r="W120" s="492">
        <f t="shared" si="86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4"/>
        <v/>
      </c>
      <c r="AK120" s="406" t="str">
        <f t="shared" si="95"/>
        <v/>
      </c>
    </row>
    <row r="121" spans="1:37" ht="19.2" customHeight="1">
      <c r="A121" s="914"/>
      <c r="B121" s="156">
        <v>0</v>
      </c>
      <c r="C121" s="132" t="s">
        <v>544</v>
      </c>
      <c r="D121" s="271" t="s">
        <v>530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6">AVERAGE(N109:N120)</f>
        <v>1468.9921397657456</v>
      </c>
      <c r="O121" s="239">
        <f t="shared" si="96"/>
        <v>103.35402917880555</v>
      </c>
      <c r="P121" s="78">
        <f t="shared" ref="P121:P130" si="97">M121-J121</f>
        <v>0</v>
      </c>
      <c r="Q121" s="79">
        <f t="shared" ref="Q121:Q130" si="98">O121-L121</f>
        <v>-8.7138011390247812</v>
      </c>
      <c r="R121" s="209">
        <f t="shared" ref="R121:R130" si="99">O121/L121</f>
        <v>0.92224529453000048</v>
      </c>
      <c r="S121" s="909"/>
      <c r="T121" s="198"/>
      <c r="U121" s="198"/>
      <c r="V121" s="74"/>
      <c r="W121" s="492">
        <f t="shared" si="86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1</v>
      </c>
      <c r="AE121" s="139">
        <f>SUM(AE109:AE120)</f>
        <v>1</v>
      </c>
      <c r="AF121" s="78">
        <f>N121-K121</f>
        <v>-131.00786023425439</v>
      </c>
      <c r="AG121" s="160">
        <f>N121/K121</f>
        <v>0.91812008735359096</v>
      </c>
      <c r="AH121" s="894"/>
    </row>
    <row r="122" spans="1:37" ht="19.2" customHeight="1">
      <c r="A122" s="916" t="s">
        <v>545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1433</v>
      </c>
      <c r="H122" s="75">
        <f t="shared" ref="H122:H132" si="100">F122*G122</f>
        <v>85320.819999999992</v>
      </c>
      <c r="I122" s="495"/>
      <c r="J122" s="76">
        <v>18</v>
      </c>
      <c r="K122" s="74">
        <v>1385</v>
      </c>
      <c r="L122" s="77">
        <v>76.944444444444443</v>
      </c>
      <c r="M122" s="493">
        <v>18</v>
      </c>
      <c r="N122" s="212">
        <f t="shared" ref="N122:N130" si="101">G122/W122*60</f>
        <v>1283.2835820895539</v>
      </c>
      <c r="O122" s="276">
        <f t="shared" ref="O122:O130" si="102">N122/M122</f>
        <v>71.293532338308552</v>
      </c>
      <c r="P122" s="140">
        <f t="shared" si="97"/>
        <v>0</v>
      </c>
      <c r="Q122" s="220">
        <f t="shared" si="98"/>
        <v>-5.6509121061358911</v>
      </c>
      <c r="R122" s="141">
        <f t="shared" si="99"/>
        <v>0.92655854302494867</v>
      </c>
      <c r="S122" s="910">
        <f>R134</f>
        <v>0.95028794900646962</v>
      </c>
      <c r="T122" s="198">
        <v>0.5</v>
      </c>
      <c r="U122" s="198">
        <v>0.54652777777777772</v>
      </c>
      <c r="V122" s="266">
        <v>5</v>
      </c>
      <c r="W122" s="492">
        <f t="shared" si="86"/>
        <v>66.999999999999915</v>
      </c>
      <c r="X122" s="83"/>
      <c r="Y122" s="83"/>
      <c r="Z122" s="84"/>
      <c r="AA122" s="84"/>
      <c r="AB122" s="895"/>
      <c r="AC122" s="895"/>
      <c r="AD122" s="505"/>
      <c r="AE122" s="505"/>
      <c r="AF122" s="78">
        <f t="shared" si="69"/>
        <v>-101.71641791044613</v>
      </c>
      <c r="AG122" s="496">
        <f t="shared" si="70"/>
        <v>0.92655854302494867</v>
      </c>
      <c r="AH122" s="909">
        <f>AG134</f>
        <v>0.94928033405189349</v>
      </c>
      <c r="AJ122" s="62" t="str">
        <f>A122</f>
        <v>綜合二組
(ET-55)</v>
      </c>
      <c r="AK122" s="404">
        <f>AVERAGE(AK123:AK133)</f>
        <v>6.5000000000000338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1817.2</v>
      </c>
      <c r="H123" s="75">
        <f t="shared" si="100"/>
        <v>106615.12400000001</v>
      </c>
      <c r="I123" s="505"/>
      <c r="J123" s="76">
        <v>19</v>
      </c>
      <c r="K123" s="74">
        <v>1440</v>
      </c>
      <c r="L123" s="77">
        <v>75.78947368421052</v>
      </c>
      <c r="M123" s="498">
        <v>19</v>
      </c>
      <c r="N123" s="85">
        <f t="shared" si="101"/>
        <v>1346.0740740740737</v>
      </c>
      <c r="O123" s="118">
        <f t="shared" si="102"/>
        <v>70.846003898635459</v>
      </c>
      <c r="P123" s="84">
        <f t="shared" si="97"/>
        <v>0</v>
      </c>
      <c r="Q123" s="119">
        <f t="shared" si="98"/>
        <v>-4.9434697855750613</v>
      </c>
      <c r="R123" s="499">
        <f t="shared" si="99"/>
        <v>0.93477366255144012</v>
      </c>
      <c r="S123" s="910"/>
      <c r="T123" s="198">
        <v>0.55138888888888882</v>
      </c>
      <c r="U123" s="198">
        <v>0.60763888888888884</v>
      </c>
      <c r="V123" s="266">
        <v>7</v>
      </c>
      <c r="W123" s="492">
        <f t="shared" si="86"/>
        <v>81.000000000000028</v>
      </c>
      <c r="X123" s="83"/>
      <c r="Y123" s="83"/>
      <c r="Z123" s="84"/>
      <c r="AA123" s="84"/>
      <c r="AB123" s="895"/>
      <c r="AC123" s="895"/>
      <c r="AD123" s="505"/>
      <c r="AE123" s="505"/>
      <c r="AF123" s="78">
        <f t="shared" si="69"/>
        <v>-93.925925925926322</v>
      </c>
      <c r="AG123" s="496">
        <f t="shared" si="70"/>
        <v>0.93477366255144001</v>
      </c>
      <c r="AH123" s="910"/>
      <c r="AJ123" s="405">
        <f t="shared" ref="AJ123:AJ133" si="103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2168</v>
      </c>
      <c r="H124" s="75">
        <f t="shared" si="100"/>
        <v>129039.36</v>
      </c>
      <c r="I124" s="277"/>
      <c r="J124" s="76">
        <v>21</v>
      </c>
      <c r="K124" s="74">
        <v>1385</v>
      </c>
      <c r="L124" s="77">
        <v>65.952380952380949</v>
      </c>
      <c r="M124" s="493">
        <v>21</v>
      </c>
      <c r="N124" s="212">
        <f t="shared" si="101"/>
        <v>1275.2941176470595</v>
      </c>
      <c r="O124" s="276">
        <f t="shared" si="102"/>
        <v>60.728291316526644</v>
      </c>
      <c r="P124" s="140">
        <f t="shared" si="97"/>
        <v>0</v>
      </c>
      <c r="Q124" s="220">
        <f t="shared" si="98"/>
        <v>-5.2240896358543054</v>
      </c>
      <c r="R124" s="141">
        <f t="shared" si="99"/>
        <v>0.92078997664047624</v>
      </c>
      <c r="S124" s="917"/>
      <c r="T124" s="198">
        <v>0.62291666666666656</v>
      </c>
      <c r="U124" s="198">
        <v>0.69374999999999987</v>
      </c>
      <c r="V124" s="266">
        <v>22</v>
      </c>
      <c r="W124" s="492">
        <f t="shared" si="86"/>
        <v>101.99999999999996</v>
      </c>
      <c r="X124" s="227">
        <v>0.61249999999999993</v>
      </c>
      <c r="Y124" s="227">
        <v>0.62222222222222223</v>
      </c>
      <c r="Z124" s="84"/>
      <c r="AA124" s="84"/>
      <c r="AB124" s="895"/>
      <c r="AC124" s="895"/>
      <c r="AD124" s="505"/>
      <c r="AE124" s="505"/>
      <c r="AF124" s="140">
        <f t="shared" si="69"/>
        <v>-109.70588235294053</v>
      </c>
      <c r="AG124" s="141">
        <f t="shared" si="70"/>
        <v>0.92078997664047613</v>
      </c>
      <c r="AH124" s="910"/>
      <c r="AJ124" s="405">
        <f t="shared" si="103"/>
        <v>6.9999999999999751</v>
      </c>
      <c r="AK124" s="406">
        <f t="shared" ref="AK124:AK133" si="104">IF(AJ124&gt;4,AJ124,"")</f>
        <v>6.9999999999999751</v>
      </c>
    </row>
    <row r="125" spans="1:37" ht="19.2" customHeight="1">
      <c r="A125" s="916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2376</v>
      </c>
      <c r="H125" s="75">
        <f t="shared" si="100"/>
        <v>113097.60000000001</v>
      </c>
      <c r="I125" s="495"/>
      <c r="J125" s="76">
        <v>21</v>
      </c>
      <c r="K125" s="74">
        <v>1440</v>
      </c>
      <c r="L125" s="77">
        <v>68.571428571428569</v>
      </c>
      <c r="M125" s="493">
        <v>21</v>
      </c>
      <c r="N125" s="212">
        <f t="shared" si="101"/>
        <v>1425.6000000000004</v>
      </c>
      <c r="O125" s="276">
        <f t="shared" si="102"/>
        <v>67.8857142857143</v>
      </c>
      <c r="P125" s="140">
        <f t="shared" si="97"/>
        <v>0</v>
      </c>
      <c r="Q125" s="220">
        <f t="shared" si="98"/>
        <v>-0.68571428571426907</v>
      </c>
      <c r="R125" s="141">
        <f t="shared" si="99"/>
        <v>0.99000000000000021</v>
      </c>
      <c r="S125" s="917"/>
      <c r="T125" s="198">
        <v>0.73402777777777761</v>
      </c>
      <c r="U125" s="198">
        <v>0.80347222222222203</v>
      </c>
      <c r="V125" s="266">
        <v>5</v>
      </c>
      <c r="W125" s="492">
        <f t="shared" si="86"/>
        <v>99.999999999999972</v>
      </c>
      <c r="X125" s="93"/>
      <c r="Y125" s="93"/>
      <c r="Z125" s="84"/>
      <c r="AA125" s="84"/>
      <c r="AB125" s="895"/>
      <c r="AC125" s="895"/>
      <c r="AD125" s="505">
        <v>1</v>
      </c>
      <c r="AE125" s="505"/>
      <c r="AF125" s="78">
        <f t="shared" si="69"/>
        <v>-14.399999999999636</v>
      </c>
      <c r="AG125" s="496">
        <f t="shared" si="70"/>
        <v>0.99000000000000021</v>
      </c>
      <c r="AH125" s="911"/>
      <c r="AJ125" s="405">
        <f t="shared" si="103"/>
        <v>5</v>
      </c>
      <c r="AK125" s="406">
        <f t="shared" si="104"/>
        <v>5</v>
      </c>
    </row>
    <row r="126" spans="1:37" ht="19.2" customHeight="1">
      <c r="A126" s="916"/>
      <c r="B126" s="168" t="s">
        <v>167</v>
      </c>
      <c r="C126" s="505"/>
      <c r="D126" s="278" t="s">
        <v>139</v>
      </c>
      <c r="E126" s="215"/>
      <c r="F126" s="73">
        <v>58.67</v>
      </c>
      <c r="G126" s="85">
        <v>247.79999999999998</v>
      </c>
      <c r="H126" s="75">
        <f t="shared" si="100"/>
        <v>14538.425999999999</v>
      </c>
      <c r="I126" s="505">
        <v>1</v>
      </c>
      <c r="J126" s="76">
        <v>19</v>
      </c>
      <c r="K126" s="74">
        <v>1440</v>
      </c>
      <c r="L126" s="77">
        <v>75.78947368421052</v>
      </c>
      <c r="M126" s="498">
        <v>19</v>
      </c>
      <c r="N126" s="85">
        <f t="shared" si="101"/>
        <v>1239.0000000000043</v>
      </c>
      <c r="O126" s="118">
        <f t="shared" si="102"/>
        <v>65.210526315789707</v>
      </c>
      <c r="P126" s="84">
        <f t="shared" si="97"/>
        <v>0</v>
      </c>
      <c r="Q126" s="119">
        <f t="shared" si="98"/>
        <v>-10.578947368420813</v>
      </c>
      <c r="R126" s="499">
        <f t="shared" si="99"/>
        <v>0.86041666666666983</v>
      </c>
      <c r="S126" s="917"/>
      <c r="T126" s="198">
        <v>0.80833333333333313</v>
      </c>
      <c r="U126" s="198">
        <v>0.81666666666666643</v>
      </c>
      <c r="V126" s="266">
        <v>7</v>
      </c>
      <c r="W126" s="492">
        <f t="shared" si="86"/>
        <v>11.999999999999957</v>
      </c>
      <c r="X126" s="93"/>
      <c r="Y126" s="93"/>
      <c r="Z126" s="84"/>
      <c r="AA126" s="84"/>
      <c r="AB126" s="895"/>
      <c r="AC126" s="895"/>
      <c r="AD126" s="505"/>
      <c r="AE126" s="505"/>
      <c r="AF126" s="140">
        <f t="shared" si="69"/>
        <v>-200.99999999999568</v>
      </c>
      <c r="AG126" s="141">
        <f t="shared" si="70"/>
        <v>0.86041666666666972</v>
      </c>
      <c r="AH126" s="911"/>
      <c r="AJ126" s="405">
        <f t="shared" si="103"/>
        <v>7</v>
      </c>
      <c r="AK126" s="406">
        <f t="shared" si="104"/>
        <v>7</v>
      </c>
    </row>
    <row r="127" spans="1:37" ht="19.2" customHeight="1">
      <c r="A127" s="916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1458</v>
      </c>
      <c r="H127" s="75">
        <f t="shared" si="100"/>
        <v>82799.819999999992</v>
      </c>
      <c r="I127" s="258"/>
      <c r="J127" s="76">
        <v>18</v>
      </c>
      <c r="K127" s="74">
        <v>1636</v>
      </c>
      <c r="L127" s="77">
        <v>90.888888888888886</v>
      </c>
      <c r="M127" s="493">
        <v>18</v>
      </c>
      <c r="N127" s="85">
        <f t="shared" si="101"/>
        <v>1590.5454545454556</v>
      </c>
      <c r="O127" s="118">
        <f t="shared" si="102"/>
        <v>88.363636363636431</v>
      </c>
      <c r="P127" s="84">
        <f t="shared" si="97"/>
        <v>0</v>
      </c>
      <c r="Q127" s="119">
        <f t="shared" si="98"/>
        <v>-2.5252525252524549</v>
      </c>
      <c r="R127" s="499">
        <f t="shared" si="99"/>
        <v>0.97221604801066985</v>
      </c>
      <c r="S127" s="917"/>
      <c r="T127" s="198">
        <v>0.83194444444444415</v>
      </c>
      <c r="U127" s="198">
        <v>0.87013888888888857</v>
      </c>
      <c r="V127" s="495">
        <v>22</v>
      </c>
      <c r="W127" s="492">
        <f t="shared" si="86"/>
        <v>54.999999999999964</v>
      </c>
      <c r="X127" s="93">
        <v>0.8208333333333333</v>
      </c>
      <c r="Y127" s="93">
        <v>0.8305555555555556</v>
      </c>
      <c r="Z127" s="84"/>
      <c r="AA127" s="84"/>
      <c r="AB127" s="895"/>
      <c r="AC127" s="895"/>
      <c r="AD127" s="505"/>
      <c r="AE127" s="505"/>
      <c r="AF127" s="140">
        <f t="shared" si="69"/>
        <v>-45.454545454544359</v>
      </c>
      <c r="AG127" s="141">
        <f t="shared" si="70"/>
        <v>0.97221604801066974</v>
      </c>
      <c r="AH127" s="911"/>
      <c r="AJ127" s="405">
        <f t="shared" si="103"/>
        <v>6.0000000000002984</v>
      </c>
      <c r="AK127" s="406">
        <f t="shared" si="104"/>
        <v>6.0000000000002984</v>
      </c>
    </row>
    <row r="128" spans="1:37" ht="19.2" customHeight="1">
      <c r="A128" s="916"/>
      <c r="B128" s="168" t="s">
        <v>166</v>
      </c>
      <c r="C128" s="190"/>
      <c r="D128" s="88" t="s">
        <v>142</v>
      </c>
      <c r="E128" s="114"/>
      <c r="F128" s="73">
        <v>56.87</v>
      </c>
      <c r="G128" s="85">
        <v>1305</v>
      </c>
      <c r="H128" s="75">
        <f t="shared" si="100"/>
        <v>74215.349999999991</v>
      </c>
      <c r="I128" s="505"/>
      <c r="J128" s="76">
        <v>18</v>
      </c>
      <c r="K128" s="74">
        <v>1636</v>
      </c>
      <c r="L128" s="77">
        <v>90.888888888888886</v>
      </c>
      <c r="M128" s="129">
        <v>18</v>
      </c>
      <c r="N128" s="212">
        <f t="shared" si="101"/>
        <v>1597.9591836734699</v>
      </c>
      <c r="O128" s="276">
        <f t="shared" si="102"/>
        <v>88.775510204081655</v>
      </c>
      <c r="P128" s="140">
        <f t="shared" si="97"/>
        <v>0</v>
      </c>
      <c r="Q128" s="220">
        <f t="shared" si="98"/>
        <v>-2.1133786848072305</v>
      </c>
      <c r="R128" s="141">
        <f t="shared" si="99"/>
        <v>0.97674766728207207</v>
      </c>
      <c r="S128" s="917"/>
      <c r="T128" s="198">
        <v>0.87499999999999967</v>
      </c>
      <c r="U128" s="198">
        <v>0.90902777777777743</v>
      </c>
      <c r="V128" s="495">
        <v>7</v>
      </c>
      <c r="W128" s="492">
        <f t="shared" si="86"/>
        <v>48.999999999999986</v>
      </c>
      <c r="X128" s="93"/>
      <c r="Y128" s="93"/>
      <c r="Z128" s="84"/>
      <c r="AA128" s="84"/>
      <c r="AB128" s="895"/>
      <c r="AC128" s="895"/>
      <c r="AD128" s="505"/>
      <c r="AE128" s="505"/>
      <c r="AF128" s="78">
        <f t="shared" si="69"/>
        <v>-38.040816326530148</v>
      </c>
      <c r="AG128" s="496">
        <f t="shared" si="70"/>
        <v>0.97674766728207207</v>
      </c>
      <c r="AH128" s="911"/>
      <c r="AJ128" s="405">
        <f t="shared" si="103"/>
        <v>7</v>
      </c>
      <c r="AK128" s="406">
        <f t="shared" si="104"/>
        <v>7</v>
      </c>
    </row>
    <row r="129" spans="1:37" ht="19.2" customHeight="1">
      <c r="A129" s="916"/>
      <c r="B129" s="168" t="s">
        <v>166</v>
      </c>
      <c r="C129" s="190"/>
      <c r="D129" s="88" t="s">
        <v>132</v>
      </c>
      <c r="E129" s="90"/>
      <c r="F129" s="73">
        <v>58.17</v>
      </c>
      <c r="G129" s="85">
        <v>1108</v>
      </c>
      <c r="H129" s="75">
        <f t="shared" si="100"/>
        <v>64452.36</v>
      </c>
      <c r="I129" s="505"/>
      <c r="J129" s="76">
        <v>16</v>
      </c>
      <c r="K129" s="74">
        <v>1636</v>
      </c>
      <c r="L129" s="77">
        <v>102.25</v>
      </c>
      <c r="M129" s="129">
        <v>16</v>
      </c>
      <c r="N129" s="85">
        <f t="shared" si="101"/>
        <v>1621.4634146341459</v>
      </c>
      <c r="O129" s="118">
        <f t="shared" si="102"/>
        <v>101.34146341463412</v>
      </c>
      <c r="P129" s="84">
        <f t="shared" si="97"/>
        <v>0</v>
      </c>
      <c r="Q129" s="119">
        <f t="shared" si="98"/>
        <v>-0.90853658536588</v>
      </c>
      <c r="R129" s="499">
        <f t="shared" si="99"/>
        <v>0.9911145566223386</v>
      </c>
      <c r="S129" s="917"/>
      <c r="T129" s="198">
        <v>0.91388888888888853</v>
      </c>
      <c r="U129" s="198">
        <v>0.94236111111111076</v>
      </c>
      <c r="V129" s="495">
        <v>7</v>
      </c>
      <c r="W129" s="492">
        <f t="shared" si="86"/>
        <v>41.000000000000014</v>
      </c>
      <c r="X129" s="93"/>
      <c r="Y129" s="93"/>
      <c r="Z129" s="84"/>
      <c r="AA129" s="84"/>
      <c r="AB129" s="895"/>
      <c r="AC129" s="895"/>
      <c r="AD129" s="505"/>
      <c r="AE129" s="505"/>
      <c r="AF129" s="140">
        <f t="shared" si="69"/>
        <v>-14.53658536585408</v>
      </c>
      <c r="AG129" s="141">
        <f t="shared" si="70"/>
        <v>0.9911145566223386</v>
      </c>
      <c r="AH129" s="911"/>
      <c r="AJ129" s="405">
        <f t="shared" si="103"/>
        <v>7</v>
      </c>
      <c r="AK129" s="406">
        <f t="shared" si="104"/>
        <v>7</v>
      </c>
    </row>
    <row r="130" spans="1:37" ht="19.2" customHeight="1">
      <c r="A130" s="916"/>
      <c r="B130" s="236" t="s">
        <v>166</v>
      </c>
      <c r="C130" s="190"/>
      <c r="D130" s="88" t="s">
        <v>144</v>
      </c>
      <c r="E130" s="90"/>
      <c r="F130" s="73">
        <v>57.3</v>
      </c>
      <c r="G130" s="85">
        <v>987</v>
      </c>
      <c r="H130" s="75">
        <f t="shared" si="100"/>
        <v>56555.1</v>
      </c>
      <c r="I130" s="505"/>
      <c r="J130" s="76">
        <v>19</v>
      </c>
      <c r="K130" s="74">
        <v>1440</v>
      </c>
      <c r="L130" s="77">
        <v>75.78947368421052</v>
      </c>
      <c r="M130" s="129">
        <v>19</v>
      </c>
      <c r="N130" s="85">
        <f t="shared" si="101"/>
        <v>1377.2093023255811</v>
      </c>
      <c r="O130" s="118">
        <f t="shared" si="102"/>
        <v>72.484700122399005</v>
      </c>
      <c r="P130" s="84">
        <f t="shared" si="97"/>
        <v>0</v>
      </c>
      <c r="Q130" s="119">
        <f t="shared" si="98"/>
        <v>-3.3047735618115155</v>
      </c>
      <c r="R130" s="499">
        <f t="shared" si="99"/>
        <v>0.95639534883720911</v>
      </c>
      <c r="S130" s="917"/>
      <c r="T130" s="198">
        <v>0.94652777777777741</v>
      </c>
      <c r="U130" s="198">
        <v>0.97638888888888853</v>
      </c>
      <c r="V130" s="495">
        <v>6</v>
      </c>
      <c r="W130" s="492">
        <f t="shared" si="86"/>
        <v>43.000000000000007</v>
      </c>
      <c r="X130" s="93"/>
      <c r="Y130" s="93"/>
      <c r="Z130" s="84"/>
      <c r="AA130" s="84"/>
      <c r="AB130" s="895"/>
      <c r="AC130" s="895"/>
      <c r="AD130" s="505"/>
      <c r="AE130" s="505"/>
      <c r="AF130" s="140">
        <f t="shared" si="69"/>
        <v>-62.79069767441888</v>
      </c>
      <c r="AG130" s="141">
        <f t="shared" si="70"/>
        <v>0.95639534883720911</v>
      </c>
      <c r="AH130" s="911"/>
      <c r="AJ130" s="405">
        <f t="shared" si="103"/>
        <v>6</v>
      </c>
      <c r="AK130" s="406">
        <f t="shared" si="104"/>
        <v>6</v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0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495"/>
      <c r="W131" s="492">
        <f t="shared" si="86"/>
        <v>0</v>
      </c>
      <c r="X131" s="93"/>
      <c r="Y131" s="93"/>
      <c r="Z131" s="84"/>
      <c r="AA131" s="84"/>
      <c r="AB131" s="895"/>
      <c r="AC131" s="895"/>
      <c r="AD131" s="505"/>
      <c r="AE131" s="505"/>
      <c r="AF131" s="78">
        <f t="shared" si="69"/>
        <v>0</v>
      </c>
      <c r="AG131" s="496" t="e">
        <f t="shared" si="70"/>
        <v>#DIV/0!</v>
      </c>
      <c r="AH131" s="911"/>
      <c r="AJ131" s="405" t="str">
        <f t="shared" si="103"/>
        <v/>
      </c>
      <c r="AK131" s="406" t="str">
        <f t="shared" si="104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00"/>
        <v>0</v>
      </c>
      <c r="I132" s="505"/>
      <c r="J132" s="129"/>
      <c r="K132" s="85"/>
      <c r="L132" s="118"/>
      <c r="M132" s="498"/>
      <c r="N132" s="85"/>
      <c r="O132" s="118"/>
      <c r="P132" s="84"/>
      <c r="Q132" s="119"/>
      <c r="R132" s="499"/>
      <c r="S132" s="917"/>
      <c r="T132" s="198"/>
      <c r="U132" s="198"/>
      <c r="V132" s="495"/>
      <c r="W132" s="492">
        <f t="shared" si="86"/>
        <v>0</v>
      </c>
      <c r="X132" s="93"/>
      <c r="Y132" s="93"/>
      <c r="Z132" s="84"/>
      <c r="AA132" s="84"/>
      <c r="AB132" s="895"/>
      <c r="AC132" s="895"/>
      <c r="AD132" s="505"/>
      <c r="AE132" s="505"/>
      <c r="AF132" s="104"/>
      <c r="AG132" s="497"/>
      <c r="AH132" s="911"/>
      <c r="AJ132" s="405" t="str">
        <f t="shared" si="103"/>
        <v/>
      </c>
      <c r="AK132" s="406" t="str">
        <f t="shared" si="104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05"/>
      <c r="J133" s="129"/>
      <c r="K133" s="85"/>
      <c r="L133" s="118"/>
      <c r="M133" s="498"/>
      <c r="N133" s="85"/>
      <c r="O133" s="118"/>
      <c r="P133" s="84"/>
      <c r="Q133" s="119"/>
      <c r="R133" s="499"/>
      <c r="S133" s="917"/>
      <c r="T133" s="198"/>
      <c r="U133" s="198"/>
      <c r="V133" s="495"/>
      <c r="W133" s="282">
        <f t="shared" si="86"/>
        <v>0</v>
      </c>
      <c r="X133" s="93"/>
      <c r="Y133" s="93"/>
      <c r="Z133" s="84"/>
      <c r="AA133" s="84"/>
      <c r="AB133" s="895"/>
      <c r="AC133" s="895"/>
      <c r="AD133" s="505"/>
      <c r="AE133" s="505"/>
      <c r="AF133" s="104"/>
      <c r="AG133" s="497"/>
      <c r="AH133" s="911"/>
      <c r="AJ133" s="405" t="str">
        <f t="shared" si="103"/>
        <v/>
      </c>
      <c r="AK133" s="406" t="str">
        <f t="shared" si="104"/>
        <v/>
      </c>
    </row>
    <row r="134" spans="1:37" ht="19.2" customHeight="1">
      <c r="A134" s="916"/>
      <c r="B134" s="203">
        <v>0</v>
      </c>
      <c r="C134" s="132" t="s">
        <v>546</v>
      </c>
      <c r="D134" s="891" t="s">
        <v>530</v>
      </c>
      <c r="E134" s="891"/>
      <c r="F134" s="222"/>
      <c r="G134" s="103"/>
      <c r="H134" s="134"/>
      <c r="I134" s="283"/>
      <c r="J134" s="284">
        <v>18.777777777777779</v>
      </c>
      <c r="K134" s="284">
        <v>1493.1111111111111</v>
      </c>
      <c r="L134" s="285">
        <v>80.318272533184825</v>
      </c>
      <c r="M134" s="284">
        <f t="shared" ref="M134:O134" si="105">AVERAGE(M122:M133)</f>
        <v>18.777777777777779</v>
      </c>
      <c r="N134" s="284">
        <f t="shared" si="105"/>
        <v>1417.3810143321493</v>
      </c>
      <c r="O134" s="285">
        <f t="shared" si="105"/>
        <v>76.325486473302874</v>
      </c>
      <c r="P134" s="81">
        <f t="shared" ref="P134:P142" si="106">M134-J134</f>
        <v>0</v>
      </c>
      <c r="Q134" s="178">
        <f t="shared" ref="Q134:Q142" si="107">O134-L134</f>
        <v>-3.9927860598819507</v>
      </c>
      <c r="R134" s="286">
        <f t="shared" ref="R134:R142" si="108">O134/L134</f>
        <v>0.95028794900646962</v>
      </c>
      <c r="S134" s="910"/>
      <c r="T134" s="198"/>
      <c r="U134" s="198"/>
      <c r="V134" s="495"/>
      <c r="W134" s="495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1</v>
      </c>
      <c r="AE134" s="139">
        <f>SUM(AE122:AE133)</f>
        <v>0</v>
      </c>
      <c r="AF134" s="78">
        <f t="shared" si="69"/>
        <v>-75.730096778961752</v>
      </c>
      <c r="AG134" s="496">
        <f t="shared" si="70"/>
        <v>0.94928033405189349</v>
      </c>
      <c r="AH134" s="911"/>
    </row>
    <row r="135" spans="1:37" ht="19.2" customHeight="1">
      <c r="A135" s="897" t="s">
        <v>547</v>
      </c>
      <c r="B135" s="495" t="s">
        <v>166</v>
      </c>
      <c r="C135" s="505"/>
      <c r="D135" s="113" t="s">
        <v>120</v>
      </c>
      <c r="E135" s="114"/>
      <c r="F135" s="73">
        <v>54.09</v>
      </c>
      <c r="G135" s="85">
        <v>2111.2000000000003</v>
      </c>
      <c r="H135" s="287">
        <f t="shared" ref="H135:H146" si="109">F135*G135</f>
        <v>114194.80800000002</v>
      </c>
      <c r="I135" s="505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10">G135/W135*60</f>
        <v>1266.7199999999998</v>
      </c>
      <c r="O135" s="149">
        <f t="shared" ref="O135:O142" si="111">N135/M135</f>
        <v>74.512941176470576</v>
      </c>
      <c r="P135" s="84">
        <f t="shared" si="106"/>
        <v>1</v>
      </c>
      <c r="Q135" s="119">
        <f t="shared" si="107"/>
        <v>-19.237058823529424</v>
      </c>
      <c r="R135" s="499">
        <f t="shared" si="108"/>
        <v>0.79480470588235286</v>
      </c>
      <c r="S135" s="901">
        <f>R147</f>
        <v>0.88464957504692632</v>
      </c>
      <c r="T135" s="288">
        <v>0.45833333333333331</v>
      </c>
      <c r="U135" s="198">
        <v>0.52777777777777779</v>
      </c>
      <c r="V135" s="153">
        <v>5</v>
      </c>
      <c r="W135" s="289">
        <f t="shared" ref="W135:W147" si="112">(U135-T135)*24*60</f>
        <v>100.00000000000004</v>
      </c>
      <c r="X135" s="83"/>
      <c r="Y135" s="83"/>
      <c r="Z135" s="84"/>
      <c r="AA135" s="84"/>
      <c r="AB135" s="895"/>
      <c r="AC135" s="895"/>
      <c r="AD135" s="505"/>
      <c r="AE135" s="505"/>
      <c r="AF135" s="150">
        <f t="shared" si="69"/>
        <v>-233.2800000000002</v>
      </c>
      <c r="AG135" s="155">
        <f t="shared" si="70"/>
        <v>0.8444799999999999</v>
      </c>
      <c r="AH135" s="894">
        <f>AG147</f>
        <v>0.89515370121574189</v>
      </c>
      <c r="AJ135" s="62" t="str">
        <f>A135</f>
        <v>綜合三組
(ET-55)</v>
      </c>
      <c r="AK135" s="404">
        <f>AVERAGE(AK136:AK146)</f>
        <v>6.1428571428572054</v>
      </c>
    </row>
    <row r="136" spans="1:37" ht="19.2" customHeight="1">
      <c r="A136" s="898"/>
      <c r="B136" s="495" t="s">
        <v>166</v>
      </c>
      <c r="C136" s="505"/>
      <c r="D136" s="113" t="s">
        <v>145</v>
      </c>
      <c r="E136" s="114"/>
      <c r="F136" s="73">
        <v>50.67</v>
      </c>
      <c r="G136" s="85">
        <v>1370</v>
      </c>
      <c r="H136" s="116">
        <f t="shared" si="109"/>
        <v>69417.900000000009</v>
      </c>
      <c r="I136" s="505"/>
      <c r="J136" s="76">
        <v>18</v>
      </c>
      <c r="K136" s="85">
        <v>1500</v>
      </c>
      <c r="L136" s="118">
        <v>83.333333333333329</v>
      </c>
      <c r="M136" s="498">
        <v>18</v>
      </c>
      <c r="N136" s="85">
        <f t="shared" si="110"/>
        <v>1264.6153846153861</v>
      </c>
      <c r="O136" s="118">
        <f t="shared" si="111"/>
        <v>70.256410256410334</v>
      </c>
      <c r="P136" s="84">
        <f t="shared" si="106"/>
        <v>0</v>
      </c>
      <c r="Q136" s="119">
        <f t="shared" si="107"/>
        <v>-13.076923076922995</v>
      </c>
      <c r="R136" s="499">
        <f t="shared" si="108"/>
        <v>0.84307692307692406</v>
      </c>
      <c r="S136" s="901"/>
      <c r="T136" s="288">
        <v>0.53263888888888888</v>
      </c>
      <c r="U136" s="198">
        <v>0.57777777777777772</v>
      </c>
      <c r="V136" s="153">
        <v>7</v>
      </c>
      <c r="W136" s="289">
        <f t="shared" si="112"/>
        <v>64.999999999999929</v>
      </c>
      <c r="X136" s="83"/>
      <c r="Y136" s="83"/>
      <c r="Z136" s="84"/>
      <c r="AA136" s="84"/>
      <c r="AB136" s="895"/>
      <c r="AC136" s="895"/>
      <c r="AD136" s="505"/>
      <c r="AE136" s="505"/>
      <c r="AF136" s="78">
        <f t="shared" si="69"/>
        <v>-235.38461538461388</v>
      </c>
      <c r="AG136" s="160">
        <f t="shared" si="70"/>
        <v>0.84307692307692406</v>
      </c>
      <c r="AH136" s="894"/>
      <c r="AJ136" s="405">
        <f t="shared" ref="AJ136:AJ146" si="113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495" t="s">
        <v>166</v>
      </c>
      <c r="C137" s="505"/>
      <c r="D137" s="113" t="s">
        <v>146</v>
      </c>
      <c r="E137" s="114"/>
      <c r="F137" s="73">
        <v>53.27</v>
      </c>
      <c r="G137" s="246">
        <v>1466</v>
      </c>
      <c r="H137" s="116">
        <f t="shared" si="109"/>
        <v>78093.820000000007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10"/>
        <v>1256.5714285714273</v>
      </c>
      <c r="O137" s="149">
        <f t="shared" si="111"/>
        <v>78.535714285714207</v>
      </c>
      <c r="P137" s="84">
        <f t="shared" si="106"/>
        <v>0</v>
      </c>
      <c r="Q137" s="119">
        <f t="shared" si="107"/>
        <v>-15.214285714285793</v>
      </c>
      <c r="R137" s="499">
        <f t="shared" si="108"/>
        <v>0.83771428571428486</v>
      </c>
      <c r="S137" s="901"/>
      <c r="T137" s="198">
        <v>0.59305555555555545</v>
      </c>
      <c r="U137" s="198">
        <v>0.64166666666666661</v>
      </c>
      <c r="V137" s="290">
        <v>22</v>
      </c>
      <c r="W137" s="289">
        <f t="shared" si="112"/>
        <v>70.000000000000071</v>
      </c>
      <c r="X137" s="83">
        <v>0.58194444444444449</v>
      </c>
      <c r="Y137" s="83">
        <v>0.59166666666666667</v>
      </c>
      <c r="Z137" s="84"/>
      <c r="AA137" s="84"/>
      <c r="AB137" s="895"/>
      <c r="AC137" s="895"/>
      <c r="AD137" s="505"/>
      <c r="AE137" s="505"/>
      <c r="AF137" s="78">
        <f t="shared" si="69"/>
        <v>-243.4285714285727</v>
      </c>
      <c r="AG137" s="160">
        <f t="shared" si="70"/>
        <v>0.83771428571428486</v>
      </c>
      <c r="AH137" s="894"/>
      <c r="AJ137" s="405">
        <f t="shared" si="113"/>
        <v>6.0000000000001386</v>
      </c>
      <c r="AK137" s="406">
        <f t="shared" ref="AK137:AK146" si="114">IF(AJ137&gt;4,AJ137,"")</f>
        <v>6.0000000000001386</v>
      </c>
    </row>
    <row r="138" spans="1:37" ht="19.2" customHeight="1">
      <c r="A138" s="898"/>
      <c r="B138" s="495" t="s">
        <v>166</v>
      </c>
      <c r="C138" s="260"/>
      <c r="D138" s="113" t="s">
        <v>147</v>
      </c>
      <c r="E138" s="114"/>
      <c r="F138" s="73">
        <v>57.734999999999999</v>
      </c>
      <c r="G138" s="85">
        <v>2002</v>
      </c>
      <c r="H138" s="116">
        <f t="shared" si="109"/>
        <v>115585.47</v>
      </c>
      <c r="I138" s="505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10"/>
        <v>1277.872340425532</v>
      </c>
      <c r="O138" s="118">
        <f t="shared" si="111"/>
        <v>79.86702127659575</v>
      </c>
      <c r="P138" s="84">
        <f t="shared" si="106"/>
        <v>0</v>
      </c>
      <c r="Q138" s="119">
        <f t="shared" si="107"/>
        <v>-17.94547872340425</v>
      </c>
      <c r="R138" s="499">
        <f t="shared" si="108"/>
        <v>0.81653184691727287</v>
      </c>
      <c r="S138" s="901"/>
      <c r="T138" s="198">
        <v>0.64583333333333326</v>
      </c>
      <c r="U138" s="198">
        <v>0.71111111111111103</v>
      </c>
      <c r="V138" s="290">
        <v>6</v>
      </c>
      <c r="W138" s="289">
        <f t="shared" si="112"/>
        <v>93.999999999999986</v>
      </c>
      <c r="X138" s="83"/>
      <c r="Y138" s="83"/>
      <c r="Z138" s="84"/>
      <c r="AA138" s="84"/>
      <c r="AB138" s="895"/>
      <c r="AC138" s="895"/>
      <c r="AD138" s="505"/>
      <c r="AE138" s="505"/>
      <c r="AF138" s="78">
        <f t="shared" si="69"/>
        <v>-287.127659574468</v>
      </c>
      <c r="AG138" s="160">
        <f t="shared" si="70"/>
        <v>0.81653184691727287</v>
      </c>
      <c r="AH138" s="894"/>
      <c r="AJ138" s="405">
        <f t="shared" si="113"/>
        <v>6</v>
      </c>
      <c r="AK138" s="406">
        <f t="shared" si="114"/>
        <v>6</v>
      </c>
    </row>
    <row r="139" spans="1:37" ht="19.2" customHeight="1">
      <c r="A139" s="898"/>
      <c r="B139" s="495" t="s">
        <v>166</v>
      </c>
      <c r="C139" s="502"/>
      <c r="D139" s="71" t="s">
        <v>148</v>
      </c>
      <c r="E139" s="72"/>
      <c r="F139" s="73">
        <v>50.98</v>
      </c>
      <c r="G139" s="85">
        <v>1811</v>
      </c>
      <c r="H139" s="116">
        <f t="shared" si="109"/>
        <v>92324.78</v>
      </c>
      <c r="I139" s="50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10"/>
        <v>1358.2499999999995</v>
      </c>
      <c r="O139" s="149">
        <f t="shared" si="111"/>
        <v>67.91249999999998</v>
      </c>
      <c r="P139" s="84">
        <f t="shared" si="106"/>
        <v>0</v>
      </c>
      <c r="Q139" s="119">
        <f t="shared" si="107"/>
        <v>-4.0875000000000199</v>
      </c>
      <c r="R139" s="499">
        <f t="shared" si="108"/>
        <v>0.94322916666666634</v>
      </c>
      <c r="S139" s="901"/>
      <c r="T139" s="198">
        <v>0.75138888888888877</v>
      </c>
      <c r="U139" s="198">
        <v>0.80694444444444435</v>
      </c>
      <c r="V139" s="291">
        <v>5</v>
      </c>
      <c r="W139" s="289">
        <f t="shared" si="112"/>
        <v>80.000000000000028</v>
      </c>
      <c r="X139" s="83"/>
      <c r="Y139" s="83"/>
      <c r="Z139" s="84"/>
      <c r="AA139" s="84"/>
      <c r="AB139" s="895"/>
      <c r="AC139" s="895"/>
      <c r="AD139" s="505"/>
      <c r="AE139" s="505">
        <v>1</v>
      </c>
      <c r="AF139" s="78">
        <f t="shared" si="69"/>
        <v>-81.750000000000455</v>
      </c>
      <c r="AG139" s="160">
        <f t="shared" si="70"/>
        <v>0.94322916666666634</v>
      </c>
      <c r="AH139" s="894"/>
      <c r="AJ139" s="405">
        <f t="shared" si="113"/>
        <v>5</v>
      </c>
      <c r="AK139" s="406">
        <f t="shared" si="114"/>
        <v>5</v>
      </c>
    </row>
    <row r="140" spans="1:37" ht="19.2" customHeight="1">
      <c r="A140" s="899"/>
      <c r="B140" s="495" t="s">
        <v>166</v>
      </c>
      <c r="C140" s="502"/>
      <c r="D140" s="292" t="s">
        <v>149</v>
      </c>
      <c r="E140" s="114"/>
      <c r="F140" s="73">
        <v>50.92</v>
      </c>
      <c r="G140" s="85">
        <v>1987</v>
      </c>
      <c r="H140" s="116">
        <f t="shared" si="109"/>
        <v>101178.04000000001</v>
      </c>
      <c r="I140" s="505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10"/>
        <v>1370.3448275862067</v>
      </c>
      <c r="O140" s="149">
        <f t="shared" si="111"/>
        <v>72.123411978221412</v>
      </c>
      <c r="P140" s="84">
        <f t="shared" si="106"/>
        <v>0</v>
      </c>
      <c r="Q140" s="119">
        <f t="shared" si="107"/>
        <v>-3.6660617059891081</v>
      </c>
      <c r="R140" s="499">
        <f t="shared" si="108"/>
        <v>0.95162835249042144</v>
      </c>
      <c r="S140" s="902"/>
      <c r="T140" s="232">
        <v>0.81180555555555545</v>
      </c>
      <c r="U140" s="293">
        <v>0.87222222222222212</v>
      </c>
      <c r="V140" s="294">
        <v>7</v>
      </c>
      <c r="W140" s="289">
        <f t="shared" si="112"/>
        <v>87.000000000000014</v>
      </c>
      <c r="X140" s="83"/>
      <c r="Y140" s="83"/>
      <c r="Z140" s="84"/>
      <c r="AA140" s="84"/>
      <c r="AB140" s="895"/>
      <c r="AC140" s="895"/>
      <c r="AD140" s="505"/>
      <c r="AE140" s="505"/>
      <c r="AF140" s="78">
        <f t="shared" si="69"/>
        <v>-69.655172413793252</v>
      </c>
      <c r="AG140" s="160">
        <f t="shared" si="70"/>
        <v>0.95162835249042133</v>
      </c>
      <c r="AH140" s="894"/>
      <c r="AJ140" s="405">
        <f t="shared" si="113"/>
        <v>7</v>
      </c>
      <c r="AK140" s="406">
        <f t="shared" si="114"/>
        <v>7</v>
      </c>
    </row>
    <row r="141" spans="1:37" ht="19.2" customHeight="1">
      <c r="A141" s="899"/>
      <c r="B141" s="495" t="s">
        <v>166</v>
      </c>
      <c r="C141" s="502"/>
      <c r="D141" s="71" t="s">
        <v>155</v>
      </c>
      <c r="E141" s="295"/>
      <c r="F141" s="73">
        <v>54.09</v>
      </c>
      <c r="G141" s="85">
        <v>1314</v>
      </c>
      <c r="H141" s="116">
        <f t="shared" si="109"/>
        <v>71074.260000000009</v>
      </c>
      <c r="I141" s="505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10"/>
        <v>1383.157894736843</v>
      </c>
      <c r="O141" s="118">
        <f t="shared" si="111"/>
        <v>72.797783933518048</v>
      </c>
      <c r="P141" s="84">
        <f t="shared" si="106"/>
        <v>0</v>
      </c>
      <c r="Q141" s="119">
        <f t="shared" si="107"/>
        <v>-2.9916897506924727</v>
      </c>
      <c r="R141" s="499">
        <f t="shared" si="108"/>
        <v>0.96052631578947434</v>
      </c>
      <c r="S141" s="902"/>
      <c r="T141" s="232">
        <v>0.88749999999999984</v>
      </c>
      <c r="U141" s="293">
        <v>0.92708333333333315</v>
      </c>
      <c r="V141" s="86">
        <v>22</v>
      </c>
      <c r="W141" s="289">
        <f t="shared" si="112"/>
        <v>56.999999999999957</v>
      </c>
      <c r="X141" s="83">
        <v>0.87638888888888899</v>
      </c>
      <c r="Y141" s="83">
        <v>0.88611111111111107</v>
      </c>
      <c r="Z141" s="84"/>
      <c r="AA141" s="84"/>
      <c r="AB141" s="895"/>
      <c r="AC141" s="895"/>
      <c r="AD141" s="505"/>
      <c r="AE141" s="505"/>
      <c r="AF141" s="78">
        <f t="shared" si="69"/>
        <v>-56.842105263157009</v>
      </c>
      <c r="AG141" s="160">
        <f t="shared" si="70"/>
        <v>0.96052631578947434</v>
      </c>
      <c r="AH141" s="894"/>
      <c r="AJ141" s="405">
        <f>IF((IF(V141&lt;10,V141,(X141-U140)*1440))=0,"",IF(V141&lt;10,V141,(X141-U140)*1440))</f>
        <v>6.0000000000002984</v>
      </c>
      <c r="AK141" s="406">
        <f>IF(AJ141&gt;4,AJ141,"")</f>
        <v>6.0000000000002984</v>
      </c>
    </row>
    <row r="142" spans="1:37" ht="19.2" customHeight="1">
      <c r="A142" s="899"/>
      <c r="B142" s="495" t="s">
        <v>166</v>
      </c>
      <c r="C142" s="502"/>
      <c r="D142" s="71" t="s">
        <v>193</v>
      </c>
      <c r="E142" s="295"/>
      <c r="F142" s="73">
        <v>50.67</v>
      </c>
      <c r="G142" s="85">
        <v>1778</v>
      </c>
      <c r="H142" s="116">
        <f t="shared" si="109"/>
        <v>90091.260000000009</v>
      </c>
      <c r="I142" s="505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10"/>
        <v>1461.3698630136976</v>
      </c>
      <c r="O142" s="149">
        <f t="shared" si="111"/>
        <v>85.962933118452796</v>
      </c>
      <c r="P142" s="84">
        <f t="shared" si="106"/>
        <v>0</v>
      </c>
      <c r="Q142" s="119">
        <f t="shared" si="107"/>
        <v>-2.2723609991942624</v>
      </c>
      <c r="R142" s="499">
        <f t="shared" si="108"/>
        <v>0.97424657534246506</v>
      </c>
      <c r="S142" s="902"/>
      <c r="T142" s="232">
        <v>0.9312499999999998</v>
      </c>
      <c r="U142" s="293">
        <v>0.98194444444444429</v>
      </c>
      <c r="V142" s="86">
        <v>6</v>
      </c>
      <c r="W142" s="289">
        <f t="shared" si="112"/>
        <v>73.000000000000057</v>
      </c>
      <c r="X142" s="83"/>
      <c r="Y142" s="83"/>
      <c r="Z142" s="84"/>
      <c r="AA142" s="84"/>
      <c r="AB142" s="895"/>
      <c r="AC142" s="895"/>
      <c r="AD142" s="505"/>
      <c r="AE142" s="505"/>
      <c r="AF142" s="78">
        <f t="shared" si="69"/>
        <v>-38.630136986302432</v>
      </c>
      <c r="AG142" s="160">
        <f t="shared" si="70"/>
        <v>0.97424657534246506</v>
      </c>
      <c r="AH142" s="894"/>
      <c r="AJ142" s="405">
        <f t="shared" si="113"/>
        <v>6</v>
      </c>
      <c r="AK142" s="406">
        <f t="shared" si="114"/>
        <v>6</v>
      </c>
    </row>
    <row r="143" spans="1:37" ht="19.2" customHeight="1">
      <c r="A143" s="899"/>
      <c r="B143" s="495">
        <v>0</v>
      </c>
      <c r="C143" s="296"/>
      <c r="D143" s="113"/>
      <c r="E143" s="114"/>
      <c r="F143" s="73" t="s">
        <v>161</v>
      </c>
      <c r="G143" s="85"/>
      <c r="H143" s="116">
        <f t="shared" si="109"/>
        <v>0</v>
      </c>
      <c r="I143" s="505"/>
      <c r="J143" s="76"/>
      <c r="K143" s="85"/>
      <c r="L143" s="118"/>
      <c r="M143" s="267"/>
      <c r="N143" s="85"/>
      <c r="O143" s="149"/>
      <c r="P143" s="84"/>
      <c r="Q143" s="119"/>
      <c r="R143" s="499"/>
      <c r="S143" s="902"/>
      <c r="T143" s="232"/>
      <c r="U143" s="293"/>
      <c r="V143" s="86"/>
      <c r="W143" s="289">
        <f t="shared" si="112"/>
        <v>0</v>
      </c>
      <c r="X143" s="83"/>
      <c r="Y143" s="83"/>
      <c r="Z143" s="84"/>
      <c r="AA143" s="84"/>
      <c r="AB143" s="895"/>
      <c r="AC143" s="895"/>
      <c r="AD143" s="505"/>
      <c r="AE143" s="505"/>
      <c r="AF143" s="78">
        <f t="shared" si="69"/>
        <v>0</v>
      </c>
      <c r="AG143" s="160" t="e">
        <f t="shared" si="70"/>
        <v>#DIV/0!</v>
      </c>
      <c r="AH143" s="894"/>
      <c r="AJ143" s="405" t="str">
        <f t="shared" si="113"/>
        <v/>
      </c>
      <c r="AK143" s="406" t="str">
        <f t="shared" si="114"/>
        <v/>
      </c>
    </row>
    <row r="144" spans="1:37" ht="19.2" customHeight="1">
      <c r="A144" s="899"/>
      <c r="B144" s="495">
        <v>0</v>
      </c>
      <c r="C144" s="502"/>
      <c r="D144" s="71"/>
      <c r="E144" s="295"/>
      <c r="F144" s="73" t="s">
        <v>161</v>
      </c>
      <c r="G144" s="85"/>
      <c r="H144" s="116">
        <f t="shared" si="109"/>
        <v>0</v>
      </c>
      <c r="I144" s="505"/>
      <c r="J144" s="129"/>
      <c r="K144" s="85"/>
      <c r="L144" s="118"/>
      <c r="M144" s="498"/>
      <c r="N144" s="85"/>
      <c r="O144" s="149"/>
      <c r="P144" s="84"/>
      <c r="Q144" s="119"/>
      <c r="R144" s="499"/>
      <c r="S144" s="902"/>
      <c r="T144" s="232"/>
      <c r="U144" s="293"/>
      <c r="V144" s="86"/>
      <c r="W144" s="289">
        <f t="shared" si="112"/>
        <v>0</v>
      </c>
      <c r="X144" s="83"/>
      <c r="Y144" s="83"/>
      <c r="Z144" s="84"/>
      <c r="AA144" s="84"/>
      <c r="AB144" s="895"/>
      <c r="AC144" s="895"/>
      <c r="AD144" s="505"/>
      <c r="AE144" s="505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3"/>
        <v/>
      </c>
      <c r="AK144" s="406" t="str">
        <f t="shared" si="114"/>
        <v/>
      </c>
    </row>
    <row r="145" spans="1:37" ht="19.2" customHeight="1">
      <c r="A145" s="899"/>
      <c r="B145" s="495">
        <v>0</v>
      </c>
      <c r="C145" s="502"/>
      <c r="D145" s="71"/>
      <c r="E145" s="295"/>
      <c r="F145" s="73" t="s">
        <v>161</v>
      </c>
      <c r="G145" s="85"/>
      <c r="H145" s="116">
        <f t="shared" si="109"/>
        <v>0</v>
      </c>
      <c r="I145" s="505"/>
      <c r="J145" s="129"/>
      <c r="K145" s="85"/>
      <c r="L145" s="118"/>
      <c r="M145" s="498"/>
      <c r="N145" s="85"/>
      <c r="O145" s="118"/>
      <c r="P145" s="84"/>
      <c r="Q145" s="119"/>
      <c r="R145" s="499"/>
      <c r="S145" s="902"/>
      <c r="T145" s="232"/>
      <c r="U145" s="293"/>
      <c r="V145" s="86"/>
      <c r="W145" s="289">
        <f t="shared" si="112"/>
        <v>0</v>
      </c>
      <c r="X145" s="83"/>
      <c r="Y145" s="83"/>
      <c r="Z145" s="84"/>
      <c r="AA145" s="84"/>
      <c r="AB145" s="895"/>
      <c r="AC145" s="895"/>
      <c r="AD145" s="505"/>
      <c r="AE145" s="505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3"/>
        <v/>
      </c>
      <c r="AK145" s="406" t="str">
        <f t="shared" si="114"/>
        <v/>
      </c>
    </row>
    <row r="146" spans="1:37" ht="19.2" customHeight="1">
      <c r="A146" s="899"/>
      <c r="B146" s="491">
        <v>0</v>
      </c>
      <c r="C146" s="296"/>
      <c r="D146" s="297"/>
      <c r="E146" s="295"/>
      <c r="F146" s="73" t="s">
        <v>161</v>
      </c>
      <c r="G146" s="85"/>
      <c r="H146" s="116">
        <f t="shared" si="109"/>
        <v>0</v>
      </c>
      <c r="I146" s="505"/>
      <c r="J146" s="129"/>
      <c r="K146" s="85"/>
      <c r="L146" s="118"/>
      <c r="M146" s="498"/>
      <c r="N146" s="85"/>
      <c r="O146" s="118"/>
      <c r="P146" s="84"/>
      <c r="Q146" s="119"/>
      <c r="R146" s="499"/>
      <c r="S146" s="902"/>
      <c r="T146" s="232"/>
      <c r="U146" s="293"/>
      <c r="V146" s="86"/>
      <c r="W146" s="289">
        <f t="shared" si="112"/>
        <v>0</v>
      </c>
      <c r="X146" s="83"/>
      <c r="Y146" s="83"/>
      <c r="Z146" s="84"/>
      <c r="AA146" s="84"/>
      <c r="AB146" s="895"/>
      <c r="AC146" s="895"/>
      <c r="AD146" s="505"/>
      <c r="AE146" s="505"/>
      <c r="AF146" s="84"/>
      <c r="AG146" s="499"/>
      <c r="AH146" s="894"/>
      <c r="AJ146" s="405" t="str">
        <f t="shared" si="113"/>
        <v/>
      </c>
      <c r="AK146" s="406" t="str">
        <f t="shared" si="114"/>
        <v/>
      </c>
    </row>
    <row r="147" spans="1:37" ht="19.2" customHeight="1">
      <c r="A147" s="900"/>
      <c r="B147" s="298">
        <v>0</v>
      </c>
      <c r="C147" s="132" t="s">
        <v>548</v>
      </c>
      <c r="D147" s="891" t="s">
        <v>530</v>
      </c>
      <c r="E147" s="891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15">AVERAGE(M135:M146)</f>
        <v>17.75</v>
      </c>
      <c r="N147" s="284">
        <f t="shared" si="115"/>
        <v>1329.8627173686366</v>
      </c>
      <c r="O147" s="285">
        <f t="shared" si="115"/>
        <v>75.246089503172897</v>
      </c>
      <c r="P147" s="81">
        <f t="shared" ref="P147:P155" si="116">M147-J147</f>
        <v>0.125</v>
      </c>
      <c r="Q147" s="178">
        <f t="shared" ref="Q147:Q155" si="117">O147-L147</f>
        <v>-9.8114198492522888</v>
      </c>
      <c r="R147" s="300">
        <f t="shared" ref="R147:R155" si="118">O147/L147</f>
        <v>0.88464957504692632</v>
      </c>
      <c r="S147" s="903"/>
      <c r="T147" s="232"/>
      <c r="U147" s="232"/>
      <c r="V147" s="86"/>
      <c r="W147" s="492">
        <f t="shared" si="112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1</v>
      </c>
      <c r="AF147" s="240">
        <f t="shared" si="69"/>
        <v>-155.76228263136341</v>
      </c>
      <c r="AG147" s="301">
        <f t="shared" si="70"/>
        <v>0.89515370121574189</v>
      </c>
      <c r="AH147" s="894"/>
    </row>
    <row r="148" spans="1:37" ht="19.2" customHeight="1">
      <c r="A148" s="906" t="s">
        <v>549</v>
      </c>
      <c r="B148" s="505" t="s">
        <v>163</v>
      </c>
      <c r="C148" s="156"/>
      <c r="D148" s="211" t="s">
        <v>93</v>
      </c>
      <c r="E148" s="72"/>
      <c r="F148" s="174">
        <v>36.92</v>
      </c>
      <c r="G148" s="85">
        <v>2243.8000000000002</v>
      </c>
      <c r="H148" s="116">
        <f t="shared" ref="H148:H172" si="119">F148*G148</f>
        <v>82841.096000000005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20">G148/W148*60</f>
        <v>1512.6741573033694</v>
      </c>
      <c r="O148" s="77">
        <f t="shared" ref="O148:O155" si="121">N148/M148</f>
        <v>126.05617977528078</v>
      </c>
      <c r="P148" s="78">
        <f t="shared" si="116"/>
        <v>0</v>
      </c>
      <c r="Q148" s="79">
        <f t="shared" si="117"/>
        <v>-40.610486891385875</v>
      </c>
      <c r="R148" s="496">
        <f t="shared" si="118"/>
        <v>0.75633707865168476</v>
      </c>
      <c r="S148" s="907">
        <f>R160</f>
        <v>0.8803489634292615</v>
      </c>
      <c r="T148" s="288">
        <v>0.45833333333333331</v>
      </c>
      <c r="U148" s="198">
        <v>0.52013888888888893</v>
      </c>
      <c r="V148" s="495">
        <v>5</v>
      </c>
      <c r="W148" s="492">
        <f>(U148-T148)*24*60</f>
        <v>89.000000000000085</v>
      </c>
      <c r="X148" s="83"/>
      <c r="Y148" s="83"/>
      <c r="Z148" s="84"/>
      <c r="AA148" s="84"/>
      <c r="AB148" s="895"/>
      <c r="AC148" s="895"/>
      <c r="AD148" s="505"/>
      <c r="AE148" s="505"/>
      <c r="AF148" s="78">
        <f t="shared" si="69"/>
        <v>-487.32584269663062</v>
      </c>
      <c r="AG148" s="160">
        <f t="shared" si="70"/>
        <v>0.75633707865168465</v>
      </c>
      <c r="AH148" s="894">
        <f>AG160</f>
        <v>0.84430159288923168</v>
      </c>
    </row>
    <row r="149" spans="1:37" ht="19.2" customHeight="1">
      <c r="A149" s="906"/>
      <c r="B149" s="505" t="s">
        <v>163</v>
      </c>
      <c r="C149" s="258"/>
      <c r="D149" s="292" t="s">
        <v>108</v>
      </c>
      <c r="E149" s="90"/>
      <c r="F149" s="174">
        <v>26.5</v>
      </c>
      <c r="G149" s="85">
        <v>1610.05</v>
      </c>
      <c r="H149" s="116">
        <f t="shared" si="119"/>
        <v>42666.324999999997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20"/>
        <v>1533.3809523809539</v>
      </c>
      <c r="O149" s="77">
        <f t="shared" si="121"/>
        <v>127.78174603174615</v>
      </c>
      <c r="P149" s="78">
        <f t="shared" si="116"/>
        <v>0</v>
      </c>
      <c r="Q149" s="79">
        <f t="shared" si="117"/>
        <v>-38.884920634920505</v>
      </c>
      <c r="R149" s="496">
        <f t="shared" si="118"/>
        <v>0.76669047619047692</v>
      </c>
      <c r="S149" s="908"/>
      <c r="T149" s="288">
        <v>0.52361111111111114</v>
      </c>
      <c r="U149" s="198">
        <v>0.56736111111111109</v>
      </c>
      <c r="V149" s="495">
        <v>5</v>
      </c>
      <c r="W149" s="492">
        <f t="shared" ref="W149:W159" si="122">(U149-T149)*24*60</f>
        <v>62.999999999999936</v>
      </c>
      <c r="X149" s="83"/>
      <c r="Y149" s="83"/>
      <c r="Z149" s="84"/>
      <c r="AA149" s="84"/>
      <c r="AB149" s="895"/>
      <c r="AC149" s="895"/>
      <c r="AD149" s="505"/>
      <c r="AE149" s="505"/>
      <c r="AF149" s="78">
        <f t="shared" si="69"/>
        <v>-466.61904761904611</v>
      </c>
      <c r="AG149" s="160">
        <f t="shared" si="70"/>
        <v>0.76669047619047692</v>
      </c>
      <c r="AH149" s="896"/>
    </row>
    <row r="150" spans="1:37" ht="19.2" customHeight="1">
      <c r="A150" s="906"/>
      <c r="B150" s="505" t="s">
        <v>163</v>
      </c>
      <c r="C150" s="258"/>
      <c r="D150" s="214" t="s">
        <v>191</v>
      </c>
      <c r="E150" s="90"/>
      <c r="F150" s="174">
        <v>28.26</v>
      </c>
      <c r="G150" s="85">
        <v>684</v>
      </c>
      <c r="H150" s="116">
        <f t="shared" si="119"/>
        <v>19329.84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20"/>
        <v>1519.9999999999964</v>
      </c>
      <c r="O150" s="77">
        <f t="shared" si="121"/>
        <v>126.66666666666636</v>
      </c>
      <c r="P150" s="78">
        <f t="shared" si="116"/>
        <v>0</v>
      </c>
      <c r="Q150" s="79">
        <f t="shared" si="117"/>
        <v>-40.000000000000298</v>
      </c>
      <c r="R150" s="496">
        <f t="shared" si="118"/>
        <v>0.75999999999999823</v>
      </c>
      <c r="S150" s="908"/>
      <c r="T150" s="288">
        <v>0.5708333333333333</v>
      </c>
      <c r="U150" s="198">
        <v>0.58958333333333335</v>
      </c>
      <c r="V150" s="495">
        <v>5</v>
      </c>
      <c r="W150" s="492">
        <f t="shared" si="122"/>
        <v>27.000000000000064</v>
      </c>
      <c r="X150" s="253"/>
      <c r="Y150" s="253"/>
      <c r="Z150" s="254"/>
      <c r="AA150" s="254"/>
      <c r="AB150" s="895"/>
      <c r="AC150" s="895"/>
      <c r="AD150" s="505"/>
      <c r="AE150" s="505"/>
      <c r="AF150" s="78">
        <f t="shared" si="69"/>
        <v>-480.00000000000364</v>
      </c>
      <c r="AG150" s="160">
        <f t="shared" si="70"/>
        <v>0.75999999999999823</v>
      </c>
      <c r="AH150" s="896"/>
    </row>
    <row r="151" spans="1:37" s="255" customFormat="1" ht="19.2" customHeight="1">
      <c r="A151" s="906"/>
      <c r="B151" s="505" t="s">
        <v>165</v>
      </c>
      <c r="C151" s="258"/>
      <c r="D151" s="88" t="s">
        <v>157</v>
      </c>
      <c r="E151" s="90"/>
      <c r="F151" s="174">
        <v>30.13</v>
      </c>
      <c r="G151" s="85">
        <v>1123.8499999999999</v>
      </c>
      <c r="H151" s="116">
        <f t="shared" si="119"/>
        <v>33861.600499999993</v>
      </c>
      <c r="I151" s="302">
        <v>1</v>
      </c>
      <c r="J151" s="129">
        <v>18</v>
      </c>
      <c r="K151" s="85">
        <v>1200</v>
      </c>
      <c r="L151" s="118">
        <v>66.666666666666671</v>
      </c>
      <c r="M151" s="129">
        <v>18</v>
      </c>
      <c r="N151" s="74">
        <f t="shared" si="120"/>
        <v>1070.3333333333344</v>
      </c>
      <c r="O151" s="77">
        <f t="shared" si="121"/>
        <v>59.462962962963019</v>
      </c>
      <c r="P151" s="78">
        <f t="shared" si="116"/>
        <v>0</v>
      </c>
      <c r="Q151" s="79">
        <f t="shared" si="117"/>
        <v>-7.2037037037036526</v>
      </c>
      <c r="R151" s="496">
        <f t="shared" si="118"/>
        <v>0.89194444444444521</v>
      </c>
      <c r="S151" s="908"/>
      <c r="T151" s="288">
        <v>0.59375</v>
      </c>
      <c r="U151" s="198">
        <v>0.63749999999999996</v>
      </c>
      <c r="V151" s="495">
        <v>6</v>
      </c>
      <c r="W151" s="492">
        <f t="shared" si="122"/>
        <v>62.999999999999936</v>
      </c>
      <c r="X151" s="253"/>
      <c r="Y151" s="253"/>
      <c r="Z151" s="254"/>
      <c r="AA151" s="254"/>
      <c r="AB151" s="895"/>
      <c r="AC151" s="895"/>
      <c r="AD151" s="258">
        <v>1</v>
      </c>
      <c r="AE151" s="258"/>
      <c r="AF151" s="78">
        <f t="shared" si="69"/>
        <v>-129.66666666666561</v>
      </c>
      <c r="AG151" s="160">
        <f t="shared" si="70"/>
        <v>0.89194444444444532</v>
      </c>
      <c r="AH151" s="896"/>
    </row>
    <row r="152" spans="1:37" s="255" customFormat="1" ht="19.2" customHeight="1">
      <c r="A152" s="906"/>
      <c r="B152" s="505" t="s">
        <v>163</v>
      </c>
      <c r="C152" s="258"/>
      <c r="D152" s="88" t="s">
        <v>152</v>
      </c>
      <c r="E152" s="90"/>
      <c r="F152" s="174">
        <v>55.51</v>
      </c>
      <c r="G152" s="85">
        <v>97</v>
      </c>
      <c r="H152" s="116">
        <f t="shared" si="119"/>
        <v>5384.47</v>
      </c>
      <c r="I152" s="302"/>
      <c r="J152" s="129">
        <v>8</v>
      </c>
      <c r="K152" s="85">
        <v>1500</v>
      </c>
      <c r="L152" s="118">
        <v>187.5</v>
      </c>
      <c r="M152" s="129">
        <v>6</v>
      </c>
      <c r="N152" s="74">
        <f t="shared" si="120"/>
        <v>1164.0000000000041</v>
      </c>
      <c r="O152" s="77">
        <f t="shared" si="121"/>
        <v>194.00000000000068</v>
      </c>
      <c r="P152" s="78">
        <f t="shared" si="116"/>
        <v>-2</v>
      </c>
      <c r="Q152" s="79">
        <f t="shared" si="117"/>
        <v>6.5000000000006821</v>
      </c>
      <c r="R152" s="496">
        <f t="shared" si="118"/>
        <v>1.0346666666666704</v>
      </c>
      <c r="S152" s="908"/>
      <c r="T152" s="303">
        <v>0.70833333333333337</v>
      </c>
      <c r="U152" s="232">
        <v>0.71180555555555558</v>
      </c>
      <c r="V152" s="490">
        <v>5</v>
      </c>
      <c r="W152" s="492">
        <f t="shared" si="122"/>
        <v>4.9999999999999822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-335.99999999999591</v>
      </c>
      <c r="AG152" s="160">
        <f t="shared" si="70"/>
        <v>0.77600000000000269</v>
      </c>
      <c r="AH152" s="896"/>
    </row>
    <row r="153" spans="1:37" s="255" customFormat="1" ht="19.2" customHeight="1">
      <c r="A153" s="906"/>
      <c r="B153" s="505" t="s">
        <v>165</v>
      </c>
      <c r="C153" s="258"/>
      <c r="D153" s="292" t="s">
        <v>153</v>
      </c>
      <c r="E153" s="90"/>
      <c r="F153" s="174">
        <v>28.57</v>
      </c>
      <c r="G153" s="85">
        <v>1738</v>
      </c>
      <c r="H153" s="116">
        <f t="shared" si="119"/>
        <v>49654.66</v>
      </c>
      <c r="I153" s="302"/>
      <c r="J153" s="129">
        <v>8</v>
      </c>
      <c r="K153" s="85">
        <v>1500</v>
      </c>
      <c r="L153" s="118">
        <v>187.5</v>
      </c>
      <c r="M153" s="129">
        <v>8</v>
      </c>
      <c r="N153" s="74">
        <f t="shared" si="120"/>
        <v>1511.3043478260854</v>
      </c>
      <c r="O153" s="77">
        <f t="shared" si="121"/>
        <v>188.91304347826068</v>
      </c>
      <c r="P153" s="78">
        <f t="shared" si="116"/>
        <v>0</v>
      </c>
      <c r="Q153" s="79">
        <f t="shared" si="117"/>
        <v>1.4130434782606756</v>
      </c>
      <c r="R153" s="496">
        <f t="shared" si="118"/>
        <v>1.0075362318840568</v>
      </c>
      <c r="S153" s="908"/>
      <c r="T153" s="303">
        <v>0.71527777777777779</v>
      </c>
      <c r="U153" s="232">
        <v>0.76319444444444451</v>
      </c>
      <c r="V153" s="490">
        <v>5</v>
      </c>
      <c r="W153" s="492">
        <f t="shared" si="122"/>
        <v>69.000000000000071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11.304347826085404</v>
      </c>
      <c r="AG153" s="160">
        <f t="shared" si="70"/>
        <v>1.0075362318840568</v>
      </c>
      <c r="AH153" s="896"/>
    </row>
    <row r="154" spans="1:37" s="255" customFormat="1" ht="19.2" customHeight="1">
      <c r="A154" s="906"/>
      <c r="B154" s="505" t="s">
        <v>166</v>
      </c>
      <c r="C154" s="258"/>
      <c r="D154" s="292" t="s">
        <v>137</v>
      </c>
      <c r="E154" s="90"/>
      <c r="F154" s="174">
        <v>56.43</v>
      </c>
      <c r="G154" s="85">
        <v>1130</v>
      </c>
      <c r="H154" s="116">
        <f t="shared" si="119"/>
        <v>63765.9</v>
      </c>
      <c r="I154" s="302"/>
      <c r="J154" s="129">
        <v>16</v>
      </c>
      <c r="K154" s="85">
        <v>1500</v>
      </c>
      <c r="L154" s="118">
        <v>93.75</v>
      </c>
      <c r="M154" s="129">
        <v>17</v>
      </c>
      <c r="N154" s="74">
        <f t="shared" si="120"/>
        <v>1412.5000000000005</v>
      </c>
      <c r="O154" s="77">
        <f t="shared" si="121"/>
        <v>83.08823529411768</v>
      </c>
      <c r="P154" s="78">
        <f t="shared" si="116"/>
        <v>1</v>
      </c>
      <c r="Q154" s="79">
        <f t="shared" si="117"/>
        <v>-10.66176470588232</v>
      </c>
      <c r="R154" s="496">
        <f t="shared" si="118"/>
        <v>0.88627450980392197</v>
      </c>
      <c r="S154" s="908"/>
      <c r="T154" s="303">
        <v>0.76736111111111116</v>
      </c>
      <c r="U154" s="232">
        <v>0.80069444444444449</v>
      </c>
      <c r="V154" s="490">
        <v>6</v>
      </c>
      <c r="W154" s="492">
        <f t="shared" si="122"/>
        <v>47.999999999999986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-87.499999999999545</v>
      </c>
      <c r="AG154" s="160">
        <f t="shared" si="70"/>
        <v>0.94166666666666698</v>
      </c>
      <c r="AH154" s="896"/>
    </row>
    <row r="155" spans="1:37" s="255" customFormat="1" ht="19.2" customHeight="1">
      <c r="A155" s="906"/>
      <c r="B155" s="505" t="s">
        <v>166</v>
      </c>
      <c r="C155" s="258"/>
      <c r="D155" s="292" t="s">
        <v>143</v>
      </c>
      <c r="E155" s="90"/>
      <c r="F155" s="174">
        <v>50.67</v>
      </c>
      <c r="G155" s="85">
        <v>1610</v>
      </c>
      <c r="H155" s="116">
        <f t="shared" si="119"/>
        <v>81578.7</v>
      </c>
      <c r="I155" s="302"/>
      <c r="J155" s="129">
        <v>18</v>
      </c>
      <c r="K155" s="85">
        <v>1500</v>
      </c>
      <c r="L155" s="118">
        <v>83.333333333333329</v>
      </c>
      <c r="M155" s="129">
        <v>18</v>
      </c>
      <c r="N155" s="74">
        <f t="shared" si="120"/>
        <v>1420.588235294116</v>
      </c>
      <c r="O155" s="77">
        <f t="shared" si="121"/>
        <v>78.921568627450881</v>
      </c>
      <c r="P155" s="78">
        <f t="shared" si="116"/>
        <v>0</v>
      </c>
      <c r="Q155" s="79">
        <f t="shared" si="117"/>
        <v>-4.4117647058824474</v>
      </c>
      <c r="R155" s="496">
        <f t="shared" si="118"/>
        <v>0.94705882352941062</v>
      </c>
      <c r="S155" s="908"/>
      <c r="T155" s="303">
        <v>0.80555555555555558</v>
      </c>
      <c r="U155" s="232">
        <v>0.85277777777777786</v>
      </c>
      <c r="V155" s="490">
        <v>7</v>
      </c>
      <c r="W155" s="492">
        <f t="shared" si="122"/>
        <v>68.000000000000085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-79.411764705884025</v>
      </c>
      <c r="AG155" s="160">
        <f t="shared" si="70"/>
        <v>0.94705882352941062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9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96"/>
      <c r="S156" s="908"/>
      <c r="T156" s="303"/>
      <c r="U156" s="232"/>
      <c r="V156" s="490"/>
      <c r="W156" s="304">
        <f t="shared" si="122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9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490"/>
      <c r="W157" s="304">
        <f t="shared" si="122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9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490"/>
      <c r="W158" s="304">
        <f t="shared" si="122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9"/>
        <v>0</v>
      </c>
      <c r="I159" s="302"/>
      <c r="J159" s="306"/>
      <c r="K159" s="217"/>
      <c r="L159" s="308"/>
      <c r="M159" s="498"/>
      <c r="N159" s="217"/>
      <c r="O159" s="262"/>
      <c r="P159" s="307"/>
      <c r="Q159" s="105"/>
      <c r="R159" s="169"/>
      <c r="S159" s="908"/>
      <c r="T159" s="303"/>
      <c r="U159" s="232"/>
      <c r="V159" s="490"/>
      <c r="W159" s="309">
        <f t="shared" si="122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550</v>
      </c>
      <c r="D160" s="904" t="s">
        <v>530</v>
      </c>
      <c r="E160" s="905"/>
      <c r="F160" s="98"/>
      <c r="G160" s="238"/>
      <c r="H160" s="237"/>
      <c r="I160" s="101"/>
      <c r="J160" s="311">
        <v>13</v>
      </c>
      <c r="K160" s="311">
        <v>1650</v>
      </c>
      <c r="L160" s="312">
        <v>139.84374999999997</v>
      </c>
      <c r="M160" s="311">
        <f t="shared" ref="M160:O160" si="123">AVERAGE(M148:M159)</f>
        <v>12.875</v>
      </c>
      <c r="N160" s="311">
        <f t="shared" si="123"/>
        <v>1393.0976282672323</v>
      </c>
      <c r="O160" s="312">
        <f t="shared" si="123"/>
        <v>123.11130035456077</v>
      </c>
      <c r="P160" s="104">
        <f t="shared" ref="P160:P166" si="124">M160-J160</f>
        <v>-0.125</v>
      </c>
      <c r="Q160" s="105">
        <f t="shared" ref="Q160:Q166" si="125">O160-L160</f>
        <v>-16.732449645439203</v>
      </c>
      <c r="R160" s="313">
        <f>O160/L160</f>
        <v>0.8803489634292615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1</v>
      </c>
      <c r="AE160" s="110">
        <f>SUM(AE148:AE159)</f>
        <v>0</v>
      </c>
      <c r="AF160" s="104">
        <f t="shared" si="69"/>
        <v>-256.90237173276773</v>
      </c>
      <c r="AG160" s="169">
        <f t="shared" si="70"/>
        <v>0.84430159288923168</v>
      </c>
      <c r="AH160" s="896"/>
    </row>
    <row r="161" spans="1:34" ht="19.2" customHeight="1">
      <c r="A161" s="893" t="s">
        <v>551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2087.15</v>
      </c>
      <c r="H161" s="116">
        <f t="shared" ref="H161:H170" si="126">F161*G161</f>
        <v>62885.8295</v>
      </c>
      <c r="I161" s="505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7">G161/W161*60</f>
        <v>1098.5</v>
      </c>
      <c r="O161" s="118">
        <f t="shared" ref="O161:O166" si="128">N161/M161</f>
        <v>61.027777777777779</v>
      </c>
      <c r="P161" s="84">
        <f t="shared" si="124"/>
        <v>0</v>
      </c>
      <c r="Q161" s="119">
        <f t="shared" si="125"/>
        <v>-5.6388888888888928</v>
      </c>
      <c r="R161" s="499">
        <f t="shared" ref="R161:R166" si="129">O161/L161</f>
        <v>0.91541666666666666</v>
      </c>
      <c r="S161" s="894">
        <f>R173</f>
        <v>0.92432753438660364</v>
      </c>
      <c r="T161" s="80">
        <v>0.16666666666666666</v>
      </c>
      <c r="U161" s="80">
        <v>0.24583333333333332</v>
      </c>
      <c r="V161" s="505">
        <v>5</v>
      </c>
      <c r="W161" s="120">
        <f t="shared" ref="W161:W172" si="130">(U161-T161)*24*60</f>
        <v>114</v>
      </c>
      <c r="X161" s="126"/>
      <c r="Y161" s="126"/>
      <c r="Z161" s="84"/>
      <c r="AA161" s="84"/>
      <c r="AB161" s="895"/>
      <c r="AC161" s="895"/>
      <c r="AD161" s="505"/>
      <c r="AE161" s="505"/>
      <c r="AF161" s="84">
        <f t="shared" si="69"/>
        <v>-101.5</v>
      </c>
      <c r="AG161" s="499">
        <f t="shared" si="70"/>
        <v>0.91541666666666666</v>
      </c>
      <c r="AH161" s="894">
        <f>AG173</f>
        <v>0.92645730147517436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3708</v>
      </c>
      <c r="H162" s="116">
        <f t="shared" si="126"/>
        <v>126924.83999999998</v>
      </c>
      <c r="I162" s="505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7"/>
        <v>2181.176470588236</v>
      </c>
      <c r="O162" s="118">
        <f t="shared" si="128"/>
        <v>167.78280542986431</v>
      </c>
      <c r="P162" s="84">
        <f t="shared" si="124"/>
        <v>0</v>
      </c>
      <c r="Q162" s="119">
        <f t="shared" si="125"/>
        <v>-5.294117647058755</v>
      </c>
      <c r="R162" s="499">
        <f t="shared" si="129"/>
        <v>0.96941176470588275</v>
      </c>
      <c r="S162" s="894"/>
      <c r="T162" s="80">
        <v>0.26111111111111107</v>
      </c>
      <c r="U162" s="80">
        <v>0.33194444444444438</v>
      </c>
      <c r="V162" s="505">
        <v>22</v>
      </c>
      <c r="W162" s="120">
        <f t="shared" si="130"/>
        <v>101.99999999999996</v>
      </c>
      <c r="X162" s="126">
        <v>0.25</v>
      </c>
      <c r="Y162" s="126">
        <v>0.26041666666666669</v>
      </c>
      <c r="Z162" s="84"/>
      <c r="AA162" s="84"/>
      <c r="AB162" s="895"/>
      <c r="AC162" s="895"/>
      <c r="AD162" s="505"/>
      <c r="AE162" s="505"/>
      <c r="AF162" s="84">
        <f t="shared" si="69"/>
        <v>-68.823529411763957</v>
      </c>
      <c r="AG162" s="499">
        <f t="shared" si="70"/>
        <v>0.96941176470588264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2679.9500000000003</v>
      </c>
      <c r="H163" s="116">
        <f t="shared" si="126"/>
        <v>91734.688500000004</v>
      </c>
      <c r="I163" s="505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7"/>
        <v>2172.9324324324334</v>
      </c>
      <c r="O163" s="118">
        <f t="shared" si="128"/>
        <v>197.53931203931214</v>
      </c>
      <c r="P163" s="84">
        <f t="shared" si="124"/>
        <v>0</v>
      </c>
      <c r="Q163" s="119">
        <f t="shared" si="125"/>
        <v>-7.0061425061423961</v>
      </c>
      <c r="R163" s="499">
        <f t="shared" si="129"/>
        <v>0.9657477477477483</v>
      </c>
      <c r="S163" s="894"/>
      <c r="T163" s="80">
        <v>0.33680555555555547</v>
      </c>
      <c r="U163" s="80">
        <v>0.38819444444444434</v>
      </c>
      <c r="V163" s="505">
        <v>7</v>
      </c>
      <c r="W163" s="120">
        <f t="shared" si="130"/>
        <v>73.999999999999972</v>
      </c>
      <c r="X163" s="126"/>
      <c r="Y163" s="126"/>
      <c r="Z163" s="84"/>
      <c r="AA163" s="84"/>
      <c r="AB163" s="895"/>
      <c r="AC163" s="895"/>
      <c r="AD163" s="505"/>
      <c r="AE163" s="505"/>
      <c r="AF163" s="84">
        <f t="shared" si="69"/>
        <v>-77.067567567566584</v>
      </c>
      <c r="AG163" s="499">
        <f t="shared" si="70"/>
        <v>0.96574774774774819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3172.4</v>
      </c>
      <c r="H164" s="116">
        <f t="shared" si="126"/>
        <v>115507.08399999999</v>
      </c>
      <c r="I164" s="505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7"/>
        <v>2440.307692307691</v>
      </c>
      <c r="O164" s="118">
        <f t="shared" si="128"/>
        <v>244.0307692307691</v>
      </c>
      <c r="P164" s="84">
        <f t="shared" si="124"/>
        <v>0</v>
      </c>
      <c r="Q164" s="119">
        <f t="shared" si="125"/>
        <v>-32.869230769230882</v>
      </c>
      <c r="R164" s="499">
        <f t="shared" si="129"/>
        <v>0.88129566352751576</v>
      </c>
      <c r="S164" s="894"/>
      <c r="T164" s="80">
        <v>0.40347222222222212</v>
      </c>
      <c r="U164" s="80">
        <v>0.45763888888888882</v>
      </c>
      <c r="V164" s="505">
        <v>22</v>
      </c>
      <c r="W164" s="120">
        <f t="shared" si="130"/>
        <v>78.000000000000043</v>
      </c>
      <c r="X164" s="126">
        <v>0.3923611111111111</v>
      </c>
      <c r="Y164" s="126">
        <v>0.40277777777777773</v>
      </c>
      <c r="Z164" s="84"/>
      <c r="AA164" s="84"/>
      <c r="AB164" s="895"/>
      <c r="AC164" s="895"/>
      <c r="AD164" s="505"/>
      <c r="AE164" s="505"/>
      <c r="AF164" s="84">
        <f>N164-K164</f>
        <v>-328.69230769230899</v>
      </c>
      <c r="AG164" s="499">
        <f>N164/K164</f>
        <v>0.88129566352751576</v>
      </c>
      <c r="AH164" s="894"/>
    </row>
    <row r="165" spans="1:34" ht="19.2" customHeight="1">
      <c r="A165" s="893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1186</v>
      </c>
      <c r="H165" s="116">
        <f t="shared" si="126"/>
        <v>30409.040000000001</v>
      </c>
      <c r="I165" s="505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7"/>
        <v>1452.2448979591841</v>
      </c>
      <c r="O165" s="118">
        <f t="shared" si="128"/>
        <v>145.2244897959184</v>
      </c>
      <c r="P165" s="84">
        <f t="shared" si="124"/>
        <v>0</v>
      </c>
      <c r="Q165" s="119">
        <f t="shared" si="125"/>
        <v>-4.7755102040815984</v>
      </c>
      <c r="R165" s="499">
        <f t="shared" si="129"/>
        <v>0.96816326530612262</v>
      </c>
      <c r="S165" s="894"/>
      <c r="T165" s="80">
        <v>0.46249999999999991</v>
      </c>
      <c r="U165" s="80">
        <v>0.49652777777777768</v>
      </c>
      <c r="V165" s="505">
        <v>7</v>
      </c>
      <c r="W165" s="120">
        <f t="shared" si="130"/>
        <v>48.999999999999986</v>
      </c>
      <c r="X165" s="126"/>
      <c r="Y165" s="126"/>
      <c r="Z165" s="84"/>
      <c r="AA165" s="84"/>
      <c r="AB165" s="895"/>
      <c r="AC165" s="895"/>
      <c r="AD165" s="505"/>
      <c r="AE165" s="505">
        <v>1</v>
      </c>
      <c r="AF165" s="84">
        <f>N165-K165</f>
        <v>-47.755102040815927</v>
      </c>
      <c r="AG165" s="499">
        <f>N165/K165</f>
        <v>0.96816326530612273</v>
      </c>
      <c r="AH165" s="894"/>
    </row>
    <row r="166" spans="1:34" ht="19.2" customHeight="1">
      <c r="A166" s="893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6344.8</v>
      </c>
      <c r="H166" s="116">
        <f t="shared" si="126"/>
        <v>231014.16799999998</v>
      </c>
      <c r="I166" s="505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7"/>
        <v>2456.0516129032249</v>
      </c>
      <c r="O166" s="118">
        <f t="shared" si="128"/>
        <v>245.60516129032249</v>
      </c>
      <c r="P166" s="84">
        <f t="shared" si="124"/>
        <v>0</v>
      </c>
      <c r="Q166" s="119">
        <f t="shared" si="125"/>
        <v>-31.294838709677492</v>
      </c>
      <c r="R166" s="499">
        <f t="shared" si="129"/>
        <v>0.886981442001887</v>
      </c>
      <c r="S166" s="894"/>
      <c r="T166" s="80">
        <v>0.53680555555555542</v>
      </c>
      <c r="U166" s="80">
        <v>0.64444444444444438</v>
      </c>
      <c r="V166" s="505">
        <v>5</v>
      </c>
      <c r="W166" s="120">
        <f t="shared" si="130"/>
        <v>155.00000000000009</v>
      </c>
      <c r="X166" s="126"/>
      <c r="Y166" s="126"/>
      <c r="Z166" s="84"/>
      <c r="AA166" s="84"/>
      <c r="AB166" s="895"/>
      <c r="AC166" s="895"/>
      <c r="AD166" s="505"/>
      <c r="AE166" s="505"/>
      <c r="AF166" s="84">
        <f>N166-K166</f>
        <v>-312.94838709677515</v>
      </c>
      <c r="AG166" s="499">
        <f>N166/K166</f>
        <v>0.88698144200188689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6"/>
        <v>0</v>
      </c>
      <c r="I167" s="505"/>
      <c r="J167" s="129"/>
      <c r="K167" s="85"/>
      <c r="L167" s="118"/>
      <c r="M167" s="129"/>
      <c r="N167" s="85"/>
      <c r="O167" s="118"/>
      <c r="P167" s="84"/>
      <c r="Q167" s="119"/>
      <c r="R167" s="499"/>
      <c r="S167" s="894"/>
      <c r="T167" s="80"/>
      <c r="U167" s="80"/>
      <c r="V167" s="505"/>
      <c r="W167" s="120">
        <f t="shared" si="130"/>
        <v>0</v>
      </c>
      <c r="X167" s="126"/>
      <c r="Y167" s="126"/>
      <c r="Z167" s="84"/>
      <c r="AA167" s="84"/>
      <c r="AB167" s="895"/>
      <c r="AC167" s="895"/>
      <c r="AD167" s="505"/>
      <c r="AE167" s="505"/>
      <c r="AF167" s="84">
        <f t="shared" si="69"/>
        <v>0</v>
      </c>
      <c r="AG167" s="499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6"/>
        <v>0</v>
      </c>
      <c r="I168" s="505"/>
      <c r="J168" s="129"/>
      <c r="K168" s="85"/>
      <c r="L168" s="118"/>
      <c r="M168" s="129"/>
      <c r="N168" s="85"/>
      <c r="O168" s="118"/>
      <c r="P168" s="84"/>
      <c r="Q168" s="119"/>
      <c r="R168" s="499"/>
      <c r="S168" s="894"/>
      <c r="T168" s="80"/>
      <c r="U168" s="80"/>
      <c r="V168" s="505"/>
      <c r="W168" s="120">
        <f t="shared" si="130"/>
        <v>0</v>
      </c>
      <c r="X168" s="126"/>
      <c r="Y168" s="126"/>
      <c r="Z168" s="84"/>
      <c r="AA168" s="84"/>
      <c r="AB168" s="895"/>
      <c r="AC168" s="895"/>
      <c r="AD168" s="505"/>
      <c r="AE168" s="505"/>
      <c r="AF168" s="84">
        <f t="shared" si="69"/>
        <v>0</v>
      </c>
      <c r="AG168" s="499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6"/>
        <v>0</v>
      </c>
      <c r="I169" s="505"/>
      <c r="J169" s="129"/>
      <c r="K169" s="85"/>
      <c r="L169" s="118"/>
      <c r="M169" s="129"/>
      <c r="N169" s="85"/>
      <c r="O169" s="118"/>
      <c r="P169" s="84"/>
      <c r="Q169" s="119"/>
      <c r="R169" s="499"/>
      <c r="S169" s="894"/>
      <c r="T169" s="80"/>
      <c r="U169" s="80"/>
      <c r="V169" s="505"/>
      <c r="W169" s="120">
        <f t="shared" si="130"/>
        <v>0</v>
      </c>
      <c r="X169" s="126"/>
      <c r="Y169" s="126"/>
      <c r="Z169" s="84"/>
      <c r="AA169" s="84"/>
      <c r="AB169" s="895"/>
      <c r="AC169" s="895"/>
      <c r="AD169" s="505"/>
      <c r="AE169" s="505"/>
      <c r="AF169" s="84">
        <f t="shared" si="69"/>
        <v>0</v>
      </c>
      <c r="AG169" s="499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6"/>
        <v>0</v>
      </c>
      <c r="I170" s="505"/>
      <c r="J170" s="129"/>
      <c r="K170" s="85"/>
      <c r="L170" s="118"/>
      <c r="M170" s="129"/>
      <c r="N170" s="85"/>
      <c r="O170" s="118"/>
      <c r="P170" s="84"/>
      <c r="Q170" s="119"/>
      <c r="R170" s="499"/>
      <c r="S170" s="894"/>
      <c r="T170" s="80"/>
      <c r="U170" s="80"/>
      <c r="V170" s="505"/>
      <c r="W170" s="120">
        <f t="shared" si="130"/>
        <v>0</v>
      </c>
      <c r="X170" s="126"/>
      <c r="Y170" s="126"/>
      <c r="Z170" s="84"/>
      <c r="AA170" s="84"/>
      <c r="AB170" s="895"/>
      <c r="AC170" s="895"/>
      <c r="AD170" s="505"/>
      <c r="AE170" s="505"/>
      <c r="AF170" s="84">
        <f t="shared" si="69"/>
        <v>0</v>
      </c>
      <c r="AG170" s="499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9"/>
        <v>0</v>
      </c>
      <c r="I171" s="505"/>
      <c r="J171" s="129"/>
      <c r="K171" s="85"/>
      <c r="L171" s="118"/>
      <c r="M171" s="129"/>
      <c r="N171" s="85"/>
      <c r="O171" s="118"/>
      <c r="P171" s="84"/>
      <c r="Q171" s="119"/>
      <c r="R171" s="499"/>
      <c r="S171" s="894"/>
      <c r="T171" s="80"/>
      <c r="U171" s="80"/>
      <c r="V171" s="505"/>
      <c r="W171" s="120">
        <f t="shared" si="130"/>
        <v>0</v>
      </c>
      <c r="X171" s="126"/>
      <c r="Y171" s="126"/>
      <c r="Z171" s="84"/>
      <c r="AA171" s="84"/>
      <c r="AB171" s="895"/>
      <c r="AC171" s="895"/>
      <c r="AD171" s="505"/>
      <c r="AE171" s="505"/>
      <c r="AF171" s="84"/>
      <c r="AG171" s="499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9"/>
        <v>0</v>
      </c>
      <c r="I172" s="505"/>
      <c r="J172" s="129"/>
      <c r="K172" s="85"/>
      <c r="L172" s="118"/>
      <c r="M172" s="129"/>
      <c r="N172" s="85"/>
      <c r="O172" s="118"/>
      <c r="P172" s="84"/>
      <c r="Q172" s="119"/>
      <c r="R172" s="499"/>
      <c r="S172" s="894"/>
      <c r="T172" s="80"/>
      <c r="U172" s="80"/>
      <c r="V172" s="505"/>
      <c r="W172" s="120">
        <f t="shared" si="130"/>
        <v>0</v>
      </c>
      <c r="X172" s="126"/>
      <c r="Y172" s="126"/>
      <c r="Z172" s="84"/>
      <c r="AA172" s="84"/>
      <c r="AB172" s="895"/>
      <c r="AC172" s="895"/>
      <c r="AD172" s="505"/>
      <c r="AE172" s="505"/>
      <c r="AF172" s="84"/>
      <c r="AG172" s="499"/>
      <c r="AH172" s="894"/>
    </row>
    <row r="173" spans="1:34" ht="19.2" customHeight="1">
      <c r="A173" s="893"/>
      <c r="B173" s="156">
        <v>0</v>
      </c>
      <c r="C173" s="132" t="s">
        <v>552</v>
      </c>
      <c r="D173" s="891" t="s">
        <v>530</v>
      </c>
      <c r="E173" s="891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1">AVERAGE(M161:M172)</f>
        <v>12</v>
      </c>
      <c r="N173" s="103">
        <f t="shared" si="131"/>
        <v>1966.8688510317952</v>
      </c>
      <c r="O173" s="136">
        <f t="shared" si="131"/>
        <v>176.86838592732738</v>
      </c>
      <c r="P173" s="84">
        <f>M173-J173</f>
        <v>0</v>
      </c>
      <c r="Q173" s="119">
        <f>O173-L173</f>
        <v>-14.479788120846621</v>
      </c>
      <c r="R173" s="137">
        <f>O173/L173</f>
        <v>0.92432753438660364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0</v>
      </c>
      <c r="AE173" s="139">
        <f>SUM(AE161:AE172)</f>
        <v>1</v>
      </c>
      <c r="AF173" s="84">
        <f t="shared" si="69"/>
        <v>-156.1311489682048</v>
      </c>
      <c r="AG173" s="499">
        <f t="shared" si="70"/>
        <v>0.92645730147517436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3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611</v>
      </c>
      <c r="E3" s="827"/>
      <c r="F3" s="816" t="s">
        <v>2</v>
      </c>
      <c r="G3" s="777"/>
      <c r="H3" s="828">
        <v>292943.59999999998</v>
      </c>
      <c r="I3" s="829"/>
      <c r="J3" s="816" t="s">
        <v>3</v>
      </c>
      <c r="K3" s="777"/>
      <c r="L3" s="821">
        <v>9001511.1209116001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437.26550787565594</v>
      </c>
      <c r="G6" s="818"/>
      <c r="H6" s="796">
        <f>AVERAGE(D13:P13,Q13)</f>
        <v>139.36547504510301</v>
      </c>
      <c r="I6" s="797"/>
      <c r="J6" s="796">
        <f>AVERAGE(D30:F30,G30:H30)</f>
        <v>816.68672790624009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11</v>
      </c>
      <c r="Q6" s="785">
        <v>4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377.45715983350885</v>
      </c>
      <c r="G7" s="789"/>
      <c r="H7" s="790">
        <f>AVERAGE(D14:P14,Q14)</f>
        <v>126.4901547376176</v>
      </c>
      <c r="I7" s="791"/>
      <c r="J7" s="790">
        <f>AVERAGE(D31:F31,G31:H31)</f>
        <v>715.13421328789605</v>
      </c>
      <c r="K7" s="791"/>
      <c r="L7" s="792">
        <f>AVERAGE(J31:M31)</f>
        <v>833.74536085114448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0.88175191800453001</v>
      </c>
      <c r="G8" s="795"/>
      <c r="H8" s="794">
        <f>AVERAGE(D15:O15,P15:Q15)</f>
        <v>0.90123027747127149</v>
      </c>
      <c r="I8" s="795"/>
      <c r="J8" s="794">
        <f>AVERAGE(D32:F32,G32:H32)</f>
        <v>0.86967993240288544</v>
      </c>
      <c r="K8" s="795"/>
      <c r="L8" s="794">
        <f>AVERAGE(J32:M32)</f>
        <v>0.8286676418729908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141.85980392156864</v>
      </c>
      <c r="E13" s="18">
        <v>108.44790591675266</v>
      </c>
      <c r="F13" s="18">
        <v>133.62159082747317</v>
      </c>
      <c r="G13" s="18">
        <v>314.46258503401361</v>
      </c>
      <c r="H13" s="18">
        <v>232.14285714285714</v>
      </c>
      <c r="I13" s="18">
        <v>83.968524251805988</v>
      </c>
      <c r="J13" s="18">
        <v>102.48863853533618</v>
      </c>
      <c r="K13" s="18">
        <v>75.528278416629803</v>
      </c>
      <c r="L13" s="18">
        <v>112.06783031783033</v>
      </c>
      <c r="M13" s="18">
        <v>80.318272533184825</v>
      </c>
      <c r="N13" s="18">
        <v>85.018439685815849</v>
      </c>
      <c r="O13" s="18">
        <v>139.84374999999997</v>
      </c>
      <c r="P13" s="18">
        <v>191.348174048174</v>
      </c>
      <c r="Q13" s="20">
        <v>150</v>
      </c>
    </row>
    <row r="14" spans="2:17" ht="39.9" customHeight="1">
      <c r="B14" s="769"/>
      <c r="C14" s="13" t="s">
        <v>60</v>
      </c>
      <c r="D14" s="18">
        <v>124.1104908054713</v>
      </c>
      <c r="E14" s="18">
        <v>97.372206486500218</v>
      </c>
      <c r="F14" s="18">
        <v>122.19231043849969</v>
      </c>
      <c r="G14" s="18">
        <v>284.67204795930917</v>
      </c>
      <c r="H14" s="18">
        <v>227.25533472943789</v>
      </c>
      <c r="I14" s="18">
        <v>74.792449810467119</v>
      </c>
      <c r="J14" s="18">
        <v>83.663382589224113</v>
      </c>
      <c r="K14" s="18">
        <v>63.853722490609904</v>
      </c>
      <c r="L14" s="18">
        <v>104.03380730039717</v>
      </c>
      <c r="M14" s="18">
        <v>76.114523726921405</v>
      </c>
      <c r="N14" s="18">
        <v>76.128642889188569</v>
      </c>
      <c r="O14" s="18">
        <v>128.0502880528723</v>
      </c>
      <c r="P14" s="18">
        <v>174.3964894159021</v>
      </c>
      <c r="Q14" s="8">
        <v>134.22646963184553</v>
      </c>
    </row>
    <row r="15" spans="2:17" ht="39.9" customHeight="1">
      <c r="B15" s="770"/>
      <c r="C15" s="28" t="s">
        <v>61</v>
      </c>
      <c r="D15" s="9">
        <f t="shared" ref="D15:Q15" si="0">D14/D13</f>
        <v>0.87488130798551944</v>
      </c>
      <c r="E15" s="9">
        <f t="shared" si="0"/>
        <v>0.89787078564011713</v>
      </c>
      <c r="F15" s="9">
        <f t="shared" si="0"/>
        <v>0.91446531718268109</v>
      </c>
      <c r="G15" s="9">
        <f t="shared" si="0"/>
        <v>0.90526524142297504</v>
      </c>
      <c r="H15" s="9">
        <f t="shared" si="0"/>
        <v>0.97894605729604012</v>
      </c>
      <c r="I15" s="9">
        <f t="shared" si="0"/>
        <v>0.89072007013221377</v>
      </c>
      <c r="J15" s="9">
        <f t="shared" si="0"/>
        <v>0.81631860648025423</v>
      </c>
      <c r="K15" s="9">
        <f t="shared" si="0"/>
        <v>0.84542801490031849</v>
      </c>
      <c r="L15" s="9">
        <f t="shared" si="0"/>
        <v>0.9283110684426723</v>
      </c>
      <c r="M15" s="9">
        <f t="shared" si="0"/>
        <v>0.94766136429880798</v>
      </c>
      <c r="N15" s="9">
        <f t="shared" si="0"/>
        <v>0.89543683900246385</v>
      </c>
      <c r="O15" s="9">
        <f t="shared" si="0"/>
        <v>0.91566686428869604</v>
      </c>
      <c r="P15" s="30">
        <f t="shared" si="0"/>
        <v>0.91140921664606989</v>
      </c>
      <c r="Q15" s="10">
        <f t="shared" si="0"/>
        <v>0.89484313087897016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0.4375</v>
      </c>
    </row>
    <row r="17" spans="2:23" ht="22.8" customHeight="1">
      <c r="B17" s="772"/>
      <c r="C17" s="28" t="s">
        <v>36</v>
      </c>
      <c r="D17" s="11">
        <v>0.60347222222222219</v>
      </c>
      <c r="E17" s="11">
        <v>0.56736111111111109</v>
      </c>
      <c r="F17" s="11">
        <v>0.59444444444444433</v>
      </c>
      <c r="G17" s="11">
        <v>0.61388888888888882</v>
      </c>
      <c r="H17" s="11">
        <v>0.64999999999999991</v>
      </c>
      <c r="I17" s="11">
        <v>0.68749999999999989</v>
      </c>
      <c r="J17" s="11">
        <v>0.74097222222222214</v>
      </c>
      <c r="K17" s="11">
        <v>0.74097222222222203</v>
      </c>
      <c r="L17" s="11">
        <v>0.94027777777777755</v>
      </c>
      <c r="M17" s="11">
        <v>0.96111111111111092</v>
      </c>
      <c r="N17" s="11">
        <v>0.98819444444444415</v>
      </c>
      <c r="O17" s="21">
        <v>0.8472222222222221</v>
      </c>
      <c r="P17" s="11">
        <v>0.63958333333333328</v>
      </c>
      <c r="Q17" s="31">
        <v>0.61458333333333337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 t="s">
        <v>15</v>
      </c>
      <c r="J20" s="33">
        <v>2</v>
      </c>
      <c r="K20" s="33">
        <v>2</v>
      </c>
      <c r="L20" s="33" t="s">
        <v>15</v>
      </c>
      <c r="M20" s="33">
        <v>1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776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17.857142857142858</v>
      </c>
      <c r="E22" s="35">
        <v>17.625</v>
      </c>
      <c r="F22" s="35">
        <v>14.714285714285714</v>
      </c>
      <c r="G22" s="35">
        <v>6</v>
      </c>
      <c r="H22" s="35">
        <v>6.5</v>
      </c>
      <c r="I22" s="35">
        <v>17.833333333333332</v>
      </c>
      <c r="J22" s="35">
        <v>16.555555555555557</v>
      </c>
      <c r="K22" s="35">
        <v>19.125</v>
      </c>
      <c r="L22" s="35">
        <v>15.111111111111111</v>
      </c>
      <c r="M22" s="35">
        <v>18.777777777777779</v>
      </c>
      <c r="N22" s="35">
        <v>17.666666666666668</v>
      </c>
      <c r="O22" s="35">
        <v>12.75</v>
      </c>
      <c r="P22" s="35">
        <v>12</v>
      </c>
      <c r="Q22" s="36">
        <v>12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50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195.1219512195122</v>
      </c>
      <c r="E30" s="509">
        <v>942.85714285714289</v>
      </c>
      <c r="F30" s="18">
        <v>860.86956521739125</v>
      </c>
      <c r="G30" s="18">
        <v>939.13043478260863</v>
      </c>
      <c r="H30" s="508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163.76083333333332</v>
      </c>
      <c r="E31" s="7">
        <v>826.88725193152641</v>
      </c>
      <c r="F31" s="7">
        <v>756.08911120923131</v>
      </c>
      <c r="G31" s="7">
        <v>819.34826382194751</v>
      </c>
      <c r="H31" s="508">
        <v>1009.5856061434422</v>
      </c>
      <c r="I31" s="403">
        <v>0</v>
      </c>
      <c r="J31" s="7">
        <v>735.74302325581152</v>
      </c>
      <c r="K31" s="7">
        <v>801.53766851705063</v>
      </c>
      <c r="L31" s="7">
        <v>854.94879084967397</v>
      </c>
      <c r="M31" s="8">
        <v>942.75196078204169</v>
      </c>
      <c r="N31" s="27"/>
      <c r="O31" s="27"/>
      <c r="P31" s="27"/>
      <c r="Q31" s="27"/>
    </row>
    <row r="32" spans="2:23" ht="39.9" customHeight="1">
      <c r="B32" s="770"/>
      <c r="C32" s="506" t="s">
        <v>61</v>
      </c>
      <c r="D32" s="44">
        <f t="shared" ref="D32:M32" si="1">D31/D30</f>
        <v>0.83927427083333328</v>
      </c>
      <c r="E32" s="9">
        <f t="shared" si="1"/>
        <v>0.87700163083646732</v>
      </c>
      <c r="F32" s="9">
        <f t="shared" si="1"/>
        <v>0.87828533120264252</v>
      </c>
      <c r="G32" s="9">
        <f t="shared" si="1"/>
        <v>0.87245416981040713</v>
      </c>
      <c r="H32" s="9">
        <f t="shared" si="1"/>
        <v>0.88138425933157649</v>
      </c>
      <c r="I32" s="43">
        <f t="shared" si="1"/>
        <v>0</v>
      </c>
      <c r="J32" s="9">
        <f t="shared" si="1"/>
        <v>0.78033350951373948</v>
      </c>
      <c r="K32" s="9">
        <f t="shared" si="1"/>
        <v>0.85011570903323552</v>
      </c>
      <c r="L32" s="9">
        <f t="shared" si="1"/>
        <v>0.85494879084967401</v>
      </c>
      <c r="M32" s="10">
        <f t="shared" si="1"/>
        <v>0.82927255809531442</v>
      </c>
      <c r="N32" s="27"/>
      <c r="O32" s="27"/>
      <c r="P32" s="27"/>
      <c r="Q32" s="27"/>
    </row>
    <row r="33" spans="2:17" ht="28.8" customHeight="1">
      <c r="B33" s="771" t="s">
        <v>62</v>
      </c>
      <c r="C33" s="506" t="s">
        <v>63</v>
      </c>
      <c r="D33" s="45">
        <v>0.17013888888888887</v>
      </c>
      <c r="E33" s="11">
        <v>0.17708333333333334</v>
      </c>
      <c r="F33" s="11">
        <v>0.18055555555555555</v>
      </c>
      <c r="G33" s="11">
        <v>3017.1428571428505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506" t="s">
        <v>36</v>
      </c>
      <c r="D34" s="45">
        <v>0.43402777777777773</v>
      </c>
      <c r="E34" s="11">
        <v>0.4145833333333333</v>
      </c>
      <c r="F34" s="11">
        <v>0.33680555555555558</v>
      </c>
      <c r="G34" s="11">
        <v>1064.6153846153852</v>
      </c>
      <c r="H34" s="31">
        <v>0.50069444444444444</v>
      </c>
      <c r="I34" s="22">
        <v>0</v>
      </c>
      <c r="J34" s="11">
        <v>0.80138888888888893</v>
      </c>
      <c r="K34" s="11">
        <v>0.9590277777777777</v>
      </c>
      <c r="L34" s="11">
        <v>46302.006944444445</v>
      </c>
      <c r="M34" s="12">
        <v>46302.149305555555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3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12" sqref="F12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612</v>
      </c>
      <c r="B1" s="320"/>
      <c r="C1" s="321"/>
      <c r="D1" s="322" t="s">
        <v>613</v>
      </c>
      <c r="E1" s="323">
        <f>SUM(G5:G124)</f>
        <v>122760</v>
      </c>
      <c r="F1" s="324" t="s">
        <v>3</v>
      </c>
      <c r="G1" s="325">
        <f>SUM(H5:H124)</f>
        <v>2202287.6871428569</v>
      </c>
      <c r="H1" s="326" t="s">
        <v>614</v>
      </c>
      <c r="I1" s="327">
        <f>+J16+J64+J24+J38+J51+J81+J100+J91+J57+J124+J111</f>
        <v>51.183333333333337</v>
      </c>
      <c r="J1" s="871" t="s">
        <v>615</v>
      </c>
      <c r="K1" s="872"/>
      <c r="L1" s="873"/>
      <c r="M1" s="871" t="s">
        <v>616</v>
      </c>
      <c r="N1" s="872"/>
      <c r="O1" s="872"/>
      <c r="P1" s="872"/>
      <c r="Q1" s="872"/>
      <c r="R1" s="873"/>
    </row>
    <row r="2" spans="1:18" ht="26.25" customHeight="1" thickBot="1">
      <c r="A2" s="877" t="s">
        <v>617</v>
      </c>
      <c r="B2" s="878"/>
      <c r="C2" s="329"/>
      <c r="D2" s="510" t="s">
        <v>618</v>
      </c>
      <c r="E2" s="330">
        <f>AVERAGE(L16,L24,L38,L51,L100,L111,L91)</f>
        <v>612.08107946994426</v>
      </c>
      <c r="F2" s="331" t="s">
        <v>80</v>
      </c>
      <c r="G2" s="332">
        <f>G1/E1</f>
        <v>17.939782397709816</v>
      </c>
      <c r="H2" s="333" t="s">
        <v>619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620</v>
      </c>
      <c r="B3" s="881" t="s">
        <v>621</v>
      </c>
      <c r="C3" s="512"/>
      <c r="D3" s="882" t="s">
        <v>622</v>
      </c>
      <c r="E3" s="882"/>
      <c r="F3" s="883" t="s">
        <v>83</v>
      </c>
      <c r="G3" s="884" t="s">
        <v>623</v>
      </c>
      <c r="H3" s="885" t="s">
        <v>624</v>
      </c>
      <c r="I3" s="886" t="s">
        <v>625</v>
      </c>
      <c r="J3" s="859" t="s">
        <v>626</v>
      </c>
      <c r="K3" s="861" t="s">
        <v>627</v>
      </c>
      <c r="L3" s="863" t="s">
        <v>618</v>
      </c>
      <c r="M3" s="888" t="s">
        <v>88</v>
      </c>
      <c r="N3" s="888"/>
      <c r="O3" s="859" t="s">
        <v>168</v>
      </c>
      <c r="P3" s="889" t="s">
        <v>628</v>
      </c>
      <c r="Q3" s="859" t="s">
        <v>629</v>
      </c>
      <c r="R3" s="859"/>
    </row>
    <row r="4" spans="1:18" ht="15.75" customHeight="1">
      <c r="A4" s="880"/>
      <c r="B4" s="881"/>
      <c r="C4" s="512"/>
      <c r="D4" s="882"/>
      <c r="E4" s="882"/>
      <c r="F4" s="883"/>
      <c r="G4" s="884"/>
      <c r="H4" s="885"/>
      <c r="I4" s="887"/>
      <c r="J4" s="860"/>
      <c r="K4" s="862"/>
      <c r="L4" s="864"/>
      <c r="M4" s="516" t="s">
        <v>90</v>
      </c>
      <c r="N4" s="516" t="s">
        <v>91</v>
      </c>
      <c r="O4" s="860"/>
      <c r="P4" s="890"/>
      <c r="Q4" s="335" t="s">
        <v>630</v>
      </c>
      <c r="R4" s="335" t="s">
        <v>631</v>
      </c>
    </row>
    <row r="5" spans="1:18">
      <c r="A5" s="865" t="s">
        <v>632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364</v>
      </c>
      <c r="H5" s="340">
        <f>F5*G5</f>
        <v>10920</v>
      </c>
      <c r="I5" s="514"/>
      <c r="J5" s="341">
        <v>12</v>
      </c>
      <c r="K5" s="342">
        <f t="shared" ref="K5:K8" si="0">G5/P5*60</f>
        <v>1679.9999999999957</v>
      </c>
      <c r="L5" s="343">
        <f t="shared" ref="L5:L8" si="1">K5/J5</f>
        <v>139.99999999999963</v>
      </c>
      <c r="M5" s="344">
        <v>0.4375</v>
      </c>
      <c r="N5" s="344">
        <v>0.4465277777777778</v>
      </c>
      <c r="O5" s="335">
        <v>5</v>
      </c>
      <c r="P5" s="517">
        <f t="shared" ref="P5:P8" si="2">(N5-M5)*24*60</f>
        <v>13.000000000000034</v>
      </c>
      <c r="Q5" s="345"/>
      <c r="R5" s="345"/>
    </row>
    <row r="6" spans="1:18">
      <c r="A6" s="865"/>
      <c r="B6" s="336" t="s">
        <v>189</v>
      </c>
      <c r="C6" s="336"/>
      <c r="D6" s="337" t="s">
        <v>170</v>
      </c>
      <c r="E6" s="338"/>
      <c r="F6" s="339">
        <v>29.85</v>
      </c>
      <c r="G6" s="415">
        <v>337</v>
      </c>
      <c r="H6" s="340">
        <f t="shared" ref="H6:H15" si="3">F6*G6</f>
        <v>10059.450000000001</v>
      </c>
      <c r="I6" s="514"/>
      <c r="J6" s="341">
        <v>12</v>
      </c>
      <c r="K6" s="342">
        <f t="shared" si="0"/>
        <v>1685.0000000000059</v>
      </c>
      <c r="L6" s="343">
        <f t="shared" si="1"/>
        <v>140.41666666666717</v>
      </c>
      <c r="M6" s="344">
        <v>0.45</v>
      </c>
      <c r="N6" s="344">
        <v>0.45833333333333331</v>
      </c>
      <c r="O6" s="335">
        <v>5</v>
      </c>
      <c r="P6" s="517">
        <f t="shared" si="2"/>
        <v>11.999999999999957</v>
      </c>
      <c r="Q6" s="335"/>
      <c r="R6" s="335"/>
    </row>
    <row r="7" spans="1:18">
      <c r="A7" s="865"/>
      <c r="B7" s="336" t="s">
        <v>189</v>
      </c>
      <c r="C7" s="336"/>
      <c r="D7" s="337" t="s">
        <v>171</v>
      </c>
      <c r="E7" s="338"/>
      <c r="F7" s="339">
        <v>29.52</v>
      </c>
      <c r="G7" s="415">
        <v>2902</v>
      </c>
      <c r="H7" s="340">
        <f t="shared" si="3"/>
        <v>85667.04</v>
      </c>
      <c r="I7" s="514"/>
      <c r="J7" s="341">
        <v>12</v>
      </c>
      <c r="K7" s="342">
        <f t="shared" si="0"/>
        <v>1832.8421052631581</v>
      </c>
      <c r="L7" s="343">
        <f t="shared" si="1"/>
        <v>152.73684210526318</v>
      </c>
      <c r="M7" s="344">
        <v>0.46180555555555558</v>
      </c>
      <c r="N7" s="344">
        <v>0.52777777777777779</v>
      </c>
      <c r="O7" s="335">
        <v>5</v>
      </c>
      <c r="P7" s="517">
        <f t="shared" si="2"/>
        <v>94.999999999999986</v>
      </c>
      <c r="Q7" s="345"/>
      <c r="R7" s="345"/>
    </row>
    <row r="8" spans="1:18">
      <c r="A8" s="865"/>
      <c r="B8" s="336" t="s">
        <v>189</v>
      </c>
      <c r="C8" s="336"/>
      <c r="D8" s="337" t="s">
        <v>195</v>
      </c>
      <c r="E8" s="338"/>
      <c r="F8" s="339">
        <v>30.95</v>
      </c>
      <c r="G8" s="415">
        <v>3582</v>
      </c>
      <c r="H8" s="340">
        <f t="shared" si="3"/>
        <v>110862.9</v>
      </c>
      <c r="I8" s="514"/>
      <c r="J8" s="341">
        <v>12</v>
      </c>
      <c r="K8" s="342">
        <f t="shared" si="0"/>
        <v>1790.9999999999993</v>
      </c>
      <c r="L8" s="343">
        <f t="shared" si="1"/>
        <v>149.24999999999994</v>
      </c>
      <c r="M8" s="344">
        <v>0.53125</v>
      </c>
      <c r="N8" s="344">
        <v>0.61458333333333337</v>
      </c>
      <c r="O8" s="335">
        <v>5</v>
      </c>
      <c r="P8" s="517">
        <f t="shared" si="2"/>
        <v>120.00000000000006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/>
      <c r="I9" s="514"/>
      <c r="J9" s="341"/>
      <c r="K9" s="342"/>
      <c r="L9" s="343"/>
      <c r="M9" s="344"/>
      <c r="N9" s="344"/>
      <c r="O9" s="335"/>
      <c r="P9" s="517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14"/>
      <c r="J10" s="341"/>
      <c r="K10" s="342"/>
      <c r="L10" s="343"/>
      <c r="M10" s="344"/>
      <c r="N10" s="344"/>
      <c r="O10" s="335"/>
      <c r="P10" s="517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14"/>
      <c r="J11" s="341"/>
      <c r="K11" s="342"/>
      <c r="L11" s="343"/>
      <c r="M11" s="344"/>
      <c r="N11" s="344"/>
      <c r="O11" s="335"/>
      <c r="P11" s="517"/>
      <c r="Q11" s="345"/>
      <c r="R11" s="345"/>
    </row>
    <row r="12" spans="1:18">
      <c r="A12" s="866"/>
      <c r="B12" s="336">
        <v>0</v>
      </c>
      <c r="C12" s="513"/>
      <c r="D12" s="337"/>
      <c r="E12" s="338"/>
      <c r="F12" s="339" t="s">
        <v>161</v>
      </c>
      <c r="G12" s="511"/>
      <c r="H12" s="340">
        <f t="shared" si="3"/>
        <v>0</v>
      </c>
      <c r="I12" s="514"/>
      <c r="J12" s="341"/>
      <c r="K12" s="342"/>
      <c r="L12" s="343"/>
      <c r="M12" s="344"/>
      <c r="N12" s="344"/>
      <c r="O12" s="335"/>
      <c r="P12" s="517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14"/>
      <c r="J13" s="341"/>
      <c r="K13" s="342"/>
      <c r="L13" s="343"/>
      <c r="M13" s="344"/>
      <c r="N13" s="344"/>
      <c r="O13" s="335"/>
      <c r="P13" s="517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14"/>
      <c r="J14" s="341"/>
      <c r="K14" s="342"/>
      <c r="L14" s="343"/>
      <c r="M14" s="344"/>
      <c r="N14" s="344"/>
      <c r="O14" s="335"/>
      <c r="P14" s="517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14"/>
      <c r="J15" s="341"/>
      <c r="K15" s="342"/>
      <c r="L15" s="343"/>
      <c r="M15" s="344"/>
      <c r="N15" s="344"/>
      <c r="O15" s="335"/>
      <c r="P15" s="517"/>
      <c r="Q15" s="335"/>
      <c r="R15" s="335"/>
    </row>
    <row r="16" spans="1:18" ht="15.75" customHeight="1">
      <c r="A16" s="867"/>
      <c r="B16" s="336">
        <v>0</v>
      </c>
      <c r="C16" s="349" t="s">
        <v>633</v>
      </c>
      <c r="D16" s="850" t="s">
        <v>634</v>
      </c>
      <c r="E16" s="850"/>
      <c r="F16" s="350"/>
      <c r="G16" s="351"/>
      <c r="H16" s="352"/>
      <c r="I16" s="353"/>
      <c r="J16" s="354">
        <f>AVERAGE(J5:J15)</f>
        <v>12</v>
      </c>
      <c r="K16" s="354">
        <f>AVERAGE(K5:K15)</f>
        <v>1747.2105263157898</v>
      </c>
      <c r="L16" s="355">
        <f>AVERAGE(L5:L15)</f>
        <v>145.60087719298247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635</v>
      </c>
      <c r="B17" s="336">
        <v>0</v>
      </c>
      <c r="C17" s="513"/>
      <c r="D17" s="337" t="s">
        <v>173</v>
      </c>
      <c r="E17" s="337"/>
      <c r="F17" s="339" t="s">
        <v>161</v>
      </c>
      <c r="G17" s="512">
        <v>2902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1741.1999999999994</v>
      </c>
      <c r="L17" s="343">
        <f>K17/J17</f>
        <v>174.11999999999995</v>
      </c>
      <c r="M17" s="344">
        <v>0.17013888888888887</v>
      </c>
      <c r="N17" s="344">
        <v>0.23958333333333334</v>
      </c>
      <c r="O17" s="335">
        <v>5</v>
      </c>
      <c r="P17" s="517">
        <f>(N17-M17)*24*60</f>
        <v>100.00000000000004</v>
      </c>
      <c r="Q17" s="335"/>
      <c r="R17" s="335"/>
    </row>
    <row r="18" spans="1:18" ht="15.75" customHeight="1">
      <c r="A18" s="868"/>
      <c r="B18" s="336">
        <v>0</v>
      </c>
      <c r="C18" s="513"/>
      <c r="D18" s="337" t="s">
        <v>172</v>
      </c>
      <c r="E18" s="337"/>
      <c r="F18" s="339" t="s">
        <v>161</v>
      </c>
      <c r="G18" s="511">
        <v>3371</v>
      </c>
      <c r="H18" s="340">
        <f t="shared" si="4"/>
        <v>0</v>
      </c>
      <c r="I18" s="514"/>
      <c r="J18" s="341">
        <v>10</v>
      </c>
      <c r="K18" s="342">
        <f t="shared" si="5"/>
        <v>1685.5</v>
      </c>
      <c r="L18" s="343">
        <f t="shared" ref="L18" si="6">K18/J18</f>
        <v>168.55</v>
      </c>
      <c r="M18" s="344">
        <v>0.24305555555555555</v>
      </c>
      <c r="N18" s="344">
        <v>0.3263888888888889</v>
      </c>
      <c r="O18" s="335">
        <v>5</v>
      </c>
      <c r="P18" s="517">
        <f t="shared" ref="P18:P20" si="7">(N18-M18)*24*60</f>
        <v>120</v>
      </c>
      <c r="Q18" s="345"/>
      <c r="R18" s="345"/>
    </row>
    <row r="19" spans="1:18" ht="15.75" customHeight="1">
      <c r="A19" s="868"/>
      <c r="B19" s="336">
        <v>0</v>
      </c>
      <c r="C19" s="513"/>
      <c r="D19" s="337" t="s">
        <v>574</v>
      </c>
      <c r="E19" s="337"/>
      <c r="F19" s="339" t="s">
        <v>161</v>
      </c>
      <c r="G19" s="511">
        <v>364</v>
      </c>
      <c r="H19" s="340">
        <f t="shared" si="4"/>
        <v>0</v>
      </c>
      <c r="I19" s="514"/>
      <c r="J19" s="341">
        <v>12</v>
      </c>
      <c r="K19" s="342">
        <f t="shared" si="5"/>
        <v>1455.9999999999973</v>
      </c>
      <c r="L19" s="343">
        <f>K19/J19</f>
        <v>121.3333333333331</v>
      </c>
      <c r="M19" s="344">
        <v>0.33333333333333331</v>
      </c>
      <c r="N19" s="344">
        <v>0.34375</v>
      </c>
      <c r="O19" s="335">
        <v>5</v>
      </c>
      <c r="P19" s="517">
        <f t="shared" si="7"/>
        <v>15.000000000000027</v>
      </c>
      <c r="Q19" s="345"/>
      <c r="R19" s="345"/>
    </row>
    <row r="20" spans="1:18" ht="15.75" customHeight="1">
      <c r="A20" s="869"/>
      <c r="B20" s="336">
        <v>0</v>
      </c>
      <c r="C20" s="513"/>
      <c r="D20" s="337" t="s">
        <v>575</v>
      </c>
      <c r="E20" s="337"/>
      <c r="F20" s="339" t="s">
        <v>161</v>
      </c>
      <c r="G20" s="511">
        <v>3582</v>
      </c>
      <c r="H20" s="340">
        <f t="shared" si="4"/>
        <v>0</v>
      </c>
      <c r="I20" s="514"/>
      <c r="J20" s="341">
        <v>9</v>
      </c>
      <c r="K20" s="342">
        <f t="shared" si="5"/>
        <v>1719.3600000000019</v>
      </c>
      <c r="L20" s="343">
        <f t="shared" ref="L20" si="8">K20/J20</f>
        <v>191.04000000000022</v>
      </c>
      <c r="M20" s="344">
        <v>0.34722222222222227</v>
      </c>
      <c r="N20" s="344">
        <v>0.43402777777777773</v>
      </c>
      <c r="O20" s="335">
        <v>5</v>
      </c>
      <c r="P20" s="517">
        <f t="shared" si="7"/>
        <v>124.99999999999987</v>
      </c>
      <c r="Q20" s="345"/>
      <c r="R20" s="345"/>
    </row>
    <row r="21" spans="1:18" ht="15.75" customHeight="1">
      <c r="A21" s="869"/>
      <c r="B21" s="336">
        <v>0</v>
      </c>
      <c r="C21" s="513"/>
      <c r="D21" s="337"/>
      <c r="E21" s="337"/>
      <c r="F21" s="339" t="s">
        <v>161</v>
      </c>
      <c r="G21" s="511"/>
      <c r="H21" s="340"/>
      <c r="I21" s="514"/>
      <c r="J21" s="341"/>
      <c r="K21" s="342"/>
      <c r="L21" s="343"/>
      <c r="M21" s="344"/>
      <c r="N21" s="344"/>
      <c r="O21" s="335"/>
      <c r="P21" s="517"/>
      <c r="Q21" s="345"/>
      <c r="R21" s="345"/>
    </row>
    <row r="22" spans="1:18" ht="15.75" customHeight="1">
      <c r="A22" s="869"/>
      <c r="B22" s="336">
        <v>0</v>
      </c>
      <c r="C22" s="513"/>
      <c r="D22" s="337"/>
      <c r="E22" s="338"/>
      <c r="F22" s="339" t="s">
        <v>161</v>
      </c>
      <c r="G22" s="511"/>
      <c r="H22" s="340">
        <f t="shared" si="4"/>
        <v>0</v>
      </c>
      <c r="I22" s="514"/>
      <c r="J22" s="341"/>
      <c r="K22" s="342"/>
      <c r="L22" s="343"/>
      <c r="M22" s="344"/>
      <c r="N22" s="344"/>
      <c r="O22" s="335"/>
      <c r="P22" s="517"/>
      <c r="Q22" s="335"/>
      <c r="R22" s="335"/>
    </row>
    <row r="23" spans="1:18" ht="15.75" customHeight="1">
      <c r="A23" s="869"/>
      <c r="B23" s="336">
        <v>0</v>
      </c>
      <c r="C23" s="513"/>
      <c r="D23" s="337"/>
      <c r="E23" s="338"/>
      <c r="F23" s="339" t="s">
        <v>161</v>
      </c>
      <c r="G23" s="511"/>
      <c r="H23" s="340">
        <f t="shared" si="4"/>
        <v>0</v>
      </c>
      <c r="I23" s="514"/>
      <c r="J23" s="341"/>
      <c r="K23" s="342"/>
      <c r="L23" s="343"/>
      <c r="M23" s="344"/>
      <c r="N23" s="344"/>
      <c r="O23" s="335"/>
      <c r="P23" s="517"/>
      <c r="Q23" s="335"/>
      <c r="R23" s="335"/>
    </row>
    <row r="24" spans="1:18" ht="17.399999999999999" customHeight="1">
      <c r="A24" s="870"/>
      <c r="B24" s="336">
        <v>0</v>
      </c>
      <c r="C24" s="204" t="s">
        <v>636</v>
      </c>
      <c r="D24" s="850" t="s">
        <v>634</v>
      </c>
      <c r="E24" s="850"/>
      <c r="F24" s="350"/>
      <c r="G24" s="358"/>
      <c r="H24" s="352"/>
      <c r="I24" s="353"/>
      <c r="J24" s="354">
        <f>AVERAGE(J17:J23)</f>
        <v>10.25</v>
      </c>
      <c r="K24" s="354">
        <f>AVERAGE(K17:K23)</f>
        <v>1650.5149999999999</v>
      </c>
      <c r="L24" s="355">
        <f>AVERAGE(L17:L23)</f>
        <v>163.76083333333332</v>
      </c>
      <c r="M24" s="344"/>
      <c r="N24" s="344"/>
      <c r="O24" s="335"/>
      <c r="P24" s="335"/>
      <c r="Q24" s="335"/>
      <c r="R24" s="335"/>
    </row>
    <row r="25" spans="1:18">
      <c r="A25" s="857" t="s">
        <v>637</v>
      </c>
      <c r="B25" s="336" t="s">
        <v>165</v>
      </c>
      <c r="C25" s="359"/>
      <c r="D25" s="360" t="s">
        <v>174</v>
      </c>
      <c r="E25" s="361"/>
      <c r="F25" s="339">
        <v>18.53</v>
      </c>
      <c r="G25" s="512">
        <v>2238</v>
      </c>
      <c r="H25" s="340">
        <f t="shared" ref="H25:H37" si="9">F25*G25</f>
        <v>41470.14</v>
      </c>
      <c r="I25" s="514"/>
      <c r="J25" s="341">
        <v>3</v>
      </c>
      <c r="K25" s="342">
        <f t="shared" ref="K25:K30" si="10">G25/P25*60</f>
        <v>2797.5000000000009</v>
      </c>
      <c r="L25" s="343">
        <f t="shared" ref="L25:L30" si="11">K25/J25</f>
        <v>932.50000000000034</v>
      </c>
      <c r="M25" s="344">
        <v>0.17708333333333334</v>
      </c>
      <c r="N25" s="344">
        <v>0.21041666666666667</v>
      </c>
      <c r="O25" s="335">
        <v>15</v>
      </c>
      <c r="P25" s="517">
        <f>(N25-M25)*24*60</f>
        <v>47.999999999999986</v>
      </c>
      <c r="Q25" s="345"/>
      <c r="R25" s="345"/>
    </row>
    <row r="26" spans="1:18">
      <c r="A26" s="857"/>
      <c r="B26" s="336" t="s">
        <v>165</v>
      </c>
      <c r="C26" s="359"/>
      <c r="D26" s="337" t="s">
        <v>638</v>
      </c>
      <c r="E26" s="362"/>
      <c r="F26" s="339">
        <v>18.18</v>
      </c>
      <c r="G26" s="512">
        <v>3203</v>
      </c>
      <c r="H26" s="340">
        <f t="shared" si="9"/>
        <v>58230.54</v>
      </c>
      <c r="I26" s="514"/>
      <c r="J26" s="341">
        <v>4</v>
      </c>
      <c r="K26" s="342">
        <f t="shared" si="10"/>
        <v>2785.2173913043493</v>
      </c>
      <c r="L26" s="343">
        <f t="shared" si="11"/>
        <v>696.30434782608734</v>
      </c>
      <c r="M26" s="344">
        <v>0.22569444444444445</v>
      </c>
      <c r="N26" s="344">
        <v>0.27361111111111108</v>
      </c>
      <c r="O26" s="335">
        <v>22</v>
      </c>
      <c r="P26" s="517">
        <f>(N26-M26)*24*60</f>
        <v>68.999999999999957</v>
      </c>
      <c r="Q26" s="345"/>
      <c r="R26" s="345"/>
    </row>
    <row r="27" spans="1:18">
      <c r="A27" s="857"/>
      <c r="B27" s="336" t="s">
        <v>189</v>
      </c>
      <c r="C27" s="359"/>
      <c r="D27" s="360" t="s">
        <v>639</v>
      </c>
      <c r="E27" s="362"/>
      <c r="F27" s="339">
        <v>22.32</v>
      </c>
      <c r="G27" s="512">
        <v>1880</v>
      </c>
      <c r="H27" s="340">
        <f t="shared" si="9"/>
        <v>41961.599999999999</v>
      </c>
      <c r="I27" s="514"/>
      <c r="J27" s="341">
        <v>4</v>
      </c>
      <c r="K27" s="342">
        <f t="shared" si="10"/>
        <v>2751.2195121951263</v>
      </c>
      <c r="L27" s="343">
        <f t="shared" si="11"/>
        <v>687.80487804878157</v>
      </c>
      <c r="M27" s="344">
        <v>0.28611111111111115</v>
      </c>
      <c r="N27" s="344">
        <v>0.31458333333333333</v>
      </c>
      <c r="O27" s="335">
        <v>18</v>
      </c>
      <c r="P27" s="517">
        <f t="shared" ref="P27:P30" si="12">(N27-M27)*24*60</f>
        <v>40.999999999999936</v>
      </c>
      <c r="Q27" s="345"/>
      <c r="R27" s="345"/>
    </row>
    <row r="28" spans="1:18">
      <c r="A28" s="857"/>
      <c r="B28" s="336" t="s">
        <v>165</v>
      </c>
      <c r="C28" s="513"/>
      <c r="D28" s="361" t="s">
        <v>640</v>
      </c>
      <c r="E28" s="362"/>
      <c r="F28" s="339">
        <v>17.890909090909091</v>
      </c>
      <c r="G28" s="512">
        <v>2511</v>
      </c>
      <c r="H28" s="340">
        <f t="shared" si="9"/>
        <v>44924.072727272724</v>
      </c>
      <c r="I28" s="514"/>
      <c r="J28" s="341">
        <v>3</v>
      </c>
      <c r="K28" s="342">
        <f t="shared" si="10"/>
        <v>3138.7500000000009</v>
      </c>
      <c r="L28" s="343">
        <f t="shared" si="11"/>
        <v>1046.2500000000002</v>
      </c>
      <c r="M28" s="344">
        <v>0.32777777777777778</v>
      </c>
      <c r="N28" s="344">
        <v>0.3611111111111111</v>
      </c>
      <c r="O28" s="335">
        <v>19</v>
      </c>
      <c r="P28" s="517">
        <f t="shared" si="12"/>
        <v>47.999999999999986</v>
      </c>
      <c r="Q28" s="345"/>
      <c r="R28" s="345"/>
    </row>
    <row r="29" spans="1:18">
      <c r="A29" s="857"/>
      <c r="B29" s="336" t="s">
        <v>189</v>
      </c>
      <c r="C29" s="512"/>
      <c r="D29" s="337" t="s">
        <v>175</v>
      </c>
      <c r="E29" s="362"/>
      <c r="F29" s="339">
        <v>18.77</v>
      </c>
      <c r="G29" s="512">
        <v>897</v>
      </c>
      <c r="H29" s="340">
        <f t="shared" si="9"/>
        <v>16836.689999999999</v>
      </c>
      <c r="I29" s="514"/>
      <c r="J29" s="341">
        <v>4</v>
      </c>
      <c r="K29" s="342">
        <f t="shared" si="10"/>
        <v>2690.9999999999991</v>
      </c>
      <c r="L29" s="343">
        <f t="shared" si="11"/>
        <v>672.74999999999977</v>
      </c>
      <c r="M29" s="344">
        <v>0.37638888888888888</v>
      </c>
      <c r="N29" s="344">
        <v>0.39027777777777778</v>
      </c>
      <c r="O29" s="335">
        <v>22</v>
      </c>
      <c r="P29" s="517">
        <f t="shared" si="12"/>
        <v>20.000000000000007</v>
      </c>
      <c r="Q29" s="345"/>
      <c r="R29" s="345"/>
    </row>
    <row r="30" spans="1:18">
      <c r="A30" s="857"/>
      <c r="B30" s="336" t="s">
        <v>165</v>
      </c>
      <c r="C30" s="512"/>
      <c r="D30" s="360" t="s">
        <v>641</v>
      </c>
      <c r="E30" s="362"/>
      <c r="F30" s="339">
        <v>24.93</v>
      </c>
      <c r="G30" s="512">
        <v>648</v>
      </c>
      <c r="H30" s="340">
        <f t="shared" si="9"/>
        <v>16154.64</v>
      </c>
      <c r="I30" s="514"/>
      <c r="J30" s="341">
        <v>3</v>
      </c>
      <c r="K30" s="342">
        <f t="shared" si="10"/>
        <v>2777.1428571428669</v>
      </c>
      <c r="L30" s="343">
        <f t="shared" si="11"/>
        <v>925.71428571428896</v>
      </c>
      <c r="M30" s="344">
        <v>0.40486111111111112</v>
      </c>
      <c r="N30" s="344">
        <v>0.4145833333333333</v>
      </c>
      <c r="O30" s="335">
        <v>21</v>
      </c>
      <c r="P30" s="517">
        <f t="shared" si="12"/>
        <v>13.99999999999995</v>
      </c>
      <c r="Q30" s="345"/>
      <c r="R30" s="345"/>
    </row>
    <row r="31" spans="1:18" ht="15.75" customHeight="1">
      <c r="A31" s="857"/>
      <c r="B31" s="336">
        <v>0</v>
      </c>
      <c r="C31" s="513"/>
      <c r="D31" s="360"/>
      <c r="E31" s="362"/>
      <c r="F31" s="339" t="s">
        <v>161</v>
      </c>
      <c r="G31" s="512"/>
      <c r="H31" s="340">
        <f t="shared" si="9"/>
        <v>0</v>
      </c>
      <c r="I31" s="514"/>
      <c r="J31" s="341"/>
      <c r="K31" s="342"/>
      <c r="L31" s="343"/>
      <c r="M31" s="344"/>
      <c r="N31" s="344"/>
      <c r="O31" s="335"/>
      <c r="P31" s="517"/>
      <c r="Q31" s="345"/>
      <c r="R31" s="345"/>
    </row>
    <row r="32" spans="1:18">
      <c r="A32" s="857"/>
      <c r="B32" s="336">
        <v>0</v>
      </c>
      <c r="C32" s="513"/>
      <c r="D32" s="360"/>
      <c r="E32" s="338"/>
      <c r="F32" s="339" t="s">
        <v>161</v>
      </c>
      <c r="G32" s="512"/>
      <c r="H32" s="340">
        <f t="shared" si="9"/>
        <v>0</v>
      </c>
      <c r="I32" s="514"/>
      <c r="J32" s="341"/>
      <c r="K32" s="342"/>
      <c r="L32" s="343"/>
      <c r="M32" s="344"/>
      <c r="N32" s="344"/>
      <c r="O32" s="335"/>
      <c r="P32" s="517"/>
      <c r="Q32" s="345"/>
      <c r="R32" s="345"/>
    </row>
    <row r="33" spans="1:18">
      <c r="A33" s="857"/>
      <c r="B33" s="336">
        <v>0</v>
      </c>
      <c r="C33" s="512"/>
      <c r="D33" s="363"/>
      <c r="E33" s="362"/>
      <c r="F33" s="339" t="s">
        <v>161</v>
      </c>
      <c r="G33" s="512"/>
      <c r="H33" s="340">
        <f t="shared" si="9"/>
        <v>0</v>
      </c>
      <c r="I33" s="514"/>
      <c r="J33" s="341"/>
      <c r="K33" s="342"/>
      <c r="L33" s="343"/>
      <c r="M33" s="344"/>
      <c r="N33" s="344"/>
      <c r="O33" s="335"/>
      <c r="P33" s="517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14"/>
      <c r="J34" s="341"/>
      <c r="K34" s="342"/>
      <c r="L34" s="343"/>
      <c r="M34" s="344"/>
      <c r="N34" s="344"/>
      <c r="O34" s="335"/>
      <c r="P34" s="517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14"/>
      <c r="J35" s="341"/>
      <c r="K35" s="342"/>
      <c r="L35" s="343"/>
      <c r="M35" s="344"/>
      <c r="N35" s="344"/>
      <c r="O35" s="335"/>
      <c r="P35" s="517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14"/>
      <c r="J36" s="341"/>
      <c r="K36" s="342"/>
      <c r="L36" s="343"/>
      <c r="M36" s="344"/>
      <c r="N36" s="344"/>
      <c r="O36" s="335"/>
      <c r="P36" s="517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14"/>
      <c r="J37" s="341"/>
      <c r="K37" s="342"/>
      <c r="L37" s="343"/>
      <c r="M37" s="344"/>
      <c r="N37" s="344"/>
      <c r="O37" s="335"/>
      <c r="P37" s="517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3.5</v>
      </c>
      <c r="K38" s="354">
        <f>AVERAGE(K25:K37)</f>
        <v>2823.471626773724</v>
      </c>
      <c r="L38" s="355">
        <f>AVERAGE(L25:L37)</f>
        <v>826.88725193152641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642</v>
      </c>
      <c r="B39" s="336" t="s">
        <v>165</v>
      </c>
      <c r="C39" s="513"/>
      <c r="D39" s="360" t="s">
        <v>643</v>
      </c>
      <c r="E39" s="338"/>
      <c r="F39" s="339">
        <v>16.66</v>
      </c>
      <c r="G39" s="512">
        <v>4924</v>
      </c>
      <c r="H39" s="340">
        <f t="shared" ref="H39:H47" si="13">F39*G39</f>
        <v>82033.84</v>
      </c>
      <c r="I39" s="514"/>
      <c r="J39" s="341">
        <v>4</v>
      </c>
      <c r="K39" s="342">
        <f t="shared" ref="K39:K40" si="14">G39/P39*60</f>
        <v>2787.1698113207549</v>
      </c>
      <c r="L39" s="343">
        <f t="shared" ref="L39:L40" si="15">K39/J39</f>
        <v>696.79245283018872</v>
      </c>
      <c r="M39" s="344">
        <v>0.18055555555555555</v>
      </c>
      <c r="N39" s="344">
        <v>0.25416666666666665</v>
      </c>
      <c r="O39" s="335">
        <v>20</v>
      </c>
      <c r="P39" s="517">
        <f t="shared" ref="P39:P40" si="16">(N39-M39)*24*60</f>
        <v>105.99999999999999</v>
      </c>
      <c r="Q39" s="345"/>
      <c r="R39" s="345"/>
    </row>
    <row r="40" spans="1:18">
      <c r="A40" s="847"/>
      <c r="B40" s="336" t="s">
        <v>165</v>
      </c>
      <c r="C40" s="513"/>
      <c r="D40" s="361" t="s">
        <v>644</v>
      </c>
      <c r="E40" s="338"/>
      <c r="F40" s="339">
        <v>22.95</v>
      </c>
      <c r="G40" s="512">
        <v>4815</v>
      </c>
      <c r="H40" s="340">
        <f t="shared" si="13"/>
        <v>110504.25</v>
      </c>
      <c r="I40" s="514"/>
      <c r="J40" s="341">
        <v>4</v>
      </c>
      <c r="K40" s="342">
        <f t="shared" si="14"/>
        <v>2978.3505154639156</v>
      </c>
      <c r="L40" s="343">
        <f t="shared" si="15"/>
        <v>744.5876288659789</v>
      </c>
      <c r="M40" s="344">
        <v>0.26944444444444443</v>
      </c>
      <c r="N40" s="344">
        <v>0.33680555555555558</v>
      </c>
      <c r="O40" s="335">
        <v>22</v>
      </c>
      <c r="P40" s="517">
        <f t="shared" si="16"/>
        <v>97.000000000000057</v>
      </c>
      <c r="Q40" s="345"/>
      <c r="R40" s="345"/>
    </row>
    <row r="41" spans="1:18">
      <c r="A41" s="847"/>
      <c r="B41" s="336">
        <v>0</v>
      </c>
      <c r="C41" s="513"/>
      <c r="D41" s="361"/>
      <c r="E41" s="338"/>
      <c r="F41" s="339" t="s">
        <v>161</v>
      </c>
      <c r="G41" s="512"/>
      <c r="H41" s="340">
        <f t="shared" si="13"/>
        <v>0</v>
      </c>
      <c r="I41" s="51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513"/>
      <c r="D42" s="361"/>
      <c r="E42" s="338"/>
      <c r="F42" s="339" t="s">
        <v>161</v>
      </c>
      <c r="G42" s="512"/>
      <c r="H42" s="340">
        <f t="shared" si="13"/>
        <v>0</v>
      </c>
      <c r="I42" s="51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513"/>
      <c r="D43" s="363"/>
      <c r="E43" s="338"/>
      <c r="F43" s="339" t="s">
        <v>161</v>
      </c>
      <c r="G43" s="512"/>
      <c r="H43" s="340">
        <f t="shared" si="13"/>
        <v>0</v>
      </c>
      <c r="I43" s="514"/>
      <c r="J43" s="341"/>
      <c r="K43" s="342"/>
      <c r="L43" s="343"/>
      <c r="M43" s="344"/>
      <c r="N43" s="344"/>
      <c r="O43" s="335"/>
      <c r="P43" s="517"/>
      <c r="Q43" s="345"/>
      <c r="R43" s="345"/>
    </row>
    <row r="44" spans="1:18">
      <c r="A44" s="847"/>
      <c r="B44" s="336">
        <v>0</v>
      </c>
      <c r="C44" s="513"/>
      <c r="D44" s="361"/>
      <c r="E44" s="367"/>
      <c r="F44" s="339" t="s">
        <v>161</v>
      </c>
      <c r="G44" s="368"/>
      <c r="H44" s="369">
        <f t="shared" si="13"/>
        <v>0</v>
      </c>
      <c r="I44" s="515"/>
      <c r="J44" s="341"/>
      <c r="K44" s="342"/>
      <c r="L44" s="343"/>
      <c r="M44" s="344"/>
      <c r="N44" s="344"/>
      <c r="O44" s="335"/>
      <c r="P44" s="517"/>
      <c r="Q44" s="345"/>
      <c r="R44" s="345"/>
    </row>
    <row r="45" spans="1:18">
      <c r="A45" s="847"/>
      <c r="B45" s="336">
        <v>0</v>
      </c>
      <c r="C45" s="513"/>
      <c r="D45" s="361"/>
      <c r="E45" s="362"/>
      <c r="F45" s="339" t="s">
        <v>161</v>
      </c>
      <c r="G45" s="512"/>
      <c r="H45" s="340">
        <f t="shared" si="13"/>
        <v>0</v>
      </c>
      <c r="I45" s="514"/>
      <c r="J45" s="341"/>
      <c r="K45" s="342"/>
      <c r="L45" s="343"/>
      <c r="M45" s="344"/>
      <c r="N45" s="344"/>
      <c r="O45" s="335"/>
      <c r="P45" s="517"/>
      <c r="Q45" s="345"/>
      <c r="R45" s="345"/>
    </row>
    <row r="46" spans="1:18">
      <c r="A46" s="847"/>
      <c r="B46" s="336">
        <v>0</v>
      </c>
      <c r="C46" s="513"/>
      <c r="D46" s="363"/>
      <c r="E46" s="367"/>
      <c r="F46" s="339" t="s">
        <v>161</v>
      </c>
      <c r="G46" s="368"/>
      <c r="H46" s="369">
        <f t="shared" si="13"/>
        <v>0</v>
      </c>
      <c r="I46" s="515"/>
      <c r="J46" s="341"/>
      <c r="K46" s="342"/>
      <c r="L46" s="343"/>
      <c r="M46" s="344"/>
      <c r="N46" s="344"/>
      <c r="O46" s="335"/>
      <c r="P46" s="517"/>
      <c r="Q46" s="345"/>
      <c r="R46" s="345"/>
    </row>
    <row r="47" spans="1:18">
      <c r="A47" s="847"/>
      <c r="B47" s="336">
        <v>0</v>
      </c>
      <c r="C47" s="513"/>
      <c r="D47" s="361"/>
      <c r="E47" s="362"/>
      <c r="F47" s="339" t="s">
        <v>161</v>
      </c>
      <c r="G47" s="512"/>
      <c r="H47" s="340">
        <f t="shared" si="13"/>
        <v>0</v>
      </c>
      <c r="I47" s="514"/>
      <c r="J47" s="341"/>
      <c r="K47" s="342"/>
      <c r="L47" s="343"/>
      <c r="M47" s="344"/>
      <c r="N47" s="344"/>
      <c r="O47" s="335"/>
      <c r="P47" s="517"/>
      <c r="Q47" s="345"/>
      <c r="R47" s="345"/>
    </row>
    <row r="48" spans="1:18">
      <c r="A48" s="848"/>
      <c r="B48" s="336">
        <v>0</v>
      </c>
      <c r="C48" s="512"/>
      <c r="D48" s="361"/>
      <c r="E48" s="370"/>
      <c r="F48" s="339" t="s">
        <v>161</v>
      </c>
      <c r="G48" s="512"/>
      <c r="H48" s="340"/>
      <c r="I48" s="514"/>
      <c r="J48" s="341"/>
      <c r="K48" s="342"/>
      <c r="L48" s="343"/>
      <c r="M48" s="344"/>
      <c r="N48" s="344"/>
      <c r="O48" s="335"/>
      <c r="P48" s="517"/>
      <c r="Q48" s="345"/>
      <c r="R48" s="345"/>
    </row>
    <row r="49" spans="1:18">
      <c r="A49" s="848"/>
      <c r="B49" s="336">
        <v>0</v>
      </c>
      <c r="C49" s="512"/>
      <c r="D49" s="360"/>
      <c r="E49" s="371"/>
      <c r="F49" s="339" t="s">
        <v>161</v>
      </c>
      <c r="G49" s="335"/>
      <c r="H49" s="369">
        <f>F49*G49</f>
        <v>0</v>
      </c>
      <c r="I49" s="517"/>
      <c r="J49" s="341"/>
      <c r="K49" s="342"/>
      <c r="L49" s="343"/>
      <c r="M49" s="344"/>
      <c r="N49" s="344"/>
      <c r="O49" s="335"/>
      <c r="P49" s="517"/>
      <c r="Q49" s="345"/>
      <c r="R49" s="345"/>
    </row>
    <row r="50" spans="1:18">
      <c r="A50" s="848"/>
      <c r="B50" s="336">
        <v>0</v>
      </c>
      <c r="C50" s="512"/>
      <c r="D50" s="361"/>
      <c r="E50" s="371"/>
      <c r="F50" s="339" t="s">
        <v>161</v>
      </c>
      <c r="G50" s="335"/>
      <c r="H50" s="369">
        <f>F50*G50</f>
        <v>0</v>
      </c>
      <c r="I50" s="517"/>
      <c r="J50" s="341"/>
      <c r="K50" s="342"/>
      <c r="L50" s="343"/>
      <c r="M50" s="344"/>
      <c r="N50" s="344"/>
      <c r="O50" s="335"/>
      <c r="P50" s="517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645</v>
      </c>
      <c r="E51" s="850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2862.997317852798</v>
      </c>
      <c r="L51" s="355">
        <f>AVERAGE(L38:L50)</f>
        <v>756.08911120923131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646</v>
      </c>
      <c r="B52" s="336" t="s">
        <v>165</v>
      </c>
      <c r="C52" s="513"/>
      <c r="D52" s="361" t="s">
        <v>177</v>
      </c>
      <c r="E52" s="375"/>
      <c r="F52" s="339">
        <v>25.03</v>
      </c>
      <c r="G52" s="512">
        <v>693</v>
      </c>
      <c r="H52" s="340">
        <f>F52*G52</f>
        <v>17345.79</v>
      </c>
      <c r="I52" s="514"/>
      <c r="J52" s="341">
        <v>4</v>
      </c>
      <c r="K52" s="342">
        <f>G52/P52*60</f>
        <v>3198.4615384615399</v>
      </c>
      <c r="L52" s="343">
        <f>K52/J52</f>
        <v>799.61538461538498</v>
      </c>
      <c r="M52" s="344">
        <v>0.17361111111111113</v>
      </c>
      <c r="N52" s="344">
        <v>0.18263888888888891</v>
      </c>
      <c r="O52" s="342">
        <v>10</v>
      </c>
      <c r="P52" s="517">
        <f>(N52-M52)*24*60</f>
        <v>12.999999999999993</v>
      </c>
      <c r="Q52" s="345"/>
      <c r="R52" s="345"/>
    </row>
    <row r="53" spans="1:18" ht="15.6" customHeight="1">
      <c r="A53" s="852"/>
      <c r="B53" s="336" t="s">
        <v>165</v>
      </c>
      <c r="C53" s="513"/>
      <c r="D53" s="361" t="s">
        <v>178</v>
      </c>
      <c r="E53" s="376"/>
      <c r="F53" s="339">
        <v>24.82</v>
      </c>
      <c r="G53" s="346">
        <v>961</v>
      </c>
      <c r="H53" s="340">
        <f t="shared" ref="H53:H116" si="17">F53*G53</f>
        <v>23852.02</v>
      </c>
      <c r="I53" s="514"/>
      <c r="J53" s="341">
        <v>4</v>
      </c>
      <c r="K53" s="342">
        <f t="shared" ref="K53:K57" si="18">G53/P53*60</f>
        <v>3034.7368421052606</v>
      </c>
      <c r="L53" s="343">
        <f t="shared" ref="L53:L57" si="19">K53/J53</f>
        <v>758.68421052631516</v>
      </c>
      <c r="M53" s="344">
        <v>0.19513888888888889</v>
      </c>
      <c r="N53" s="344">
        <v>0.20833333333333334</v>
      </c>
      <c r="O53" s="342">
        <v>18</v>
      </c>
      <c r="P53" s="517">
        <f t="shared" ref="P53:P57" si="20">(N53-M53)*24*60</f>
        <v>19.000000000000014</v>
      </c>
      <c r="Q53" s="345"/>
      <c r="R53" s="345"/>
    </row>
    <row r="54" spans="1:18" ht="15.6" customHeight="1">
      <c r="A54" s="852"/>
      <c r="B54" s="336" t="s">
        <v>165</v>
      </c>
      <c r="C54" s="513"/>
      <c r="D54" s="361" t="s">
        <v>179</v>
      </c>
      <c r="E54" s="338"/>
      <c r="F54" s="339">
        <v>30</v>
      </c>
      <c r="G54" s="346">
        <v>1393</v>
      </c>
      <c r="H54" s="340">
        <f t="shared" si="17"/>
        <v>41790</v>
      </c>
      <c r="I54" s="514"/>
      <c r="J54" s="341">
        <v>4</v>
      </c>
      <c r="K54" s="342">
        <f t="shared" si="18"/>
        <v>3095.5555555555529</v>
      </c>
      <c r="L54" s="343">
        <f t="shared" si="19"/>
        <v>773.88888888888823</v>
      </c>
      <c r="M54" s="344">
        <v>0.22222222222222221</v>
      </c>
      <c r="N54" s="344">
        <v>0.24097222222222223</v>
      </c>
      <c r="O54" s="342">
        <v>20</v>
      </c>
      <c r="P54" s="517">
        <f t="shared" si="20"/>
        <v>27.000000000000025</v>
      </c>
      <c r="Q54" s="345"/>
      <c r="R54" s="345"/>
    </row>
    <row r="55" spans="1:18" ht="15.6" customHeight="1">
      <c r="A55" s="852"/>
      <c r="B55" s="336" t="s">
        <v>165</v>
      </c>
      <c r="C55" s="513"/>
      <c r="D55" s="363" t="s">
        <v>647</v>
      </c>
      <c r="E55" s="362"/>
      <c r="F55" s="339">
        <v>30</v>
      </c>
      <c r="G55" s="346">
        <v>704</v>
      </c>
      <c r="H55" s="340">
        <f t="shared" si="17"/>
        <v>21120</v>
      </c>
      <c r="I55" s="514"/>
      <c r="J55" s="341">
        <v>4</v>
      </c>
      <c r="K55" s="342">
        <f t="shared" si="18"/>
        <v>3017.1428571428505</v>
      </c>
      <c r="L55" s="343">
        <f t="shared" si="19"/>
        <v>754.28571428571263</v>
      </c>
      <c r="M55" s="344">
        <v>0.25416666666666665</v>
      </c>
      <c r="N55" s="344">
        <v>0.2638888888888889</v>
      </c>
      <c r="O55" s="342">
        <v>19</v>
      </c>
      <c r="P55" s="517">
        <f t="shared" si="20"/>
        <v>14.00000000000003</v>
      </c>
      <c r="Q55" s="345"/>
      <c r="R55" s="345"/>
    </row>
    <row r="56" spans="1:18" ht="15.6" customHeight="1">
      <c r="A56" s="852"/>
      <c r="B56" s="336" t="s">
        <v>165</v>
      </c>
      <c r="C56" s="513"/>
      <c r="D56" s="361" t="s">
        <v>648</v>
      </c>
      <c r="E56" s="362"/>
      <c r="F56" s="339">
        <v>27.48</v>
      </c>
      <c r="G56" s="346">
        <v>1384</v>
      </c>
      <c r="H56" s="340">
        <f t="shared" si="17"/>
        <v>38032.32</v>
      </c>
      <c r="I56" s="514"/>
      <c r="J56" s="341">
        <v>3</v>
      </c>
      <c r="K56" s="342">
        <f t="shared" si="18"/>
        <v>3193.8461538461556</v>
      </c>
      <c r="L56" s="343">
        <f t="shared" si="19"/>
        <v>1064.6153846153852</v>
      </c>
      <c r="M56" s="344">
        <v>0.27708333333333335</v>
      </c>
      <c r="N56" s="344">
        <v>0.2951388888888889</v>
      </c>
      <c r="O56" s="342">
        <v>19</v>
      </c>
      <c r="P56" s="517">
        <f t="shared" si="20"/>
        <v>25.999999999999986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649</v>
      </c>
      <c r="E57" s="362"/>
      <c r="F57" s="339">
        <v>23.8</v>
      </c>
      <c r="G57" s="346">
        <v>663</v>
      </c>
      <c r="H57" s="340">
        <f t="shared" si="17"/>
        <v>15779.4</v>
      </c>
      <c r="I57" s="514"/>
      <c r="J57" s="341">
        <v>4</v>
      </c>
      <c r="K57" s="342">
        <f t="shared" si="18"/>
        <v>3059.9999999999918</v>
      </c>
      <c r="L57" s="343">
        <f t="shared" si="19"/>
        <v>764.99999999999795</v>
      </c>
      <c r="M57" s="344">
        <v>0.30972222222222223</v>
      </c>
      <c r="N57" s="344">
        <v>0.31875000000000003</v>
      </c>
      <c r="O57" s="342">
        <v>21</v>
      </c>
      <c r="P57" s="517">
        <f t="shared" si="20"/>
        <v>13.000000000000034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14"/>
      <c r="J58" s="341"/>
      <c r="K58" s="342"/>
      <c r="L58" s="343"/>
      <c r="M58" s="344"/>
      <c r="N58" s="344"/>
      <c r="O58" s="342"/>
      <c r="P58" s="517"/>
      <c r="Q58" s="345"/>
      <c r="R58" s="345"/>
    </row>
    <row r="59" spans="1:18" ht="15.6" customHeight="1">
      <c r="A59" s="852"/>
      <c r="B59" s="336">
        <v>0</v>
      </c>
      <c r="C59" s="513"/>
      <c r="D59" s="361"/>
      <c r="E59" s="362"/>
      <c r="F59" s="339" t="s">
        <v>161</v>
      </c>
      <c r="G59" s="346"/>
      <c r="H59" s="340">
        <f t="shared" si="17"/>
        <v>0</v>
      </c>
      <c r="I59" s="514"/>
      <c r="J59" s="341"/>
      <c r="K59" s="342"/>
      <c r="L59" s="343"/>
      <c r="M59" s="344"/>
      <c r="N59" s="344"/>
      <c r="O59" s="342"/>
      <c r="P59" s="517"/>
      <c r="Q59" s="345"/>
      <c r="R59" s="345"/>
    </row>
    <row r="60" spans="1:18" ht="15.6" customHeight="1">
      <c r="A60" s="852"/>
      <c r="B60" s="336">
        <v>0</v>
      </c>
      <c r="C60" s="513"/>
      <c r="D60" s="361"/>
      <c r="E60" s="379"/>
      <c r="F60" s="339" t="s">
        <v>161</v>
      </c>
      <c r="G60" s="346"/>
      <c r="H60" s="340">
        <f t="shared" si="17"/>
        <v>0</v>
      </c>
      <c r="I60" s="514"/>
      <c r="J60" s="341"/>
      <c r="K60" s="342"/>
      <c r="L60" s="343"/>
      <c r="M60" s="344"/>
      <c r="N60" s="344"/>
      <c r="O60" s="342"/>
      <c r="P60" s="517"/>
      <c r="Q60" s="345"/>
      <c r="R60" s="345"/>
    </row>
    <row r="61" spans="1:18" ht="15.6" customHeight="1">
      <c r="A61" s="852"/>
      <c r="B61" s="336">
        <v>0</v>
      </c>
      <c r="C61" s="513"/>
      <c r="D61" s="360"/>
      <c r="E61" s="362"/>
      <c r="F61" s="339" t="s">
        <v>161</v>
      </c>
      <c r="G61" s="346"/>
      <c r="H61" s="340">
        <f t="shared" si="17"/>
        <v>0</v>
      </c>
      <c r="I61" s="514"/>
      <c r="J61" s="341"/>
      <c r="K61" s="342"/>
      <c r="L61" s="343"/>
      <c r="M61" s="344"/>
      <c r="N61" s="344"/>
      <c r="O61" s="342"/>
      <c r="P61" s="517"/>
      <c r="Q61" s="345"/>
      <c r="R61" s="345"/>
    </row>
    <row r="62" spans="1:18" ht="15.6" customHeight="1">
      <c r="A62" s="852"/>
      <c r="B62" s="336">
        <v>0</v>
      </c>
      <c r="C62" s="513"/>
      <c r="D62" s="361"/>
      <c r="E62" s="380"/>
      <c r="F62" s="339" t="s">
        <v>161</v>
      </c>
      <c r="G62" s="346"/>
      <c r="H62" s="340">
        <f t="shared" si="17"/>
        <v>0</v>
      </c>
      <c r="I62" s="514"/>
      <c r="J62" s="341"/>
      <c r="K62" s="342"/>
      <c r="L62" s="343"/>
      <c r="M62" s="344"/>
      <c r="N62" s="344"/>
      <c r="O62" s="342"/>
      <c r="P62" s="517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15"/>
      <c r="J63" s="341"/>
      <c r="K63" s="342"/>
      <c r="L63" s="343"/>
      <c r="M63" s="344"/>
      <c r="N63" s="344"/>
      <c r="O63" s="335"/>
      <c r="P63" s="517"/>
      <c r="Q63" s="345"/>
      <c r="R63" s="345"/>
    </row>
    <row r="64" spans="1:18" ht="15.75" customHeight="1">
      <c r="A64" s="853"/>
      <c r="B64" s="336">
        <v>0</v>
      </c>
      <c r="C64" s="204" t="s">
        <v>650</v>
      </c>
      <c r="D64" s="850" t="s">
        <v>645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3099.9571578518921</v>
      </c>
      <c r="L64" s="355">
        <f>AVERAGE(L52:L63)</f>
        <v>819.34826382194751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651</v>
      </c>
      <c r="B65" s="336" t="s">
        <v>165</v>
      </c>
      <c r="C65" s="513"/>
      <c r="D65" s="361" t="s">
        <v>180</v>
      </c>
      <c r="E65" s="375"/>
      <c r="F65" s="339">
        <v>18.18</v>
      </c>
      <c r="G65" s="512">
        <v>1125</v>
      </c>
      <c r="H65" s="340">
        <f>F65*G65</f>
        <v>20452.5</v>
      </c>
      <c r="I65" s="514"/>
      <c r="J65" s="341">
        <v>3</v>
      </c>
      <c r="K65" s="342">
        <f t="shared" ref="K65:K71" si="21">G65/P65*60</f>
        <v>3068.181818181818</v>
      </c>
      <c r="L65" s="343">
        <f t="shared" ref="L65:L71" si="22">K65/J65</f>
        <v>1022.7272727272726</v>
      </c>
      <c r="M65" s="344">
        <v>0.17708333333333334</v>
      </c>
      <c r="N65" s="344">
        <v>0.19236111111111112</v>
      </c>
      <c r="O65" s="342">
        <v>15</v>
      </c>
      <c r="P65" s="517">
        <f>(N65-M65)*24*60</f>
        <v>22</v>
      </c>
      <c r="Q65" s="345"/>
      <c r="R65" s="345"/>
    </row>
    <row r="66" spans="1:18" ht="15.6" customHeight="1">
      <c r="A66" s="855"/>
      <c r="B66" s="336" t="s">
        <v>165</v>
      </c>
      <c r="C66" s="513"/>
      <c r="D66" s="382" t="s">
        <v>181</v>
      </c>
      <c r="E66" s="376"/>
      <c r="F66" s="339">
        <v>14.03</v>
      </c>
      <c r="G66" s="346">
        <v>4458</v>
      </c>
      <c r="H66" s="340">
        <f t="shared" ref="H66:H74" si="23">F66*G66</f>
        <v>62545.74</v>
      </c>
      <c r="I66" s="514"/>
      <c r="J66" s="341">
        <v>3</v>
      </c>
      <c r="K66" s="342">
        <f t="shared" si="21"/>
        <v>3184.2857142857151</v>
      </c>
      <c r="L66" s="343">
        <f t="shared" si="22"/>
        <v>1061.4285714285718</v>
      </c>
      <c r="M66" s="344">
        <v>0.2076388888888889</v>
      </c>
      <c r="N66" s="344">
        <v>0.26597222222222222</v>
      </c>
      <c r="O66" s="342">
        <v>22</v>
      </c>
      <c r="P66" s="517">
        <f t="shared" ref="P66:P71" si="24">(N66-M66)*24*60</f>
        <v>83.999999999999986</v>
      </c>
      <c r="Q66" s="345"/>
      <c r="R66" s="345"/>
    </row>
    <row r="67" spans="1:18" ht="15.6" customHeight="1">
      <c r="A67" s="855"/>
      <c r="B67" s="336" t="s">
        <v>165</v>
      </c>
      <c r="C67" s="513"/>
      <c r="D67" s="360" t="s">
        <v>182</v>
      </c>
      <c r="E67" s="362"/>
      <c r="F67" s="339">
        <v>18.18</v>
      </c>
      <c r="G67" s="346">
        <v>1880</v>
      </c>
      <c r="H67" s="340">
        <f t="shared" si="23"/>
        <v>34178.400000000001</v>
      </c>
      <c r="I67" s="514"/>
      <c r="J67" s="341">
        <v>3</v>
      </c>
      <c r="K67" s="342">
        <f t="shared" si="21"/>
        <v>3133.3333333333376</v>
      </c>
      <c r="L67" s="343">
        <f t="shared" si="22"/>
        <v>1044.4444444444459</v>
      </c>
      <c r="M67" s="344">
        <v>0.28055555555555556</v>
      </c>
      <c r="N67" s="344">
        <v>0.30555555555555552</v>
      </c>
      <c r="O67" s="342">
        <v>21</v>
      </c>
      <c r="P67" s="517">
        <f t="shared" si="24"/>
        <v>35.99999999999995</v>
      </c>
      <c r="Q67" s="345"/>
      <c r="R67" s="345"/>
    </row>
    <row r="68" spans="1:18" ht="15.6" customHeight="1">
      <c r="A68" s="855"/>
      <c r="B68" s="336" t="s">
        <v>165</v>
      </c>
      <c r="C68" s="513"/>
      <c r="D68" s="361" t="s">
        <v>652</v>
      </c>
      <c r="E68" s="362"/>
      <c r="F68" s="339">
        <v>17.07</v>
      </c>
      <c r="G68" s="346">
        <v>1385</v>
      </c>
      <c r="H68" s="340">
        <f t="shared" si="23"/>
        <v>23641.95</v>
      </c>
      <c r="I68" s="514"/>
      <c r="J68" s="341">
        <v>3</v>
      </c>
      <c r="K68" s="342">
        <f t="shared" si="21"/>
        <v>3196.1538461538476</v>
      </c>
      <c r="L68" s="343">
        <f t="shared" si="22"/>
        <v>1065.3846153846159</v>
      </c>
      <c r="M68" s="344">
        <v>0.32013888888888892</v>
      </c>
      <c r="N68" s="344">
        <v>0.33819444444444446</v>
      </c>
      <c r="O68" s="342">
        <v>21</v>
      </c>
      <c r="P68" s="517">
        <f t="shared" si="24"/>
        <v>25.999999999999986</v>
      </c>
      <c r="Q68" s="345"/>
      <c r="R68" s="345"/>
    </row>
    <row r="69" spans="1:18" ht="15.6" customHeight="1">
      <c r="A69" s="855"/>
      <c r="B69" s="336" t="s">
        <v>165</v>
      </c>
      <c r="C69" s="513"/>
      <c r="D69" s="363" t="s">
        <v>653</v>
      </c>
      <c r="E69" s="362"/>
      <c r="F69" s="339">
        <v>20.72</v>
      </c>
      <c r="G69" s="346">
        <v>727</v>
      </c>
      <c r="H69" s="340">
        <f t="shared" si="23"/>
        <v>15063.439999999999</v>
      </c>
      <c r="I69" s="514"/>
      <c r="J69" s="341">
        <v>3</v>
      </c>
      <c r="K69" s="342">
        <f t="shared" si="21"/>
        <v>3115.714285714279</v>
      </c>
      <c r="L69" s="343">
        <f t="shared" si="22"/>
        <v>1038.5714285714264</v>
      </c>
      <c r="M69" s="344">
        <v>0.35069444444444442</v>
      </c>
      <c r="N69" s="344">
        <v>0.36041666666666666</v>
      </c>
      <c r="O69" s="342">
        <v>18</v>
      </c>
      <c r="P69" s="517">
        <f t="shared" si="24"/>
        <v>14.00000000000003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7145</v>
      </c>
      <c r="H70" s="340">
        <f t="shared" si="23"/>
        <v>102071.42857142855</v>
      </c>
      <c r="I70" s="514"/>
      <c r="J70" s="341">
        <v>3</v>
      </c>
      <c r="K70" s="342">
        <f t="shared" si="21"/>
        <v>3199.2537313432854</v>
      </c>
      <c r="L70" s="343">
        <f t="shared" si="22"/>
        <v>1066.4179104477619</v>
      </c>
      <c r="M70" s="344">
        <v>0.3756944444444445</v>
      </c>
      <c r="N70" s="344">
        <v>0.46875</v>
      </c>
      <c r="O70" s="342">
        <v>22</v>
      </c>
      <c r="P70" s="517">
        <f t="shared" si="24"/>
        <v>133.99999999999991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654</v>
      </c>
      <c r="E71" s="362"/>
      <c r="F71" s="339">
        <v>24.76</v>
      </c>
      <c r="G71" s="378">
        <v>1229</v>
      </c>
      <c r="H71" s="340">
        <f t="shared" si="23"/>
        <v>30430.04</v>
      </c>
      <c r="I71" s="514"/>
      <c r="J71" s="341">
        <v>4</v>
      </c>
      <c r="K71" s="342">
        <f t="shared" si="21"/>
        <v>3072.5000000000009</v>
      </c>
      <c r="L71" s="343">
        <f t="shared" si="22"/>
        <v>768.12500000000023</v>
      </c>
      <c r="M71" s="344">
        <v>0.48402777777777778</v>
      </c>
      <c r="N71" s="344">
        <v>0.50069444444444444</v>
      </c>
      <c r="O71" s="342">
        <v>22</v>
      </c>
      <c r="P71" s="517">
        <f t="shared" si="24"/>
        <v>23.999999999999993</v>
      </c>
      <c r="Q71" s="345"/>
      <c r="R71" s="345"/>
    </row>
    <row r="72" spans="1:18" ht="15.6" customHeight="1">
      <c r="A72" s="855"/>
      <c r="B72" s="336">
        <v>0</v>
      </c>
      <c r="C72" s="513"/>
      <c r="D72" s="363"/>
      <c r="E72" s="362"/>
      <c r="F72" s="339" t="s">
        <v>161</v>
      </c>
      <c r="G72" s="346"/>
      <c r="H72" s="340">
        <f t="shared" si="23"/>
        <v>0</v>
      </c>
      <c r="I72" s="514"/>
      <c r="J72" s="341"/>
      <c r="K72" s="342"/>
      <c r="L72" s="343"/>
      <c r="M72" s="344"/>
      <c r="N72" s="344"/>
      <c r="O72" s="342"/>
      <c r="P72" s="517"/>
      <c r="Q72" s="345"/>
      <c r="R72" s="345"/>
    </row>
    <row r="73" spans="1:18" ht="15.6" customHeight="1">
      <c r="A73" s="855"/>
      <c r="B73" s="336">
        <v>0</v>
      </c>
      <c r="C73" s="513"/>
      <c r="D73" s="361"/>
      <c r="E73" s="362"/>
      <c r="F73" s="339" t="s">
        <v>161</v>
      </c>
      <c r="G73" s="346"/>
      <c r="H73" s="340">
        <f t="shared" si="23"/>
        <v>0</v>
      </c>
      <c r="I73" s="514"/>
      <c r="J73" s="341"/>
      <c r="K73" s="342"/>
      <c r="L73" s="343"/>
      <c r="M73" s="344"/>
      <c r="N73" s="344"/>
      <c r="O73" s="342"/>
      <c r="P73" s="517"/>
      <c r="Q73" s="345"/>
      <c r="R73" s="345"/>
    </row>
    <row r="74" spans="1:18" ht="15.6" customHeight="1">
      <c r="A74" s="855"/>
      <c r="B74" s="336">
        <v>0</v>
      </c>
      <c r="C74" s="513"/>
      <c r="D74" s="363"/>
      <c r="E74" s="362"/>
      <c r="F74" s="339" t="s">
        <v>161</v>
      </c>
      <c r="G74" s="346"/>
      <c r="H74" s="340">
        <f t="shared" si="23"/>
        <v>0</v>
      </c>
      <c r="I74" s="514"/>
      <c r="J74" s="341"/>
      <c r="K74" s="342"/>
      <c r="L74" s="343"/>
      <c r="M74" s="344"/>
      <c r="N74" s="344"/>
      <c r="O74" s="342"/>
      <c r="P74" s="517"/>
      <c r="Q74" s="345"/>
      <c r="R74" s="345"/>
    </row>
    <row r="75" spans="1:18" ht="15.75" customHeight="1">
      <c r="A75" s="856"/>
      <c r="B75" s="336">
        <v>0</v>
      </c>
      <c r="C75" s="204" t="s">
        <v>655</v>
      </c>
      <c r="D75" s="850" t="s">
        <v>645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3138.488961287469</v>
      </c>
      <c r="L75" s="355">
        <f>AVERAGE(L65:L74)</f>
        <v>1009.5856061434422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17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512"/>
      <c r="H77" s="340">
        <f t="shared" si="17"/>
        <v>0</v>
      </c>
      <c r="I77" s="514"/>
      <c r="J77" s="341"/>
      <c r="K77" s="342"/>
      <c r="L77" s="343"/>
      <c r="M77" s="344"/>
      <c r="N77" s="344"/>
      <c r="O77" s="335"/>
      <c r="P77" s="517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14"/>
      <c r="J78" s="341"/>
      <c r="K78" s="342"/>
      <c r="L78" s="343"/>
      <c r="M78" s="344"/>
      <c r="N78" s="344"/>
      <c r="O78" s="335"/>
      <c r="P78" s="517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14"/>
      <c r="J79" s="341"/>
      <c r="K79" s="342"/>
      <c r="L79" s="343"/>
      <c r="M79" s="344"/>
      <c r="N79" s="344"/>
      <c r="O79" s="335"/>
      <c r="P79" s="517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14"/>
      <c r="J80" s="341"/>
      <c r="K80" s="342"/>
      <c r="L80" s="343"/>
      <c r="M80" s="344"/>
      <c r="N80" s="344"/>
      <c r="O80" s="335"/>
      <c r="P80" s="517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645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656</v>
      </c>
      <c r="B82" s="336" t="s">
        <v>165</v>
      </c>
      <c r="C82" s="359"/>
      <c r="D82" s="361" t="s">
        <v>657</v>
      </c>
      <c r="E82" s="388"/>
      <c r="F82" s="339">
        <v>22.32</v>
      </c>
      <c r="G82" s="364">
        <v>2491</v>
      </c>
      <c r="H82" s="389">
        <f t="shared" ref="H82:H90" si="25">F82*G82</f>
        <v>55599.12</v>
      </c>
      <c r="I82" s="514"/>
      <c r="J82" s="341">
        <v>4</v>
      </c>
      <c r="K82" s="342">
        <f>G82/P82*60</f>
        <v>2989.1999999999916</v>
      </c>
      <c r="L82" s="343">
        <f t="shared" ref="L82:L83" si="26">K82/J82</f>
        <v>747.29999999999791</v>
      </c>
      <c r="M82" s="344">
        <v>0.72222222222222221</v>
      </c>
      <c r="N82" s="344">
        <v>0.75694444444444453</v>
      </c>
      <c r="O82" s="342">
        <v>20</v>
      </c>
      <c r="P82" s="517">
        <f>(N82-M82)*24*60</f>
        <v>50.000000000000142</v>
      </c>
      <c r="Q82" s="345"/>
      <c r="R82" s="345"/>
    </row>
    <row r="83" spans="1:18">
      <c r="A83" s="841"/>
      <c r="B83" s="336" t="s">
        <v>165</v>
      </c>
      <c r="C83" s="359"/>
      <c r="D83" s="394" t="s">
        <v>658</v>
      </c>
      <c r="E83" s="388"/>
      <c r="F83" s="339">
        <v>24.54</v>
      </c>
      <c r="G83" s="364">
        <v>1557</v>
      </c>
      <c r="H83" s="389">
        <f t="shared" si="25"/>
        <v>38208.78</v>
      </c>
      <c r="I83" s="514"/>
      <c r="J83" s="341">
        <v>3</v>
      </c>
      <c r="K83" s="342">
        <f t="shared" ref="K83" si="27">G83/P83*60</f>
        <v>2172.558139534875</v>
      </c>
      <c r="L83" s="343">
        <f t="shared" si="26"/>
        <v>724.18604651162502</v>
      </c>
      <c r="M83" s="344">
        <v>0.7715277777777777</v>
      </c>
      <c r="N83" s="344">
        <v>0.80138888888888893</v>
      </c>
      <c r="O83" s="342">
        <v>21</v>
      </c>
      <c r="P83" s="517">
        <f t="shared" ref="P83" si="28">(N83-M83)*24*60</f>
        <v>43.000000000000171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14"/>
      <c r="J84" s="341"/>
      <c r="K84" s="342"/>
      <c r="L84" s="343"/>
      <c r="M84" s="344"/>
      <c r="N84" s="344"/>
      <c r="O84" s="342"/>
      <c r="P84" s="517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1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512"/>
      <c r="H86" s="390">
        <f t="shared" si="25"/>
        <v>0</v>
      </c>
      <c r="I86" s="51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512"/>
      <c r="H87" s="390">
        <f t="shared" si="25"/>
        <v>0</v>
      </c>
      <c r="I87" s="51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512"/>
      <c r="H88" s="390">
        <f t="shared" si="25"/>
        <v>0</v>
      </c>
      <c r="I88" s="51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512"/>
      <c r="H89" s="390">
        <f t="shared" si="25"/>
        <v>0</v>
      </c>
      <c r="I89" s="51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512"/>
      <c r="H90" s="390">
        <f t="shared" si="25"/>
        <v>0</v>
      </c>
      <c r="I90" s="51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659</v>
      </c>
      <c r="D91" s="842" t="s">
        <v>645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2580.8790697674331</v>
      </c>
      <c r="L91" s="355">
        <f>AVERAGE(L82:L90)</f>
        <v>735.74302325581152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660</v>
      </c>
      <c r="B92" s="336" t="s">
        <v>165</v>
      </c>
      <c r="C92" s="349"/>
      <c r="D92" s="361" t="s">
        <v>185</v>
      </c>
      <c r="E92" s="388"/>
      <c r="F92" s="339">
        <v>16.66</v>
      </c>
      <c r="G92" s="512">
        <v>8920</v>
      </c>
      <c r="H92" s="340">
        <f t="shared" ref="H92:H99" si="29">F92*G92</f>
        <v>148607.20000000001</v>
      </c>
      <c r="I92" s="514"/>
      <c r="J92" s="341">
        <v>4</v>
      </c>
      <c r="K92" s="342">
        <f>G92/P92*60</f>
        <v>2758.7628865979391</v>
      </c>
      <c r="L92" s="343">
        <f t="shared" ref="L92:L93" si="30">K92/J92</f>
        <v>689.69072164948477</v>
      </c>
      <c r="M92" s="344">
        <v>0.72222222222222221</v>
      </c>
      <c r="N92" s="344">
        <v>0.8569444444444444</v>
      </c>
      <c r="O92" s="335">
        <v>20</v>
      </c>
      <c r="P92" s="517">
        <f>(N92-M92)*24*60</f>
        <v>193.99999999999994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5937</v>
      </c>
      <c r="H93" s="340">
        <f t="shared" si="29"/>
        <v>106218.32727272727</v>
      </c>
      <c r="I93" s="514"/>
      <c r="J93" s="341">
        <v>3</v>
      </c>
      <c r="K93" s="342">
        <f t="shared" ref="K93" si="31">G93/P93*60</f>
        <v>2740.1538461538494</v>
      </c>
      <c r="L93" s="343">
        <f t="shared" si="30"/>
        <v>913.3846153846165</v>
      </c>
      <c r="M93" s="344">
        <v>0.86875000000000002</v>
      </c>
      <c r="N93" s="344">
        <v>0.9590277777777777</v>
      </c>
      <c r="O93" s="335">
        <v>21</v>
      </c>
      <c r="P93" s="517">
        <f>(N93-M93)*24*60</f>
        <v>129.99999999999986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14"/>
      <c r="J94" s="341"/>
      <c r="K94" s="342"/>
      <c r="L94" s="343"/>
      <c r="M94" s="344"/>
      <c r="N94" s="344"/>
      <c r="O94" s="335"/>
      <c r="P94" s="517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14"/>
      <c r="J95" s="341"/>
      <c r="K95" s="342"/>
      <c r="L95" s="343"/>
      <c r="M95" s="344"/>
      <c r="N95" s="344"/>
      <c r="O95" s="335"/>
      <c r="P95" s="517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14"/>
      <c r="J96" s="341"/>
      <c r="K96" s="342"/>
      <c r="L96" s="343"/>
      <c r="M96" s="344"/>
      <c r="N96" s="344"/>
      <c r="O96" s="335"/>
      <c r="P96" s="517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14"/>
      <c r="J97" s="341"/>
      <c r="K97" s="342"/>
      <c r="L97" s="343"/>
      <c r="M97" s="344"/>
      <c r="N97" s="344"/>
      <c r="O97" s="335"/>
      <c r="P97" s="517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14"/>
      <c r="J98" s="341"/>
      <c r="K98" s="342"/>
      <c r="L98" s="343"/>
      <c r="M98" s="344"/>
      <c r="N98" s="344"/>
      <c r="O98" s="335"/>
      <c r="P98" s="517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14"/>
      <c r="J99" s="341"/>
      <c r="K99" s="342"/>
      <c r="L99" s="343"/>
      <c r="M99" s="344"/>
      <c r="N99" s="344"/>
      <c r="O99" s="335"/>
      <c r="P99" s="517"/>
      <c r="Q99" s="345"/>
      <c r="R99" s="345"/>
    </row>
    <row r="100" spans="1:18" ht="15.75" customHeight="1">
      <c r="A100" s="845"/>
      <c r="B100" s="336">
        <v>0</v>
      </c>
      <c r="C100" s="204" t="s">
        <v>661</v>
      </c>
      <c r="D100" s="838" t="s">
        <v>645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2749.458366375894</v>
      </c>
      <c r="L100" s="355">
        <f>AVERAGE(L92:L99)</f>
        <v>801.53766851705063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662</v>
      </c>
      <c r="B101" s="336" t="s">
        <v>165</v>
      </c>
      <c r="C101" s="204"/>
      <c r="D101" s="361" t="s">
        <v>663</v>
      </c>
      <c r="E101" s="518"/>
      <c r="F101" s="339">
        <v>30</v>
      </c>
      <c r="G101" s="512">
        <v>2411</v>
      </c>
      <c r="H101" s="340">
        <f t="shared" ref="H101:H110" si="32">F101*G101</f>
        <v>72330</v>
      </c>
      <c r="I101" s="514"/>
      <c r="J101" s="341">
        <v>3</v>
      </c>
      <c r="K101" s="342">
        <f>G101/P101*60</f>
        <v>2893.1999999999916</v>
      </c>
      <c r="L101" s="343">
        <f t="shared" ref="L101:L105" si="33">K101/J101</f>
        <v>964.39999999999725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4">(N101-M101)*24*60</f>
        <v>50.000000000000142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518"/>
      <c r="F102" s="339">
        <v>24.82</v>
      </c>
      <c r="G102" s="512">
        <v>2354</v>
      </c>
      <c r="H102" s="340">
        <f t="shared" si="32"/>
        <v>58426.28</v>
      </c>
      <c r="I102" s="514"/>
      <c r="J102" s="341">
        <v>4</v>
      </c>
      <c r="K102" s="342">
        <f t="shared" ref="K102:K105" si="35">G102/P102*60</f>
        <v>2942.4999999999909</v>
      </c>
      <c r="L102" s="343">
        <f t="shared" si="33"/>
        <v>735.62499999999773</v>
      </c>
      <c r="M102" s="344">
        <v>0.7715277777777777</v>
      </c>
      <c r="N102" s="344">
        <v>0.80486111111111114</v>
      </c>
      <c r="O102" s="335">
        <v>21</v>
      </c>
      <c r="P102" s="342">
        <f t="shared" si="34"/>
        <v>48.000000000000149</v>
      </c>
      <c r="Q102" s="345"/>
      <c r="R102" s="345"/>
    </row>
    <row r="103" spans="1:18">
      <c r="A103" s="830"/>
      <c r="B103" s="336" t="s">
        <v>165</v>
      </c>
      <c r="C103" s="204"/>
      <c r="D103" s="361" t="s">
        <v>664</v>
      </c>
      <c r="E103" s="361"/>
      <c r="F103" s="339">
        <v>23.8</v>
      </c>
      <c r="G103" s="512">
        <v>893</v>
      </c>
      <c r="H103" s="340">
        <f t="shared" si="32"/>
        <v>21253.4</v>
      </c>
      <c r="I103" s="514"/>
      <c r="J103" s="341">
        <v>4</v>
      </c>
      <c r="K103" s="342">
        <f t="shared" si="35"/>
        <v>3151.7647058823941</v>
      </c>
      <c r="L103" s="343">
        <f t="shared" si="33"/>
        <v>787.94117647059852</v>
      </c>
      <c r="M103" s="344">
        <v>0.81944444444444453</v>
      </c>
      <c r="N103" s="344">
        <v>0.83124999999999993</v>
      </c>
      <c r="O103" s="335">
        <v>21</v>
      </c>
      <c r="P103" s="342">
        <f t="shared" si="34"/>
        <v>16.99999999999978</v>
      </c>
      <c r="Q103" s="345"/>
      <c r="R103" s="345"/>
    </row>
    <row r="104" spans="1:18">
      <c r="A104" s="830"/>
      <c r="B104" s="336" t="s">
        <v>165</v>
      </c>
      <c r="C104" s="204"/>
      <c r="D104" s="361" t="s">
        <v>665</v>
      </c>
      <c r="E104" s="379"/>
      <c r="F104" s="339">
        <v>24.76</v>
      </c>
      <c r="G104" s="512">
        <v>1560</v>
      </c>
      <c r="H104" s="340">
        <f t="shared" si="32"/>
        <v>38625.600000000006</v>
      </c>
      <c r="I104" s="514"/>
      <c r="J104" s="341">
        <v>4</v>
      </c>
      <c r="K104" s="342">
        <f t="shared" si="35"/>
        <v>3119.9999999999945</v>
      </c>
      <c r="L104" s="343">
        <f t="shared" si="33"/>
        <v>779.99999999999864</v>
      </c>
      <c r="M104" s="344">
        <v>0.84652777777777777</v>
      </c>
      <c r="N104" s="344">
        <v>0.86736111111111114</v>
      </c>
      <c r="O104" s="335">
        <v>22</v>
      </c>
      <c r="P104" s="342">
        <f>(N104-M104)*24*60</f>
        <v>30.000000000000053</v>
      </c>
      <c r="Q104" s="345"/>
      <c r="R104" s="345"/>
    </row>
    <row r="105" spans="1:18">
      <c r="A105" s="830"/>
      <c r="B105" s="336" t="s">
        <v>165</v>
      </c>
      <c r="C105" s="204"/>
      <c r="D105" s="361" t="s">
        <v>666</v>
      </c>
      <c r="E105" s="363"/>
      <c r="F105" s="339">
        <v>14.03</v>
      </c>
      <c r="G105" s="512">
        <v>9061</v>
      </c>
      <c r="H105" s="340">
        <f t="shared" si="32"/>
        <v>127125.82999999999</v>
      </c>
      <c r="I105" s="514"/>
      <c r="J105" s="341">
        <v>3</v>
      </c>
      <c r="K105" s="342">
        <f t="shared" si="35"/>
        <v>3020.3333333333335</v>
      </c>
      <c r="L105" s="343">
        <f t="shared" si="33"/>
        <v>1006.7777777777778</v>
      </c>
      <c r="M105" s="344">
        <v>46301.881944444445</v>
      </c>
      <c r="N105" s="344">
        <v>46302.006944444445</v>
      </c>
      <c r="O105" s="335">
        <v>21</v>
      </c>
      <c r="P105" s="342">
        <f>(N105-M105)*24*60</f>
        <v>180</v>
      </c>
      <c r="Q105" s="343"/>
      <c r="R105" s="345"/>
    </row>
    <row r="106" spans="1:18">
      <c r="A106" s="830"/>
      <c r="B106" s="336">
        <v>0</v>
      </c>
      <c r="C106" s="204"/>
      <c r="D106" s="363"/>
      <c r="E106" s="518"/>
      <c r="F106" s="339" t="s">
        <v>161</v>
      </c>
      <c r="G106" s="346"/>
      <c r="H106" s="340">
        <f t="shared" si="32"/>
        <v>0</v>
      </c>
      <c r="I106" s="51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512"/>
      <c r="H107" s="340">
        <f t="shared" si="32"/>
        <v>0</v>
      </c>
      <c r="I107" s="51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512"/>
      <c r="H108" s="340">
        <f t="shared" si="32"/>
        <v>0</v>
      </c>
      <c r="I108" s="51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512"/>
      <c r="H109" s="340">
        <f t="shared" si="32"/>
        <v>0</v>
      </c>
      <c r="I109" s="51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512"/>
      <c r="H110" s="340">
        <f t="shared" si="32"/>
        <v>0</v>
      </c>
      <c r="I110" s="51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650</v>
      </c>
      <c r="D111" s="831" t="s">
        <v>645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3025.5596078431408</v>
      </c>
      <c r="L111" s="355">
        <f>AVERAGE(L101:L110)</f>
        <v>854.94879084967397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667</v>
      </c>
      <c r="B112" s="336" t="s">
        <v>165</v>
      </c>
      <c r="C112" s="204"/>
      <c r="D112" s="363" t="s">
        <v>188</v>
      </c>
      <c r="E112" s="398"/>
      <c r="F112" s="339">
        <v>28.57</v>
      </c>
      <c r="G112" s="512">
        <v>4374</v>
      </c>
      <c r="H112" s="389">
        <f t="shared" si="17"/>
        <v>124965.18000000001</v>
      </c>
      <c r="I112" s="514"/>
      <c r="J112" s="341">
        <v>3</v>
      </c>
      <c r="K112" s="342">
        <f t="shared" ref="K112:K117" si="36">G112/P112*60</f>
        <v>2916</v>
      </c>
      <c r="L112" s="343">
        <f t="shared" ref="L112:L117" si="37">K112/J112</f>
        <v>972</v>
      </c>
      <c r="M112" s="344">
        <v>0.72222222222222221</v>
      </c>
      <c r="N112" s="344">
        <v>0.78472222222222221</v>
      </c>
      <c r="O112" s="335">
        <v>20</v>
      </c>
      <c r="P112" s="517">
        <f t="shared" ref="P112:P116" si="38">(N112-M112)*24*60</f>
        <v>90</v>
      </c>
      <c r="Q112" s="335"/>
      <c r="R112" s="335"/>
    </row>
    <row r="113" spans="1:18">
      <c r="A113" s="833"/>
      <c r="B113" s="336" t="s">
        <v>165</v>
      </c>
      <c r="C113" s="359"/>
      <c r="D113" s="386" t="s">
        <v>668</v>
      </c>
      <c r="E113" s="386"/>
      <c r="F113" s="339">
        <v>25.03</v>
      </c>
      <c r="G113" s="512">
        <v>1347</v>
      </c>
      <c r="H113" s="389">
        <f t="shared" si="17"/>
        <v>33715.410000000003</v>
      </c>
      <c r="I113" s="514"/>
      <c r="J113" s="341">
        <v>4</v>
      </c>
      <c r="K113" s="342">
        <f t="shared" si="36"/>
        <v>2993.3333333333439</v>
      </c>
      <c r="L113" s="343">
        <f t="shared" si="37"/>
        <v>748.33333333333599</v>
      </c>
      <c r="M113" s="344">
        <v>0.7993055555555556</v>
      </c>
      <c r="N113" s="344">
        <v>0.81805555555555554</v>
      </c>
      <c r="O113" s="335">
        <v>21</v>
      </c>
      <c r="P113" s="517">
        <f t="shared" si="38"/>
        <v>26.999999999999904</v>
      </c>
      <c r="Q113" s="345"/>
      <c r="R113" s="345"/>
    </row>
    <row r="114" spans="1:18">
      <c r="A114" s="833"/>
      <c r="B114" s="336" t="s">
        <v>165</v>
      </c>
      <c r="C114" s="359"/>
      <c r="D114" s="386" t="s">
        <v>669</v>
      </c>
      <c r="E114" s="361"/>
      <c r="F114" s="339">
        <v>16.7</v>
      </c>
      <c r="G114" s="512">
        <v>3656</v>
      </c>
      <c r="H114" s="389">
        <f t="shared" si="17"/>
        <v>61055.199999999997</v>
      </c>
      <c r="I114" s="514"/>
      <c r="J114" s="341">
        <v>3</v>
      </c>
      <c r="K114" s="342">
        <f t="shared" si="36"/>
        <v>2924.7999999999975</v>
      </c>
      <c r="L114" s="343">
        <f t="shared" si="37"/>
        <v>974.93333333333248</v>
      </c>
      <c r="M114" s="344">
        <v>0.83194444444444438</v>
      </c>
      <c r="N114" s="344">
        <v>0.88402777777777775</v>
      </c>
      <c r="O114" s="335">
        <v>20</v>
      </c>
      <c r="P114" s="517">
        <f t="shared" si="38"/>
        <v>75.000000000000057</v>
      </c>
      <c r="Q114" s="345"/>
      <c r="R114" s="345"/>
    </row>
    <row r="115" spans="1:18">
      <c r="A115" s="833"/>
      <c r="B115" s="336" t="s">
        <v>165</v>
      </c>
      <c r="C115" s="359"/>
      <c r="D115" s="363" t="s">
        <v>670</v>
      </c>
      <c r="E115" s="379"/>
      <c r="F115" s="339">
        <v>18.18</v>
      </c>
      <c r="G115" s="512">
        <v>1655</v>
      </c>
      <c r="H115" s="389">
        <f t="shared" si="17"/>
        <v>30087.899999999998</v>
      </c>
      <c r="I115" s="514"/>
      <c r="J115" s="341">
        <v>3</v>
      </c>
      <c r="K115" s="342">
        <f t="shared" si="36"/>
        <v>2920.588235294128</v>
      </c>
      <c r="L115" s="343">
        <f t="shared" si="37"/>
        <v>973.52941176470938</v>
      </c>
      <c r="M115" s="344">
        <v>0.89861111111111114</v>
      </c>
      <c r="N115" s="344">
        <v>0.92222222222222217</v>
      </c>
      <c r="O115" s="335">
        <v>21</v>
      </c>
      <c r="P115" s="517">
        <f t="shared" si="38"/>
        <v>33.999999999999879</v>
      </c>
      <c r="Q115" s="345"/>
      <c r="R115" s="345"/>
    </row>
    <row r="116" spans="1:18">
      <c r="A116" s="833"/>
      <c r="B116" s="336" t="s">
        <v>165</v>
      </c>
      <c r="C116" s="359"/>
      <c r="D116" s="386" t="s">
        <v>671</v>
      </c>
      <c r="E116" s="363"/>
      <c r="F116" s="339">
        <v>18.18</v>
      </c>
      <c r="G116" s="512">
        <v>1588</v>
      </c>
      <c r="H116" s="389">
        <f t="shared" si="17"/>
        <v>28869.84</v>
      </c>
      <c r="I116" s="514"/>
      <c r="J116" s="341">
        <v>3</v>
      </c>
      <c r="K116" s="342">
        <f t="shared" si="36"/>
        <v>2977.4999999999809</v>
      </c>
      <c r="L116" s="343">
        <f t="shared" si="37"/>
        <v>992.49999999999363</v>
      </c>
      <c r="M116" s="344">
        <v>0.93611111111111101</v>
      </c>
      <c r="N116" s="391">
        <v>0.95833333333333337</v>
      </c>
      <c r="O116" s="335">
        <v>20</v>
      </c>
      <c r="P116" s="517">
        <f t="shared" si="38"/>
        <v>32.000000000000206</v>
      </c>
      <c r="Q116" s="345"/>
      <c r="R116" s="345"/>
    </row>
    <row r="117" spans="1:18">
      <c r="A117" s="833"/>
      <c r="B117" s="336" t="s">
        <v>165</v>
      </c>
      <c r="C117" s="359"/>
      <c r="D117" s="361" t="s">
        <v>672</v>
      </c>
      <c r="E117" s="376"/>
      <c r="F117" s="339">
        <v>14.285714285714283</v>
      </c>
      <c r="G117" s="512">
        <v>12689</v>
      </c>
      <c r="H117" s="389">
        <f t="shared" ref="H117:H123" si="39">F117*G117</f>
        <v>181271.42857142852</v>
      </c>
      <c r="I117" s="514"/>
      <c r="J117" s="341">
        <v>3</v>
      </c>
      <c r="K117" s="342">
        <f t="shared" si="36"/>
        <v>2985.6470587826384</v>
      </c>
      <c r="L117" s="343">
        <f t="shared" si="37"/>
        <v>995.21568626087947</v>
      </c>
      <c r="M117" s="344">
        <v>46301.972222222219</v>
      </c>
      <c r="N117" s="344">
        <v>46302.149305555555</v>
      </c>
      <c r="O117" s="335">
        <v>20</v>
      </c>
      <c r="P117" s="342">
        <f>(N117-M117)*24*60</f>
        <v>255.00000000349246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512"/>
      <c r="H118" s="389">
        <f t="shared" si="39"/>
        <v>0</v>
      </c>
      <c r="I118" s="514"/>
      <c r="J118" s="341"/>
      <c r="K118" s="342"/>
      <c r="L118" s="343"/>
      <c r="M118" s="344"/>
      <c r="N118" s="344"/>
      <c r="O118" s="342"/>
      <c r="P118" s="517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512"/>
      <c r="H119" s="389">
        <f t="shared" si="39"/>
        <v>0</v>
      </c>
      <c r="I119" s="514"/>
      <c r="J119" s="341"/>
      <c r="K119" s="342"/>
      <c r="L119" s="343"/>
      <c r="M119" s="344"/>
      <c r="N119" s="344"/>
      <c r="O119" s="335"/>
      <c r="P119" s="517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512"/>
      <c r="H120" s="389">
        <f t="shared" si="39"/>
        <v>0</v>
      </c>
      <c r="I120" s="514"/>
      <c r="J120" s="341"/>
      <c r="K120" s="342"/>
      <c r="L120" s="343"/>
      <c r="M120" s="344"/>
      <c r="N120" s="344"/>
      <c r="O120" s="335"/>
      <c r="P120" s="517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512"/>
      <c r="H121" s="389">
        <f t="shared" si="39"/>
        <v>0</v>
      </c>
      <c r="I121" s="514"/>
      <c r="J121" s="341"/>
      <c r="K121" s="342"/>
      <c r="L121" s="343"/>
      <c r="M121" s="344"/>
      <c r="N121" s="344"/>
      <c r="O121" s="335"/>
      <c r="P121" s="517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512"/>
      <c r="H122" s="389">
        <f t="shared" si="39"/>
        <v>0</v>
      </c>
      <c r="I122" s="514"/>
      <c r="J122" s="341"/>
      <c r="K122" s="342"/>
      <c r="L122" s="343"/>
      <c r="M122" s="344"/>
      <c r="N122" s="344"/>
      <c r="O122" s="335"/>
      <c r="P122" s="517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512"/>
      <c r="H123" s="389">
        <f t="shared" si="39"/>
        <v>0</v>
      </c>
      <c r="I123" s="514"/>
      <c r="J123" s="341"/>
      <c r="K123" s="342"/>
      <c r="L123" s="343"/>
      <c r="M123" s="344"/>
      <c r="N123" s="344"/>
      <c r="O123" s="335"/>
      <c r="P123" s="517"/>
      <c r="Q123" s="345"/>
      <c r="R123" s="345"/>
    </row>
    <row r="124" spans="1:18" ht="17.399999999999999" customHeight="1">
      <c r="A124" s="833"/>
      <c r="B124" s="349">
        <v>0</v>
      </c>
      <c r="C124" s="204" t="s">
        <v>655</v>
      </c>
      <c r="D124" s="834" t="s">
        <v>645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2952.978104568348</v>
      </c>
      <c r="L124" s="355">
        <f>AVERAGE(L112:L123)</f>
        <v>942.75196078204169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3" activePane="bottomRight" state="frozen"/>
      <selection activeCell="AK24" sqref="AK24"/>
      <selection pane="topRight" activeCell="AK24" sqref="AK24"/>
      <selection pane="bottomLeft" activeCell="AK24" sqref="AK24"/>
      <selection pane="bottomRight" activeCell="F154" sqref="F154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673</v>
      </c>
      <c r="B1" s="57"/>
      <c r="C1" s="57"/>
      <c r="D1" s="525" t="s">
        <v>674</v>
      </c>
      <c r="E1" s="58">
        <f>SUM(G5:G173)</f>
        <v>170183.59999999998</v>
      </c>
      <c r="F1" s="526" t="s">
        <v>3</v>
      </c>
      <c r="G1" s="59">
        <f>SUM(H5:H173)</f>
        <v>6799223.4337687436</v>
      </c>
      <c r="H1" s="519" t="s">
        <v>77</v>
      </c>
      <c r="I1" s="60">
        <f>M17+M30+M43+M56+M69+M82+M95+M108+M121+M134+M147+M160+M173</f>
        <v>192.51587301587301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675</v>
      </c>
      <c r="Q1" s="956"/>
      <c r="R1" s="956"/>
      <c r="S1" s="956"/>
      <c r="T1" s="956" t="s">
        <v>676</v>
      </c>
      <c r="U1" s="956"/>
      <c r="V1" s="956"/>
      <c r="W1" s="956"/>
      <c r="X1" s="956"/>
      <c r="Y1" s="956"/>
      <c r="Z1" s="61" t="s">
        <v>677</v>
      </c>
      <c r="AA1" s="61" t="s">
        <v>678</v>
      </c>
      <c r="AB1" s="961" t="s">
        <v>679</v>
      </c>
      <c r="AC1" s="962"/>
      <c r="AD1" s="61" t="s">
        <v>677</v>
      </c>
      <c r="AE1" s="61" t="s">
        <v>680</v>
      </c>
      <c r="AF1" s="956" t="s">
        <v>681</v>
      </c>
      <c r="AG1" s="957"/>
      <c r="AH1" s="957"/>
      <c r="AK1" s="62" t="s">
        <v>682</v>
      </c>
    </row>
    <row r="2" spans="1:37" ht="26.25" customHeight="1">
      <c r="A2" s="960" t="s">
        <v>683</v>
      </c>
      <c r="B2" s="960"/>
      <c r="C2" s="525"/>
      <c r="D2" s="525" t="s">
        <v>684</v>
      </c>
      <c r="E2" s="63">
        <f>AVERAGE(O17,O30,O43,O56,O69,O82,O95,O108,O121,O134,O147,O160,O173)</f>
        <v>125.89505359190777</v>
      </c>
      <c r="F2" s="64" t="s">
        <v>80</v>
      </c>
      <c r="G2" s="65">
        <f>G1/E1</f>
        <v>39.952283497168615</v>
      </c>
      <c r="H2" s="519" t="s">
        <v>81</v>
      </c>
      <c r="I2" s="519">
        <f>COUNT(I5:I173)</f>
        <v>15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11</v>
      </c>
      <c r="AE2" s="67">
        <f>AE17+AE30+AE43+AE56+AE69+AE82+AE95+AE108+AE121+AE134+AE147+AE160+AE173</f>
        <v>4</v>
      </c>
      <c r="AF2" s="957"/>
      <c r="AG2" s="957"/>
      <c r="AH2" s="957"/>
      <c r="AK2" s="402">
        <f>AVERAGE(AK5:AK9999)</f>
        <v>6.5002046130952493</v>
      </c>
    </row>
    <row r="3" spans="1:37" ht="30.6" customHeight="1">
      <c r="A3" s="895" t="s">
        <v>685</v>
      </c>
      <c r="B3" s="895" t="s">
        <v>82</v>
      </c>
      <c r="C3" s="958"/>
      <c r="D3" s="895" t="s">
        <v>686</v>
      </c>
      <c r="E3" s="895"/>
      <c r="F3" s="958" t="s">
        <v>83</v>
      </c>
      <c r="G3" s="951" t="s">
        <v>84</v>
      </c>
      <c r="H3" s="958" t="s">
        <v>85</v>
      </c>
      <c r="I3" s="952" t="s">
        <v>687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688</v>
      </c>
      <c r="O3" s="924" t="s">
        <v>684</v>
      </c>
      <c r="P3" s="955" t="s">
        <v>689</v>
      </c>
      <c r="Q3" s="924" t="s">
        <v>684</v>
      </c>
      <c r="R3" s="949" t="s">
        <v>690</v>
      </c>
      <c r="S3" s="925" t="s">
        <v>691</v>
      </c>
      <c r="T3" s="951" t="s">
        <v>88</v>
      </c>
      <c r="U3" s="951"/>
      <c r="V3" s="950" t="s">
        <v>89</v>
      </c>
      <c r="W3" s="952" t="s">
        <v>692</v>
      </c>
      <c r="X3" s="951" t="s">
        <v>693</v>
      </c>
      <c r="Y3" s="951"/>
      <c r="Z3" s="953" t="s">
        <v>694</v>
      </c>
      <c r="AA3" s="954"/>
      <c r="AB3" s="944" t="s">
        <v>695</v>
      </c>
      <c r="AC3" s="945"/>
      <c r="AD3" s="946" t="s">
        <v>696</v>
      </c>
      <c r="AE3" s="947"/>
      <c r="AF3" s="948" t="s">
        <v>697</v>
      </c>
      <c r="AG3" s="949" t="s">
        <v>698</v>
      </c>
      <c r="AH3" s="925" t="s">
        <v>699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520" t="s">
        <v>90</v>
      </c>
      <c r="U4" s="520" t="s">
        <v>91</v>
      </c>
      <c r="V4" s="951"/>
      <c r="W4" s="952"/>
      <c r="X4" s="526" t="s">
        <v>700</v>
      </c>
      <c r="Y4" s="526" t="s">
        <v>36</v>
      </c>
      <c r="Z4" s="520" t="s">
        <v>701</v>
      </c>
      <c r="AA4" s="520" t="s">
        <v>702</v>
      </c>
      <c r="AB4" s="945"/>
      <c r="AC4" s="945"/>
      <c r="AD4" s="520" t="s">
        <v>703</v>
      </c>
      <c r="AE4" s="68" t="s">
        <v>704</v>
      </c>
      <c r="AF4" s="948"/>
      <c r="AG4" s="949"/>
      <c r="AH4" s="925"/>
      <c r="AK4" s="951"/>
    </row>
    <row r="5" spans="1:37" ht="18.75" customHeight="1">
      <c r="A5" s="940" t="s">
        <v>705</v>
      </c>
      <c r="B5" s="69" t="s">
        <v>163</v>
      </c>
      <c r="C5" s="70"/>
      <c r="D5" s="71" t="s">
        <v>93</v>
      </c>
      <c r="E5" s="72"/>
      <c r="F5" s="73">
        <v>36.92</v>
      </c>
      <c r="G5" s="74">
        <v>977.09999999999991</v>
      </c>
      <c r="H5" s="75">
        <f t="shared" ref="H5:H16" si="0">F5*G5</f>
        <v>36074.531999999999</v>
      </c>
      <c r="I5" s="523"/>
      <c r="J5" s="76">
        <v>12</v>
      </c>
      <c r="K5" s="74">
        <v>2000</v>
      </c>
      <c r="L5" s="77">
        <f t="shared" ref="L5:L11" si="1">K5/J5</f>
        <v>166.66666666666666</v>
      </c>
      <c r="M5" s="524">
        <v>12</v>
      </c>
      <c r="N5" s="74">
        <f t="shared" ref="N5:N11" si="2">G5/W5*60</f>
        <v>1584.4864864864851</v>
      </c>
      <c r="O5" s="77">
        <f t="shared" ref="O5:O11" si="3">N5/M5</f>
        <v>132.04054054054043</v>
      </c>
      <c r="P5" s="78">
        <f t="shared" ref="P5:P11" si="4">M5-J5</f>
        <v>0</v>
      </c>
      <c r="Q5" s="79">
        <f t="shared" ref="Q5:Q11" si="5">O5-L5</f>
        <v>-34.626126126126223</v>
      </c>
      <c r="R5" s="527">
        <f t="shared" ref="R5:R11" si="6">O5/L5</f>
        <v>0.79224324324324269</v>
      </c>
      <c r="S5" s="910">
        <f>R17</f>
        <v>0.87488130798551944</v>
      </c>
      <c r="T5" s="80">
        <v>0.25</v>
      </c>
      <c r="U5" s="80">
        <v>0.27569444444444446</v>
      </c>
      <c r="V5" s="526">
        <v>5</v>
      </c>
      <c r="W5" s="523">
        <f>(U5-T5)*24*60</f>
        <v>37.000000000000028</v>
      </c>
      <c r="X5" s="526"/>
      <c r="Y5" s="526"/>
      <c r="Z5" s="81"/>
      <c r="AA5" s="81"/>
      <c r="AB5" s="895"/>
      <c r="AC5" s="895"/>
      <c r="AD5" s="82"/>
      <c r="AE5" s="82"/>
      <c r="AF5" s="78">
        <f t="shared" ref="AF5:AF70" si="7">N5-K5</f>
        <v>-415.51351351351491</v>
      </c>
      <c r="AG5" s="527">
        <f t="shared" ref="AG5:AG70" si="8">N5/K5</f>
        <v>0.79224324324324258</v>
      </c>
      <c r="AH5" s="910">
        <f>AG17</f>
        <v>0.88125619838393943</v>
      </c>
      <c r="AJ5" s="62" t="str">
        <f>A5</f>
        <v>四度一組
(ET-600)</v>
      </c>
      <c r="AK5" s="404">
        <f>AVERAGE(AK6:AK16)</f>
        <v>6.1666666666666634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3972.15</v>
      </c>
      <c r="H6" s="75">
        <f t="shared" si="0"/>
        <v>150266.4345</v>
      </c>
      <c r="I6" s="523"/>
      <c r="J6" s="76">
        <v>20</v>
      </c>
      <c r="K6" s="74">
        <v>2400</v>
      </c>
      <c r="L6" s="77">
        <f t="shared" si="1"/>
        <v>120</v>
      </c>
      <c r="M6" s="524">
        <v>20</v>
      </c>
      <c r="N6" s="74">
        <f t="shared" si="2"/>
        <v>2269.7999999999993</v>
      </c>
      <c r="O6" s="77">
        <f t="shared" si="3"/>
        <v>113.48999999999997</v>
      </c>
      <c r="P6" s="78">
        <f t="shared" si="4"/>
        <v>0</v>
      </c>
      <c r="Q6" s="79">
        <f t="shared" si="5"/>
        <v>-6.5100000000000335</v>
      </c>
      <c r="R6" s="527">
        <f t="shared" si="6"/>
        <v>0.94574999999999976</v>
      </c>
      <c r="S6" s="910"/>
      <c r="T6" s="80">
        <v>0.27986111111111112</v>
      </c>
      <c r="U6" s="80">
        <v>0.3527777777777778</v>
      </c>
      <c r="V6" s="526">
        <v>6</v>
      </c>
      <c r="W6" s="523">
        <f t="shared" ref="W6:W17" si="9">(U6-T6)*24*60</f>
        <v>105.00000000000003</v>
      </c>
      <c r="X6" s="83"/>
      <c r="Y6" s="83"/>
      <c r="Z6" s="84"/>
      <c r="AA6" s="84"/>
      <c r="AB6" s="895"/>
      <c r="AC6" s="895"/>
      <c r="AD6" s="536"/>
      <c r="AE6" s="536"/>
      <c r="AF6" s="78">
        <f t="shared" si="7"/>
        <v>-130.20000000000073</v>
      </c>
      <c r="AG6" s="527">
        <f t="shared" si="8"/>
        <v>0.94574999999999965</v>
      </c>
      <c r="AH6" s="910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1814</v>
      </c>
      <c r="H7" s="75">
        <f t="shared" si="0"/>
        <v>65104.46</v>
      </c>
      <c r="I7" s="523"/>
      <c r="J7" s="76">
        <v>18</v>
      </c>
      <c r="K7" s="74">
        <v>2571</v>
      </c>
      <c r="L7" s="77">
        <f t="shared" si="1"/>
        <v>142.83333333333334</v>
      </c>
      <c r="M7" s="524">
        <v>18</v>
      </c>
      <c r="N7" s="74">
        <f t="shared" si="2"/>
        <v>2315.744680851064</v>
      </c>
      <c r="O7" s="77">
        <f t="shared" si="3"/>
        <v>128.65248226950357</v>
      </c>
      <c r="P7" s="78">
        <f t="shared" si="4"/>
        <v>0</v>
      </c>
      <c r="Q7" s="79">
        <f t="shared" si="5"/>
        <v>-14.180851063829778</v>
      </c>
      <c r="R7" s="527">
        <f t="shared" si="6"/>
        <v>0.90071749546910307</v>
      </c>
      <c r="S7" s="910"/>
      <c r="T7" s="80">
        <v>0.36805555555555558</v>
      </c>
      <c r="U7" s="80">
        <v>0.40069444444444446</v>
      </c>
      <c r="V7" s="526">
        <v>22</v>
      </c>
      <c r="W7" s="523">
        <f t="shared" si="9"/>
        <v>46.999999999999993</v>
      </c>
      <c r="X7" s="83">
        <v>0.35694444444444445</v>
      </c>
      <c r="Y7" s="83">
        <v>0.3666666666666667</v>
      </c>
      <c r="Z7" s="84"/>
      <c r="AA7" s="84"/>
      <c r="AB7" s="895"/>
      <c r="AC7" s="895"/>
      <c r="AD7" s="536"/>
      <c r="AE7" s="536"/>
      <c r="AF7" s="78">
        <f t="shared" si="7"/>
        <v>-255.255319148936</v>
      </c>
      <c r="AG7" s="527">
        <f t="shared" si="8"/>
        <v>0.90071749546910307</v>
      </c>
      <c r="AH7" s="910"/>
      <c r="AJ7" s="405">
        <f t="shared" ref="AJ7:AJ16" si="10">IF((IF(V7&lt;10,V7,(X7-U6)*1440))=0,"",IF(V7&lt;10,V7,(X7-U6)*1440))</f>
        <v>5.9999999999999787</v>
      </c>
      <c r="AK7" s="406">
        <f t="shared" ref="AK7:AK16" si="11">IF(AJ7&gt;4,AJ7,"")</f>
        <v>5.9999999999999787</v>
      </c>
    </row>
    <row r="8" spans="1:37" ht="19.2" customHeight="1">
      <c r="A8" s="941"/>
      <c r="B8" s="69" t="s">
        <v>162</v>
      </c>
      <c r="C8" s="70"/>
      <c r="D8" s="71" t="s">
        <v>99</v>
      </c>
      <c r="E8" s="72"/>
      <c r="F8" s="73">
        <v>37.799999999999997</v>
      </c>
      <c r="G8" s="85">
        <v>3357</v>
      </c>
      <c r="H8" s="75">
        <f t="shared" si="0"/>
        <v>126894.59999999999</v>
      </c>
      <c r="I8" s="523"/>
      <c r="J8" s="76">
        <v>20</v>
      </c>
      <c r="K8" s="74">
        <v>2769</v>
      </c>
      <c r="L8" s="77">
        <f t="shared" si="1"/>
        <v>138.44999999999999</v>
      </c>
      <c r="M8" s="524">
        <v>20</v>
      </c>
      <c r="N8" s="74">
        <f t="shared" si="2"/>
        <v>2426.7469879518067</v>
      </c>
      <c r="O8" s="77">
        <f t="shared" si="3"/>
        <v>121.33734939759033</v>
      </c>
      <c r="P8" s="78">
        <f t="shared" si="4"/>
        <v>0</v>
      </c>
      <c r="Q8" s="79">
        <f t="shared" si="5"/>
        <v>-17.112650602409659</v>
      </c>
      <c r="R8" s="527">
        <f t="shared" si="6"/>
        <v>0.87639833439935244</v>
      </c>
      <c r="S8" s="910"/>
      <c r="T8" s="80">
        <v>0.40555555555555556</v>
      </c>
      <c r="U8" s="80">
        <v>0.46319444444444446</v>
      </c>
      <c r="V8" s="526">
        <v>7</v>
      </c>
      <c r="W8" s="523">
        <f t="shared" si="9"/>
        <v>83.000000000000028</v>
      </c>
      <c r="X8" s="83"/>
      <c r="Y8" s="83"/>
      <c r="Z8" s="84"/>
      <c r="AA8" s="84"/>
      <c r="AB8" s="895"/>
      <c r="AC8" s="895"/>
      <c r="AD8" s="536">
        <v>1</v>
      </c>
      <c r="AE8" s="536"/>
      <c r="AF8" s="78">
        <f t="shared" si="7"/>
        <v>-342.25301204819334</v>
      </c>
      <c r="AG8" s="527">
        <f t="shared" si="8"/>
        <v>0.87639833439935233</v>
      </c>
      <c r="AH8" s="910"/>
      <c r="AJ8" s="405">
        <f t="shared" si="10"/>
        <v>7</v>
      </c>
      <c r="AK8" s="406">
        <f t="shared" si="11"/>
        <v>7</v>
      </c>
    </row>
    <row r="9" spans="1:37" ht="19.2" customHeight="1">
      <c r="A9" s="941"/>
      <c r="B9" s="69" t="s">
        <v>162</v>
      </c>
      <c r="C9" s="86"/>
      <c r="D9" s="71" t="s">
        <v>97</v>
      </c>
      <c r="E9" s="87"/>
      <c r="F9" s="73">
        <v>31.11</v>
      </c>
      <c r="G9" s="74">
        <v>1682</v>
      </c>
      <c r="H9" s="75">
        <f t="shared" si="0"/>
        <v>52327.02</v>
      </c>
      <c r="I9" s="536"/>
      <c r="J9" s="76">
        <v>18</v>
      </c>
      <c r="K9" s="74">
        <v>2769</v>
      </c>
      <c r="L9" s="77">
        <f t="shared" si="1"/>
        <v>153.83333333333334</v>
      </c>
      <c r="M9" s="524">
        <v>18</v>
      </c>
      <c r="N9" s="74">
        <f t="shared" si="2"/>
        <v>2346.9767441860463</v>
      </c>
      <c r="O9" s="77">
        <f t="shared" si="3"/>
        <v>130.3875968992248</v>
      </c>
      <c r="P9" s="78">
        <f t="shared" si="4"/>
        <v>0</v>
      </c>
      <c r="Q9" s="79">
        <f t="shared" si="5"/>
        <v>-23.445736434108539</v>
      </c>
      <c r="R9" s="527">
        <f t="shared" si="6"/>
        <v>0.84759001234598996</v>
      </c>
      <c r="S9" s="910"/>
      <c r="T9" s="80">
        <v>0.50347222222222221</v>
      </c>
      <c r="U9" s="80">
        <v>0.53333333333333333</v>
      </c>
      <c r="V9" s="526">
        <v>5</v>
      </c>
      <c r="W9" s="523">
        <f t="shared" si="9"/>
        <v>43.000000000000007</v>
      </c>
      <c r="X9" s="83"/>
      <c r="Y9" s="83"/>
      <c r="Z9" s="84"/>
      <c r="AA9" s="84"/>
      <c r="AB9" s="895"/>
      <c r="AC9" s="895"/>
      <c r="AD9" s="536"/>
      <c r="AE9" s="536">
        <v>1</v>
      </c>
      <c r="AF9" s="78">
        <f t="shared" si="7"/>
        <v>-422.02325581395371</v>
      </c>
      <c r="AG9" s="527">
        <f t="shared" si="8"/>
        <v>0.84759001234598996</v>
      </c>
      <c r="AH9" s="910"/>
      <c r="AJ9" s="405">
        <f t="shared" si="10"/>
        <v>5</v>
      </c>
      <c r="AK9" s="406">
        <f t="shared" si="11"/>
        <v>5</v>
      </c>
    </row>
    <row r="10" spans="1:37" ht="19.2" customHeight="1">
      <c r="A10" s="942"/>
      <c r="B10" s="69" t="s">
        <v>162</v>
      </c>
      <c r="C10" s="70"/>
      <c r="D10" s="71" t="s">
        <v>96</v>
      </c>
      <c r="E10" s="72"/>
      <c r="F10" s="73">
        <v>28.86</v>
      </c>
      <c r="G10" s="74">
        <v>1124</v>
      </c>
      <c r="H10" s="75">
        <f t="shared" si="0"/>
        <v>32438.639999999999</v>
      </c>
      <c r="I10" s="523"/>
      <c r="J10" s="76">
        <v>17</v>
      </c>
      <c r="K10" s="74">
        <v>2571</v>
      </c>
      <c r="L10" s="77">
        <f t="shared" si="1"/>
        <v>151.23529411764707</v>
      </c>
      <c r="M10" s="524">
        <v>17</v>
      </c>
      <c r="N10" s="74">
        <f t="shared" si="2"/>
        <v>2247.9999999999959</v>
      </c>
      <c r="O10" s="77">
        <f t="shared" si="3"/>
        <v>132.23529411764682</v>
      </c>
      <c r="P10" s="78">
        <f t="shared" si="4"/>
        <v>0</v>
      </c>
      <c r="Q10" s="79">
        <f t="shared" si="5"/>
        <v>-19.000000000000256</v>
      </c>
      <c r="R10" s="527">
        <f t="shared" si="6"/>
        <v>0.87436795021392288</v>
      </c>
      <c r="S10" s="911"/>
      <c r="T10" s="80">
        <v>0.53749999999999998</v>
      </c>
      <c r="U10" s="80">
        <v>0.55833333333333335</v>
      </c>
      <c r="V10" s="526">
        <v>6</v>
      </c>
      <c r="W10" s="523">
        <f t="shared" si="9"/>
        <v>30.000000000000053</v>
      </c>
      <c r="X10" s="83"/>
      <c r="Y10" s="83"/>
      <c r="Z10" s="84"/>
      <c r="AA10" s="84"/>
      <c r="AB10" s="895"/>
      <c r="AC10" s="895"/>
      <c r="AD10" s="536"/>
      <c r="AE10" s="536"/>
      <c r="AF10" s="78">
        <f>N10-K10</f>
        <v>-323.00000000000409</v>
      </c>
      <c r="AG10" s="527">
        <f>N10/K10</f>
        <v>0.874367950213923</v>
      </c>
      <c r="AH10" s="911"/>
      <c r="AJ10" s="405">
        <f t="shared" si="10"/>
        <v>6</v>
      </c>
      <c r="AK10" s="406">
        <f t="shared" si="11"/>
        <v>6</v>
      </c>
    </row>
    <row r="11" spans="1:37" ht="19.2" customHeight="1">
      <c r="A11" s="942"/>
      <c r="B11" s="69" t="s">
        <v>162</v>
      </c>
      <c r="C11" s="70"/>
      <c r="D11" s="88" t="s">
        <v>92</v>
      </c>
      <c r="E11" s="72"/>
      <c r="F11" s="73">
        <v>37.83</v>
      </c>
      <c r="G11" s="74">
        <v>2138.85</v>
      </c>
      <c r="H11" s="75">
        <f t="shared" si="0"/>
        <v>80912.695499999987</v>
      </c>
      <c r="I11" s="523">
        <v>1</v>
      </c>
      <c r="J11" s="76">
        <v>20</v>
      </c>
      <c r="K11" s="74">
        <v>2400</v>
      </c>
      <c r="L11" s="77">
        <f t="shared" si="1"/>
        <v>120</v>
      </c>
      <c r="M11" s="524">
        <v>20</v>
      </c>
      <c r="N11" s="74">
        <f t="shared" si="2"/>
        <v>2212.6034482758637</v>
      </c>
      <c r="O11" s="77">
        <f t="shared" si="3"/>
        <v>110.63017241379319</v>
      </c>
      <c r="P11" s="78">
        <f t="shared" si="4"/>
        <v>0</v>
      </c>
      <c r="Q11" s="79">
        <f t="shared" si="5"/>
        <v>-9.3698275862068101</v>
      </c>
      <c r="R11" s="527">
        <f t="shared" si="6"/>
        <v>0.92191810344827663</v>
      </c>
      <c r="S11" s="911"/>
      <c r="T11" s="80">
        <v>0.56319444444444444</v>
      </c>
      <c r="U11" s="80">
        <v>0.60347222222222219</v>
      </c>
      <c r="V11" s="526">
        <v>7</v>
      </c>
      <c r="W11" s="523">
        <f t="shared" si="9"/>
        <v>57.999999999999957</v>
      </c>
      <c r="X11" s="83"/>
      <c r="Y11" s="83"/>
      <c r="Z11" s="84"/>
      <c r="AA11" s="84"/>
      <c r="AB11" s="895"/>
      <c r="AC11" s="895"/>
      <c r="AD11" s="536"/>
      <c r="AE11" s="536"/>
      <c r="AF11" s="78">
        <f>N11-K11</f>
        <v>-187.39655172413632</v>
      </c>
      <c r="AG11" s="527">
        <f>N11/K11</f>
        <v>0.92191810344827652</v>
      </c>
      <c r="AH11" s="911"/>
      <c r="AJ11" s="405">
        <f t="shared" si="10"/>
        <v>7</v>
      </c>
      <c r="AK11" s="406">
        <f t="shared" si="11"/>
        <v>7</v>
      </c>
    </row>
    <row r="12" spans="1:37" ht="19.2" customHeight="1">
      <c r="A12" s="942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523"/>
      <c r="J12" s="76"/>
      <c r="K12" s="74"/>
      <c r="L12" s="77"/>
      <c r="M12" s="524"/>
      <c r="N12" s="74"/>
      <c r="O12" s="77"/>
      <c r="P12" s="78"/>
      <c r="Q12" s="79"/>
      <c r="R12" s="527"/>
      <c r="S12" s="911"/>
      <c r="T12" s="80"/>
      <c r="U12" s="80"/>
      <c r="V12" s="526"/>
      <c r="W12" s="523">
        <f t="shared" si="9"/>
        <v>0</v>
      </c>
      <c r="X12" s="83"/>
      <c r="Y12" s="83"/>
      <c r="Z12" s="84"/>
      <c r="AA12" s="84"/>
      <c r="AB12" s="895"/>
      <c r="AC12" s="895"/>
      <c r="AD12" s="536"/>
      <c r="AE12" s="536"/>
      <c r="AF12" s="78">
        <f t="shared" si="7"/>
        <v>0</v>
      </c>
      <c r="AG12" s="527" t="e">
        <f t="shared" si="8"/>
        <v>#DIV/0!</v>
      </c>
      <c r="AH12" s="911"/>
      <c r="AJ12" s="405" t="str">
        <f t="shared" si="10"/>
        <v/>
      </c>
      <c r="AK12" s="406" t="str">
        <f t="shared" si="11"/>
        <v/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21"/>
      <c r="J13" s="76"/>
      <c r="K13" s="74"/>
      <c r="L13" s="77"/>
      <c r="M13" s="92"/>
      <c r="N13" s="74"/>
      <c r="O13" s="77"/>
      <c r="P13" s="78"/>
      <c r="Q13" s="79"/>
      <c r="R13" s="527"/>
      <c r="S13" s="911"/>
      <c r="T13" s="80"/>
      <c r="U13" s="80"/>
      <c r="V13" s="521"/>
      <c r="W13" s="523">
        <f t="shared" si="9"/>
        <v>0</v>
      </c>
      <c r="X13" s="93"/>
      <c r="Y13" s="93"/>
      <c r="Z13" s="84"/>
      <c r="AA13" s="84"/>
      <c r="AB13" s="895"/>
      <c r="AC13" s="895"/>
      <c r="AD13" s="536"/>
      <c r="AE13" s="536"/>
      <c r="AF13" s="78">
        <f t="shared" si="7"/>
        <v>0</v>
      </c>
      <c r="AG13" s="527" t="e">
        <f t="shared" si="8"/>
        <v>#DIV/0!</v>
      </c>
      <c r="AH13" s="911"/>
      <c r="AJ13" s="405" t="str">
        <f t="shared" si="10"/>
        <v/>
      </c>
      <c r="AK13" s="406" t="str">
        <f t="shared" si="11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21"/>
      <c r="J14" s="76"/>
      <c r="K14" s="74"/>
      <c r="L14" s="77"/>
      <c r="M14" s="92"/>
      <c r="N14" s="74"/>
      <c r="O14" s="77"/>
      <c r="P14" s="78"/>
      <c r="Q14" s="79"/>
      <c r="R14" s="527"/>
      <c r="S14" s="911"/>
      <c r="T14" s="80"/>
      <c r="U14" s="80"/>
      <c r="V14" s="521"/>
      <c r="W14" s="523">
        <f t="shared" si="9"/>
        <v>0</v>
      </c>
      <c r="X14" s="93"/>
      <c r="Y14" s="93"/>
      <c r="Z14" s="84"/>
      <c r="AA14" s="84"/>
      <c r="AB14" s="895"/>
      <c r="AC14" s="895"/>
      <c r="AD14" s="536"/>
      <c r="AE14" s="536"/>
      <c r="AF14" s="78">
        <f t="shared" si="7"/>
        <v>0</v>
      </c>
      <c r="AG14" s="527" t="e">
        <f t="shared" si="8"/>
        <v>#DIV/0!</v>
      </c>
      <c r="AH14" s="911"/>
      <c r="AJ14" s="405" t="str">
        <f t="shared" si="10"/>
        <v/>
      </c>
      <c r="AK14" s="406" t="str">
        <f t="shared" si="11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21"/>
      <c r="J15" s="76"/>
      <c r="K15" s="74"/>
      <c r="L15" s="77"/>
      <c r="M15" s="92"/>
      <c r="N15" s="96"/>
      <c r="O15" s="77"/>
      <c r="P15" s="78"/>
      <c r="Q15" s="79"/>
      <c r="R15" s="527"/>
      <c r="S15" s="911"/>
      <c r="T15" s="80"/>
      <c r="U15" s="80"/>
      <c r="V15" s="521"/>
      <c r="W15" s="523">
        <f t="shared" si="9"/>
        <v>0</v>
      </c>
      <c r="X15" s="93"/>
      <c r="Y15" s="93"/>
      <c r="Z15" s="84"/>
      <c r="AA15" s="84"/>
      <c r="AB15" s="895"/>
      <c r="AC15" s="895"/>
      <c r="AD15" s="536"/>
      <c r="AE15" s="536"/>
      <c r="AF15" s="78">
        <f t="shared" si="7"/>
        <v>0</v>
      </c>
      <c r="AG15" s="527" t="e">
        <f t="shared" si="8"/>
        <v>#DIV/0!</v>
      </c>
      <c r="AH15" s="911"/>
      <c r="AJ15" s="405" t="str">
        <f t="shared" si="10"/>
        <v/>
      </c>
      <c r="AK15" s="406" t="str">
        <f t="shared" si="11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21"/>
      <c r="J16" s="76"/>
      <c r="K16" s="74"/>
      <c r="L16" s="77"/>
      <c r="M16" s="92"/>
      <c r="N16" s="96"/>
      <c r="O16" s="77"/>
      <c r="P16" s="78"/>
      <c r="Q16" s="79"/>
      <c r="R16" s="527"/>
      <c r="S16" s="911"/>
      <c r="T16" s="80"/>
      <c r="U16" s="80"/>
      <c r="V16" s="521"/>
      <c r="W16" s="523">
        <f t="shared" si="9"/>
        <v>0</v>
      </c>
      <c r="X16" s="93"/>
      <c r="Y16" s="93"/>
      <c r="Z16" s="84"/>
      <c r="AA16" s="84"/>
      <c r="AB16" s="895"/>
      <c r="AC16" s="895"/>
      <c r="AD16" s="536"/>
      <c r="AE16" s="536"/>
      <c r="AF16" s="78">
        <f t="shared" si="7"/>
        <v>0</v>
      </c>
      <c r="AG16" s="527" t="e">
        <f t="shared" si="8"/>
        <v>#DIV/0!</v>
      </c>
      <c r="AH16" s="911"/>
      <c r="AJ16" s="405" t="str">
        <f t="shared" si="10"/>
        <v/>
      </c>
      <c r="AK16" s="406" t="str">
        <f t="shared" si="11"/>
        <v/>
      </c>
    </row>
    <row r="17" spans="1:37" ht="19.2" customHeight="1">
      <c r="A17" s="942"/>
      <c r="B17" s="97">
        <v>0</v>
      </c>
      <c r="C17" s="97" t="s">
        <v>706</v>
      </c>
      <c r="D17" s="905" t="s">
        <v>634</v>
      </c>
      <c r="E17" s="905"/>
      <c r="F17" s="98"/>
      <c r="G17" s="99"/>
      <c r="H17" s="100"/>
      <c r="I17" s="101"/>
      <c r="J17" s="99">
        <v>17.857142857142858</v>
      </c>
      <c r="K17" s="99">
        <v>2497.1428571428573</v>
      </c>
      <c r="L17" s="102">
        <f t="shared" ref="L17:O17" si="12">AVERAGE(L5:L16)</f>
        <v>141.85980392156864</v>
      </c>
      <c r="M17" s="103">
        <f t="shared" si="12"/>
        <v>17.857142857142858</v>
      </c>
      <c r="N17" s="99">
        <f t="shared" si="12"/>
        <v>2200.6226211073231</v>
      </c>
      <c r="O17" s="102">
        <f t="shared" si="12"/>
        <v>124.1104908054713</v>
      </c>
      <c r="P17" s="104">
        <f t="shared" ref="P17:P25" si="13">M17-J17</f>
        <v>0</v>
      </c>
      <c r="Q17" s="105">
        <f t="shared" ref="Q17:Q25" si="14">O17-L17</f>
        <v>-17.749313116097341</v>
      </c>
      <c r="R17" s="106">
        <f>O17/L17</f>
        <v>0.87488130798551944</v>
      </c>
      <c r="S17" s="911"/>
      <c r="T17" s="80"/>
      <c r="U17" s="80"/>
      <c r="V17" s="521"/>
      <c r="W17" s="107">
        <f t="shared" si="9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1</v>
      </c>
      <c r="AE17" s="110">
        <f>SUM(AE5:AE16)</f>
        <v>1</v>
      </c>
      <c r="AF17" s="104">
        <f t="shared" si="7"/>
        <v>-296.52023603553425</v>
      </c>
      <c r="AG17" s="528">
        <f t="shared" si="8"/>
        <v>0.88125619838393943</v>
      </c>
      <c r="AH17" s="911"/>
    </row>
    <row r="18" spans="1:37" ht="19.2" customHeight="1">
      <c r="A18" s="893" t="s">
        <v>707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699</v>
      </c>
      <c r="H18" s="116">
        <f t="shared" ref="H18:H29" si="15">F18*G18</f>
        <v>37235.730000000003</v>
      </c>
      <c r="I18" s="536"/>
      <c r="J18" s="117">
        <v>17</v>
      </c>
      <c r="K18" s="85">
        <v>1565</v>
      </c>
      <c r="L18" s="118">
        <f t="shared" ref="L18:L25" si="16">K18/J18</f>
        <v>92.058823529411768</v>
      </c>
      <c r="M18" s="117">
        <v>17</v>
      </c>
      <c r="N18" s="85">
        <f t="shared" ref="N18:N25" si="17">G18/W18*60</f>
        <v>1310.6249999999998</v>
      </c>
      <c r="O18" s="118">
        <f t="shared" ref="O18:O25" si="18">N18/M18</f>
        <v>77.095588235294102</v>
      </c>
      <c r="P18" s="84">
        <f t="shared" si="13"/>
        <v>0</v>
      </c>
      <c r="Q18" s="119">
        <f t="shared" si="14"/>
        <v>-14.963235294117666</v>
      </c>
      <c r="R18" s="530">
        <f t="shared" ref="R18:R25" si="19">O18/L18</f>
        <v>0.8374600638977634</v>
      </c>
      <c r="S18" s="894">
        <f>R30</f>
        <v>0.89787078564011713</v>
      </c>
      <c r="T18" s="80">
        <v>0.16666666666666666</v>
      </c>
      <c r="U18" s="80">
        <v>0.18888888888888888</v>
      </c>
      <c r="V18" s="536">
        <v>5</v>
      </c>
      <c r="W18" s="120">
        <f>(U18-T18)*24*60</f>
        <v>32.000000000000007</v>
      </c>
      <c r="X18" s="118"/>
      <c r="Y18" s="118"/>
      <c r="Z18" s="84"/>
      <c r="AA18" s="84"/>
      <c r="AB18" s="895"/>
      <c r="AC18" s="895"/>
      <c r="AD18" s="536"/>
      <c r="AE18" s="536"/>
      <c r="AF18" s="121">
        <f t="shared" si="7"/>
        <v>-254.37500000000023</v>
      </c>
      <c r="AG18" s="122">
        <f t="shared" si="8"/>
        <v>0.8374600638977634</v>
      </c>
      <c r="AH18" s="936">
        <f>AG30</f>
        <v>0.89758853725570253</v>
      </c>
      <c r="AJ18" s="62" t="str">
        <f>A18</f>
        <v>四度二組A
熱麵
固定線
(ET-55)</v>
      </c>
      <c r="AK18" s="404">
        <f>AVERAGE(AK19:AK29)</f>
        <v>6.5714285714285676</v>
      </c>
    </row>
    <row r="19" spans="1:37" ht="19.2" customHeight="1">
      <c r="A19" s="893"/>
      <c r="B19" s="534" t="s">
        <v>164</v>
      </c>
      <c r="C19" s="533"/>
      <c r="D19" s="113" t="s">
        <v>102</v>
      </c>
      <c r="E19" s="114"/>
      <c r="F19" s="73">
        <v>49.91</v>
      </c>
      <c r="G19" s="85">
        <v>1141</v>
      </c>
      <c r="H19" s="116">
        <f t="shared" si="15"/>
        <v>56947.31</v>
      </c>
      <c r="I19" s="536"/>
      <c r="J19" s="123">
        <v>17</v>
      </c>
      <c r="K19" s="74">
        <v>1565</v>
      </c>
      <c r="L19" s="77">
        <f t="shared" si="16"/>
        <v>92.058823529411768</v>
      </c>
      <c r="M19" s="123">
        <v>17</v>
      </c>
      <c r="N19" s="124">
        <f t="shared" si="17"/>
        <v>1426.2500000000005</v>
      </c>
      <c r="O19" s="125">
        <f t="shared" si="18"/>
        <v>83.897058823529434</v>
      </c>
      <c r="P19" s="84">
        <f t="shared" si="13"/>
        <v>0</v>
      </c>
      <c r="Q19" s="119">
        <f t="shared" si="14"/>
        <v>-8.1617647058823337</v>
      </c>
      <c r="R19" s="530">
        <f t="shared" si="19"/>
        <v>0.91134185303514403</v>
      </c>
      <c r="S19" s="894"/>
      <c r="T19" s="80">
        <v>0.19375000000000001</v>
      </c>
      <c r="U19" s="80">
        <v>0.22708333333333333</v>
      </c>
      <c r="V19" s="536">
        <v>7</v>
      </c>
      <c r="W19" s="120">
        <f>(U19-T19)*24*60</f>
        <v>47.999999999999986</v>
      </c>
      <c r="X19" s="126"/>
      <c r="Y19" s="126"/>
      <c r="Z19" s="84"/>
      <c r="AA19" s="84"/>
      <c r="AB19" s="895"/>
      <c r="AC19" s="895"/>
      <c r="AD19" s="536"/>
      <c r="AE19" s="536"/>
      <c r="AF19" s="78">
        <f t="shared" si="7"/>
        <v>-138.74999999999955</v>
      </c>
      <c r="AG19" s="527">
        <f t="shared" si="8"/>
        <v>0.91134185303514403</v>
      </c>
      <c r="AH19" s="937"/>
      <c r="AJ19" s="405">
        <f t="shared" ref="AJ19:AJ29" si="20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893"/>
      <c r="B20" s="534" t="s">
        <v>164</v>
      </c>
      <c r="C20" s="86"/>
      <c r="D20" s="71" t="s">
        <v>104</v>
      </c>
      <c r="E20" s="114"/>
      <c r="F20" s="73">
        <v>44.3</v>
      </c>
      <c r="G20" s="85">
        <v>1030</v>
      </c>
      <c r="H20" s="116">
        <f t="shared" si="15"/>
        <v>45629</v>
      </c>
      <c r="I20" s="536"/>
      <c r="J20" s="123">
        <v>18</v>
      </c>
      <c r="K20" s="74">
        <v>1565</v>
      </c>
      <c r="L20" s="77">
        <f t="shared" si="16"/>
        <v>86.944444444444443</v>
      </c>
      <c r="M20" s="123">
        <v>18</v>
      </c>
      <c r="N20" s="124">
        <f t="shared" si="17"/>
        <v>1437.2093023255798</v>
      </c>
      <c r="O20" s="125">
        <f t="shared" si="18"/>
        <v>79.844961240309985</v>
      </c>
      <c r="P20" s="84">
        <f t="shared" si="13"/>
        <v>0</v>
      </c>
      <c r="Q20" s="119">
        <f t="shared" si="14"/>
        <v>-7.099483204134458</v>
      </c>
      <c r="R20" s="530">
        <f t="shared" si="19"/>
        <v>0.91834460212497104</v>
      </c>
      <c r="S20" s="894"/>
      <c r="T20" s="80">
        <v>0.23124999999999998</v>
      </c>
      <c r="U20" s="80">
        <v>0.26111111111111113</v>
      </c>
      <c r="V20" s="536">
        <v>6</v>
      </c>
      <c r="W20" s="120">
        <f t="shared" ref="W20:W29" si="21">(U20-T20)*24*60</f>
        <v>43.00000000000005</v>
      </c>
      <c r="X20" s="126"/>
      <c r="Y20" s="126"/>
      <c r="Z20" s="84"/>
      <c r="AA20" s="84"/>
      <c r="AB20" s="895"/>
      <c r="AC20" s="895"/>
      <c r="AD20" s="536"/>
      <c r="AE20" s="536"/>
      <c r="AF20" s="121">
        <f t="shared" si="7"/>
        <v>-127.79069767442024</v>
      </c>
      <c r="AG20" s="122">
        <f t="shared" si="8"/>
        <v>0.91834460212497104</v>
      </c>
      <c r="AH20" s="937"/>
      <c r="AJ20" s="405">
        <f t="shared" si="20"/>
        <v>6</v>
      </c>
      <c r="AK20" s="406">
        <f t="shared" ref="AK20:AK29" si="22">IF(AJ20&gt;4,AJ20,"")</f>
        <v>6</v>
      </c>
    </row>
    <row r="21" spans="1:37" ht="19.2" customHeight="1">
      <c r="A21" s="893"/>
      <c r="B21" s="534" t="s">
        <v>164</v>
      </c>
      <c r="C21" s="127"/>
      <c r="D21" s="128" t="s">
        <v>105</v>
      </c>
      <c r="E21" s="72"/>
      <c r="F21" s="73">
        <v>49.91</v>
      </c>
      <c r="G21" s="74">
        <v>2241.2000000000003</v>
      </c>
      <c r="H21" s="116">
        <f t="shared" si="15"/>
        <v>111858.292</v>
      </c>
      <c r="I21" s="526"/>
      <c r="J21" s="123">
        <v>17</v>
      </c>
      <c r="K21" s="74">
        <v>1565</v>
      </c>
      <c r="L21" s="77">
        <f t="shared" si="16"/>
        <v>92.058823529411768</v>
      </c>
      <c r="M21" s="123">
        <v>17</v>
      </c>
      <c r="N21" s="124">
        <f t="shared" si="17"/>
        <v>1461.6521739130437</v>
      </c>
      <c r="O21" s="125">
        <f t="shared" si="18"/>
        <v>85.979539641943745</v>
      </c>
      <c r="P21" s="84">
        <f t="shared" si="13"/>
        <v>0</v>
      </c>
      <c r="Q21" s="119">
        <f t="shared" si="14"/>
        <v>-6.0792838874680228</v>
      </c>
      <c r="R21" s="530">
        <f t="shared" si="19"/>
        <v>0.93396305042367</v>
      </c>
      <c r="S21" s="894"/>
      <c r="T21" s="80">
        <v>0.27638888888888885</v>
      </c>
      <c r="U21" s="80">
        <v>0.34027777777777773</v>
      </c>
      <c r="V21" s="536">
        <v>22</v>
      </c>
      <c r="W21" s="120">
        <f t="shared" si="21"/>
        <v>92</v>
      </c>
      <c r="X21" s="126">
        <v>0.26597222222222222</v>
      </c>
      <c r="Y21" s="126">
        <v>0.27569444444444446</v>
      </c>
      <c r="Z21" s="84"/>
      <c r="AA21" s="84"/>
      <c r="AB21" s="895"/>
      <c r="AC21" s="895"/>
      <c r="AD21" s="536"/>
      <c r="AE21" s="536"/>
      <c r="AF21" s="78">
        <f t="shared" si="7"/>
        <v>-103.34782608695627</v>
      </c>
      <c r="AG21" s="527">
        <f t="shared" si="8"/>
        <v>0.93396305042367012</v>
      </c>
      <c r="AH21" s="938"/>
      <c r="AJ21" s="405">
        <f t="shared" si="20"/>
        <v>6.9999999999999751</v>
      </c>
      <c r="AK21" s="406">
        <f t="shared" si="22"/>
        <v>6.9999999999999751</v>
      </c>
    </row>
    <row r="22" spans="1:37" ht="19.2" customHeight="1">
      <c r="A22" s="893"/>
      <c r="B22" s="534" t="s">
        <v>162</v>
      </c>
      <c r="C22" s="127"/>
      <c r="D22" s="71" t="s">
        <v>106</v>
      </c>
      <c r="E22" s="72"/>
      <c r="F22" s="73">
        <v>36.729999999999997</v>
      </c>
      <c r="G22" s="74">
        <v>3330.6</v>
      </c>
      <c r="H22" s="116">
        <f t="shared" si="15"/>
        <v>122332.93799999998</v>
      </c>
      <c r="I22" s="526"/>
      <c r="J22" s="117">
        <v>18</v>
      </c>
      <c r="K22" s="85">
        <v>2400</v>
      </c>
      <c r="L22" s="118">
        <f t="shared" si="16"/>
        <v>133.33333333333334</v>
      </c>
      <c r="M22" s="123">
        <v>18</v>
      </c>
      <c r="N22" s="124">
        <f t="shared" si="17"/>
        <v>2148.7741935483891</v>
      </c>
      <c r="O22" s="125">
        <f t="shared" si="18"/>
        <v>119.37634408602162</v>
      </c>
      <c r="P22" s="84">
        <f t="shared" si="13"/>
        <v>0</v>
      </c>
      <c r="Q22" s="119">
        <f t="shared" si="14"/>
        <v>-13.956989247311725</v>
      </c>
      <c r="R22" s="530">
        <f t="shared" si="19"/>
        <v>0.89532258064516212</v>
      </c>
      <c r="S22" s="894"/>
      <c r="T22" s="80">
        <v>0.3444444444444445</v>
      </c>
      <c r="U22" s="80">
        <v>0.40902777777777777</v>
      </c>
      <c r="V22" s="536">
        <v>6</v>
      </c>
      <c r="W22" s="120">
        <f t="shared" si="21"/>
        <v>92.999999999999915</v>
      </c>
      <c r="X22" s="126"/>
      <c r="Y22" s="126"/>
      <c r="Z22" s="84"/>
      <c r="AA22" s="84"/>
      <c r="AB22" s="895"/>
      <c r="AC22" s="895"/>
      <c r="AD22" s="536"/>
      <c r="AE22" s="536"/>
      <c r="AF22" s="121">
        <f t="shared" si="7"/>
        <v>-251.22580645161088</v>
      </c>
      <c r="AG22" s="122">
        <f t="shared" si="8"/>
        <v>0.89532258064516212</v>
      </c>
      <c r="AH22" s="938"/>
      <c r="AJ22" s="405">
        <f t="shared" si="20"/>
        <v>6</v>
      </c>
      <c r="AK22" s="406">
        <f t="shared" si="22"/>
        <v>6</v>
      </c>
    </row>
    <row r="23" spans="1:37" ht="19.2" customHeight="1">
      <c r="A23" s="893"/>
      <c r="B23" s="534" t="s">
        <v>162</v>
      </c>
      <c r="C23" s="127"/>
      <c r="D23" s="71" t="s">
        <v>98</v>
      </c>
      <c r="E23" s="72"/>
      <c r="F23" s="73">
        <v>38.479999999999997</v>
      </c>
      <c r="G23" s="74">
        <v>2230</v>
      </c>
      <c r="H23" s="116">
        <f t="shared" si="15"/>
        <v>85810.4</v>
      </c>
      <c r="I23" s="526"/>
      <c r="J23" s="123">
        <v>19</v>
      </c>
      <c r="K23" s="74">
        <v>2769</v>
      </c>
      <c r="L23" s="77">
        <f t="shared" si="16"/>
        <v>145.73684210526315</v>
      </c>
      <c r="M23" s="123">
        <v>19</v>
      </c>
      <c r="N23" s="124">
        <f t="shared" si="17"/>
        <v>2432.7272727272743</v>
      </c>
      <c r="O23" s="125">
        <f t="shared" si="18"/>
        <v>128.03827751196181</v>
      </c>
      <c r="P23" s="84">
        <f t="shared" si="13"/>
        <v>0</v>
      </c>
      <c r="Q23" s="119">
        <f t="shared" si="14"/>
        <v>-17.698564593301342</v>
      </c>
      <c r="R23" s="530">
        <f t="shared" si="19"/>
        <v>0.87855806165665384</v>
      </c>
      <c r="S23" s="894"/>
      <c r="T23" s="80">
        <v>0.41388888888888892</v>
      </c>
      <c r="U23" s="80">
        <v>0.45208333333333334</v>
      </c>
      <c r="V23" s="536">
        <v>7</v>
      </c>
      <c r="W23" s="120">
        <f t="shared" si="21"/>
        <v>54.999999999999964</v>
      </c>
      <c r="X23" s="126"/>
      <c r="Y23" s="126"/>
      <c r="Z23" s="84"/>
      <c r="AA23" s="84"/>
      <c r="AB23" s="895"/>
      <c r="AC23" s="895"/>
      <c r="AD23" s="536"/>
      <c r="AE23" s="536"/>
      <c r="AF23" s="78">
        <f t="shared" si="7"/>
        <v>-336.27272727272566</v>
      </c>
      <c r="AG23" s="527">
        <f t="shared" si="8"/>
        <v>0.87855806165665384</v>
      </c>
      <c r="AH23" s="938"/>
      <c r="AJ23" s="405">
        <f t="shared" si="20"/>
        <v>7</v>
      </c>
      <c r="AK23" s="406">
        <f t="shared" si="22"/>
        <v>7</v>
      </c>
    </row>
    <row r="24" spans="1:37" ht="19.2" customHeight="1">
      <c r="A24" s="893"/>
      <c r="B24" s="534" t="s">
        <v>162</v>
      </c>
      <c r="C24" s="112"/>
      <c r="D24" s="113" t="s">
        <v>106</v>
      </c>
      <c r="E24" s="114"/>
      <c r="F24" s="73">
        <v>36.729999999999997</v>
      </c>
      <c r="G24" s="85">
        <v>1793.3999999999999</v>
      </c>
      <c r="H24" s="116">
        <f t="shared" si="15"/>
        <v>65871.581999999995</v>
      </c>
      <c r="I24" s="526">
        <v>1</v>
      </c>
      <c r="J24" s="123">
        <v>18</v>
      </c>
      <c r="K24" s="74">
        <v>2400</v>
      </c>
      <c r="L24" s="77">
        <f t="shared" si="16"/>
        <v>133.33333333333334</v>
      </c>
      <c r="M24" s="123">
        <v>18</v>
      </c>
      <c r="N24" s="124">
        <f t="shared" si="17"/>
        <v>2152.0799999999972</v>
      </c>
      <c r="O24" s="125">
        <f t="shared" si="18"/>
        <v>119.55999999999985</v>
      </c>
      <c r="P24" s="84">
        <f t="shared" si="13"/>
        <v>0</v>
      </c>
      <c r="Q24" s="119">
        <f t="shared" si="14"/>
        <v>-13.773333333333497</v>
      </c>
      <c r="R24" s="530">
        <f t="shared" si="19"/>
        <v>0.89669999999999883</v>
      </c>
      <c r="S24" s="894"/>
      <c r="T24" s="80">
        <v>0.49236111111111108</v>
      </c>
      <c r="U24" s="80">
        <v>0.52708333333333335</v>
      </c>
      <c r="V24" s="536">
        <v>5</v>
      </c>
      <c r="W24" s="120">
        <f t="shared" si="21"/>
        <v>50.000000000000064</v>
      </c>
      <c r="X24" s="126"/>
      <c r="Y24" s="126"/>
      <c r="Z24" s="84"/>
      <c r="AA24" s="84"/>
      <c r="AB24" s="895"/>
      <c r="AC24" s="895"/>
      <c r="AD24" s="536"/>
      <c r="AE24" s="536"/>
      <c r="AF24" s="121">
        <f t="shared" si="7"/>
        <v>-247.9200000000028</v>
      </c>
      <c r="AG24" s="122">
        <f t="shared" si="8"/>
        <v>0.89669999999999883</v>
      </c>
      <c r="AH24" s="938"/>
      <c r="AJ24" s="405">
        <f t="shared" si="20"/>
        <v>5</v>
      </c>
      <c r="AK24" s="406">
        <f t="shared" si="22"/>
        <v>5</v>
      </c>
    </row>
    <row r="25" spans="1:37" ht="19.2" customHeight="1">
      <c r="A25" s="893"/>
      <c r="B25" s="534" t="s">
        <v>164</v>
      </c>
      <c r="C25" s="112"/>
      <c r="D25" s="113" t="s">
        <v>105</v>
      </c>
      <c r="E25" s="114"/>
      <c r="F25" s="73">
        <v>49.91</v>
      </c>
      <c r="G25" s="85">
        <v>1206.8</v>
      </c>
      <c r="H25" s="116">
        <f t="shared" si="15"/>
        <v>60231.387999999992</v>
      </c>
      <c r="I25" s="120">
        <v>1</v>
      </c>
      <c r="J25" s="123">
        <v>17</v>
      </c>
      <c r="K25" s="74">
        <v>1565</v>
      </c>
      <c r="L25" s="77">
        <f t="shared" si="16"/>
        <v>92.058823529411768</v>
      </c>
      <c r="M25" s="123">
        <v>17</v>
      </c>
      <c r="N25" s="124">
        <f t="shared" si="17"/>
        <v>1448.1600000000003</v>
      </c>
      <c r="O25" s="125">
        <f t="shared" si="18"/>
        <v>85.185882352941192</v>
      </c>
      <c r="P25" s="84">
        <f t="shared" si="13"/>
        <v>0</v>
      </c>
      <c r="Q25" s="119">
        <f t="shared" si="14"/>
        <v>-6.8729411764705759</v>
      </c>
      <c r="R25" s="530">
        <f t="shared" si="19"/>
        <v>0.92534185303514394</v>
      </c>
      <c r="S25" s="894"/>
      <c r="T25" s="80">
        <v>0.53263888888888888</v>
      </c>
      <c r="U25" s="80">
        <v>0.56736111111111109</v>
      </c>
      <c r="V25" s="536">
        <v>8</v>
      </c>
      <c r="W25" s="120">
        <f t="shared" si="21"/>
        <v>49.999999999999986</v>
      </c>
      <c r="X25" s="536"/>
      <c r="Y25" s="536"/>
      <c r="Z25" s="84"/>
      <c r="AA25" s="84"/>
      <c r="AB25" s="895"/>
      <c r="AC25" s="895"/>
      <c r="AD25" s="536">
        <v>1</v>
      </c>
      <c r="AE25" s="536"/>
      <c r="AF25" s="78">
        <f t="shared" si="7"/>
        <v>-116.83999999999969</v>
      </c>
      <c r="AG25" s="527">
        <f t="shared" si="8"/>
        <v>0.92534185303514394</v>
      </c>
      <c r="AH25" s="938"/>
      <c r="AJ25" s="405">
        <f t="shared" si="20"/>
        <v>8</v>
      </c>
      <c r="AK25" s="406">
        <f t="shared" si="22"/>
        <v>8</v>
      </c>
    </row>
    <row r="26" spans="1:37" ht="19.2" customHeight="1">
      <c r="A26" s="893"/>
      <c r="B26" s="534">
        <v>0</v>
      </c>
      <c r="C26" s="112"/>
      <c r="D26" s="113"/>
      <c r="E26" s="114"/>
      <c r="F26" s="73" t="s">
        <v>161</v>
      </c>
      <c r="G26" s="85"/>
      <c r="H26" s="116">
        <f t="shared" si="15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30"/>
      <c r="S26" s="894"/>
      <c r="T26" s="80"/>
      <c r="U26" s="80"/>
      <c r="V26" s="536"/>
      <c r="W26" s="120">
        <f t="shared" si="21"/>
        <v>0</v>
      </c>
      <c r="X26" s="536"/>
      <c r="Y26" s="536"/>
      <c r="Z26" s="84"/>
      <c r="AA26" s="84"/>
      <c r="AB26" s="895"/>
      <c r="AC26" s="895"/>
      <c r="AD26" s="536"/>
      <c r="AE26" s="536"/>
      <c r="AF26" s="121">
        <f t="shared" si="7"/>
        <v>0</v>
      </c>
      <c r="AG26" s="122" t="e">
        <f t="shared" si="8"/>
        <v>#DIV/0!</v>
      </c>
      <c r="AH26" s="938"/>
      <c r="AJ26" s="405" t="str">
        <f t="shared" si="20"/>
        <v/>
      </c>
      <c r="AK26" s="406" t="str">
        <f t="shared" si="22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30"/>
      <c r="S27" s="894"/>
      <c r="T27" s="80"/>
      <c r="U27" s="80"/>
      <c r="V27" s="536"/>
      <c r="W27" s="120">
        <f t="shared" si="21"/>
        <v>0</v>
      </c>
      <c r="X27" s="536"/>
      <c r="Y27" s="536"/>
      <c r="Z27" s="84"/>
      <c r="AA27" s="84"/>
      <c r="AB27" s="895"/>
      <c r="AC27" s="895"/>
      <c r="AD27" s="536"/>
      <c r="AE27" s="536"/>
      <c r="AF27" s="78">
        <f t="shared" si="7"/>
        <v>0</v>
      </c>
      <c r="AG27" s="527" t="e">
        <f t="shared" si="8"/>
        <v>#DIV/0!</v>
      </c>
      <c r="AH27" s="938"/>
      <c r="AJ27" s="405" t="str">
        <f t="shared" si="20"/>
        <v/>
      </c>
      <c r="AK27" s="406" t="str">
        <f t="shared" si="22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30"/>
      <c r="S28" s="894"/>
      <c r="T28" s="80"/>
      <c r="U28" s="80"/>
      <c r="V28" s="536"/>
      <c r="W28" s="120">
        <f t="shared" si="21"/>
        <v>0</v>
      </c>
      <c r="X28" s="536"/>
      <c r="Y28" s="536"/>
      <c r="Z28" s="84"/>
      <c r="AA28" s="84"/>
      <c r="AB28" s="895"/>
      <c r="AC28" s="895"/>
      <c r="AD28" s="536"/>
      <c r="AE28" s="536"/>
      <c r="AF28" s="121">
        <f t="shared" si="7"/>
        <v>0</v>
      </c>
      <c r="AG28" s="122" t="e">
        <f t="shared" si="8"/>
        <v>#DIV/0!</v>
      </c>
      <c r="AH28" s="938"/>
      <c r="AJ28" s="405" t="str">
        <f t="shared" si="20"/>
        <v/>
      </c>
      <c r="AK28" s="406" t="str">
        <f t="shared" si="22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5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30"/>
      <c r="S29" s="894"/>
      <c r="T29" s="80"/>
      <c r="U29" s="80"/>
      <c r="V29" s="536"/>
      <c r="W29" s="120">
        <f t="shared" si="21"/>
        <v>0</v>
      </c>
      <c r="X29" s="536"/>
      <c r="Y29" s="536"/>
      <c r="Z29" s="84"/>
      <c r="AA29" s="84"/>
      <c r="AB29" s="895"/>
      <c r="AC29" s="895"/>
      <c r="AD29" s="536"/>
      <c r="AE29" s="536"/>
      <c r="AF29" s="78">
        <f t="shared" si="7"/>
        <v>0</v>
      </c>
      <c r="AG29" s="527"/>
      <c r="AH29" s="938"/>
      <c r="AJ29" s="405" t="str">
        <f t="shared" si="20"/>
        <v/>
      </c>
      <c r="AK29" s="406" t="str">
        <f t="shared" si="22"/>
        <v/>
      </c>
    </row>
    <row r="30" spans="1:37" ht="19.2" customHeight="1">
      <c r="A30" s="893"/>
      <c r="B30" s="131">
        <v>0</v>
      </c>
      <c r="C30" s="132" t="s">
        <v>708</v>
      </c>
      <c r="D30" s="943" t="s">
        <v>709</v>
      </c>
      <c r="E30" s="943"/>
      <c r="F30" s="133"/>
      <c r="G30" s="103"/>
      <c r="H30" s="134"/>
      <c r="I30" s="135"/>
      <c r="J30" s="103">
        <v>17.625</v>
      </c>
      <c r="K30" s="103">
        <v>1924.25</v>
      </c>
      <c r="L30" s="136">
        <f t="shared" ref="L30:O30" si="23">AVERAGE(L18:L29)</f>
        <v>108.44790591675266</v>
      </c>
      <c r="M30" s="103">
        <f t="shared" si="23"/>
        <v>17.625</v>
      </c>
      <c r="N30" s="103">
        <f t="shared" si="23"/>
        <v>1727.1847428142855</v>
      </c>
      <c r="O30" s="136">
        <f t="shared" si="23"/>
        <v>97.372206486500218</v>
      </c>
      <c r="P30" s="84">
        <f t="shared" ref="P30:P37" si="24">M30-J30</f>
        <v>0</v>
      </c>
      <c r="Q30" s="119">
        <f t="shared" ref="Q30:Q37" si="25">O30-L30</f>
        <v>-11.075699430252442</v>
      </c>
      <c r="R30" s="137">
        <f t="shared" ref="R30:R37" si="26">O30/L30</f>
        <v>0.89787078564011713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1</v>
      </c>
      <c r="AE30" s="139">
        <f>SUM(AE18:AE29)</f>
        <v>0</v>
      </c>
      <c r="AF30" s="140">
        <f t="shared" si="7"/>
        <v>-197.06525718571447</v>
      </c>
      <c r="AG30" s="141">
        <f t="shared" ref="AG30" si="27">N30/K30</f>
        <v>0.89758853725570253</v>
      </c>
      <c r="AH30" s="939"/>
    </row>
    <row r="31" spans="1:37" ht="19.2" customHeight="1">
      <c r="A31" s="930" t="s">
        <v>710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905.2</v>
      </c>
      <c r="H31" s="146">
        <f t="shared" ref="H31:H41" si="28">F31*G31</f>
        <v>23987.800000000003</v>
      </c>
      <c r="I31" s="82"/>
      <c r="J31" s="147">
        <v>12</v>
      </c>
      <c r="K31" s="124">
        <v>2000</v>
      </c>
      <c r="L31" s="125">
        <f t="shared" ref="L31:L37" si="29">K31/J31</f>
        <v>166.66666666666666</v>
      </c>
      <c r="M31" s="92">
        <v>12</v>
      </c>
      <c r="N31" s="148">
        <f t="shared" ref="N31:N37" si="30">G31/W31*60</f>
        <v>1645.818181818182</v>
      </c>
      <c r="O31" s="149">
        <f t="shared" ref="O31:O37" si="31">N31/M31</f>
        <v>137.15151515151516</v>
      </c>
      <c r="P31" s="150">
        <f t="shared" si="24"/>
        <v>0</v>
      </c>
      <c r="Q31" s="151">
        <f t="shared" si="25"/>
        <v>-29.515151515151501</v>
      </c>
      <c r="R31" s="531">
        <f t="shared" si="26"/>
        <v>0.82290909090909103</v>
      </c>
      <c r="S31" s="931">
        <f>R43</f>
        <v>0.91446531718268109</v>
      </c>
      <c r="T31" s="152">
        <v>0.16666666666666666</v>
      </c>
      <c r="U31" s="152">
        <v>0.18958333333333333</v>
      </c>
      <c r="V31" s="153">
        <v>5</v>
      </c>
      <c r="W31" s="154">
        <f t="shared" ref="W31:W42" si="32">(U31-T31)*24*60</f>
        <v>33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7"/>
        <v>-354.18181818181802</v>
      </c>
      <c r="AG31" s="155">
        <f t="shared" si="8"/>
        <v>0.82290909090909103</v>
      </c>
      <c r="AH31" s="909">
        <f>AG43</f>
        <v>0.91368186368846505</v>
      </c>
      <c r="AJ31" s="62" t="str">
        <f>A31</f>
        <v>四度二組
(ET-55)</v>
      </c>
      <c r="AK31" s="404">
        <f>AVERAGE(AK32:AK42)</f>
        <v>6.9999999999999964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2174.25</v>
      </c>
      <c r="H32" s="116">
        <f t="shared" si="28"/>
        <v>74424.577499999999</v>
      </c>
      <c r="I32" s="523"/>
      <c r="J32" s="76">
        <v>13</v>
      </c>
      <c r="K32" s="74">
        <v>2250</v>
      </c>
      <c r="L32" s="77">
        <f t="shared" si="29"/>
        <v>173.07692307692307</v>
      </c>
      <c r="M32" s="92">
        <v>13</v>
      </c>
      <c r="N32" s="74">
        <f t="shared" si="30"/>
        <v>2104.1129032258068</v>
      </c>
      <c r="O32" s="77">
        <f t="shared" si="31"/>
        <v>161.85483870967744</v>
      </c>
      <c r="P32" s="150">
        <f t="shared" si="24"/>
        <v>0</v>
      </c>
      <c r="Q32" s="79">
        <f t="shared" si="25"/>
        <v>-11.222084367245628</v>
      </c>
      <c r="R32" s="527">
        <f t="shared" si="26"/>
        <v>0.93516129032258077</v>
      </c>
      <c r="S32" s="894"/>
      <c r="T32" s="80">
        <v>0.19375000000000001</v>
      </c>
      <c r="U32" s="80">
        <v>0.23680555555555555</v>
      </c>
      <c r="V32" s="153">
        <v>6</v>
      </c>
      <c r="W32" s="120">
        <f t="shared" si="32"/>
        <v>61.999999999999979</v>
      </c>
      <c r="X32" s="158"/>
      <c r="Y32" s="158"/>
      <c r="Z32" s="159"/>
      <c r="AA32" s="159"/>
      <c r="AB32" s="895"/>
      <c r="AC32" s="895"/>
      <c r="AD32" s="536"/>
      <c r="AE32" s="536"/>
      <c r="AF32" s="78">
        <f t="shared" si="7"/>
        <v>-145.8870967741932</v>
      </c>
      <c r="AG32" s="527">
        <f t="shared" si="8"/>
        <v>0.93516129032258077</v>
      </c>
      <c r="AH32" s="910"/>
      <c r="AJ32" s="405">
        <f t="shared" ref="AJ32:AJ42" si="33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923"/>
      <c r="B33" s="156" t="s">
        <v>165</v>
      </c>
      <c r="C33" s="536"/>
      <c r="D33" s="71" t="s">
        <v>110</v>
      </c>
      <c r="E33" s="114"/>
      <c r="F33" s="73">
        <v>35.83</v>
      </c>
      <c r="G33" s="145">
        <v>3461.25</v>
      </c>
      <c r="H33" s="116">
        <f t="shared" si="28"/>
        <v>124016.58749999999</v>
      </c>
      <c r="I33" s="536"/>
      <c r="J33" s="76">
        <v>11</v>
      </c>
      <c r="K33" s="74">
        <v>2250</v>
      </c>
      <c r="L33" s="77">
        <f t="shared" si="29"/>
        <v>204.54545454545453</v>
      </c>
      <c r="M33" s="92">
        <v>11</v>
      </c>
      <c r="N33" s="74">
        <f t="shared" si="30"/>
        <v>2163.2812499999995</v>
      </c>
      <c r="O33" s="77">
        <f t="shared" si="31"/>
        <v>196.66193181818178</v>
      </c>
      <c r="P33" s="150">
        <f t="shared" si="24"/>
        <v>0</v>
      </c>
      <c r="Q33" s="79">
        <f t="shared" si="25"/>
        <v>-7.8835227272727479</v>
      </c>
      <c r="R33" s="527">
        <f t="shared" si="26"/>
        <v>0.96145833333333319</v>
      </c>
      <c r="S33" s="894"/>
      <c r="T33" s="80">
        <v>0.24166666666666667</v>
      </c>
      <c r="U33" s="80">
        <v>0.30833333333333335</v>
      </c>
      <c r="V33" s="153">
        <v>7</v>
      </c>
      <c r="W33" s="120">
        <f t="shared" si="32"/>
        <v>96.000000000000014</v>
      </c>
      <c r="X33" s="158"/>
      <c r="Y33" s="158"/>
      <c r="Z33" s="159"/>
      <c r="AA33" s="159"/>
      <c r="AB33" s="895"/>
      <c r="AC33" s="895"/>
      <c r="AD33" s="536"/>
      <c r="AE33" s="536">
        <v>1</v>
      </c>
      <c r="AF33" s="78">
        <f t="shared" si="7"/>
        <v>-86.718750000000455</v>
      </c>
      <c r="AG33" s="160">
        <f t="shared" si="8"/>
        <v>0.96145833333333308</v>
      </c>
      <c r="AH33" s="910"/>
      <c r="AJ33" s="405">
        <f t="shared" si="33"/>
        <v>7</v>
      </c>
      <c r="AK33" s="406">
        <f t="shared" ref="AK33:AK42" si="34">IF(AJ33&gt;4,AJ33,"")</f>
        <v>7</v>
      </c>
    </row>
    <row r="34" spans="1:37" ht="19.2" customHeight="1">
      <c r="A34" s="923"/>
      <c r="B34" s="156" t="s">
        <v>164</v>
      </c>
      <c r="C34" s="161"/>
      <c r="D34" s="162" t="s">
        <v>101</v>
      </c>
      <c r="E34" s="114"/>
      <c r="F34" s="73">
        <v>53.27</v>
      </c>
      <c r="G34" s="163">
        <v>699</v>
      </c>
      <c r="H34" s="116">
        <f t="shared" si="28"/>
        <v>37235.730000000003</v>
      </c>
      <c r="I34" s="536"/>
      <c r="J34" s="147">
        <v>17</v>
      </c>
      <c r="K34" s="124">
        <v>1565</v>
      </c>
      <c r="L34" s="125">
        <f t="shared" si="29"/>
        <v>92.058823529411768</v>
      </c>
      <c r="M34" s="164">
        <v>17</v>
      </c>
      <c r="N34" s="74">
        <f t="shared" si="30"/>
        <v>1310.6250000000016</v>
      </c>
      <c r="O34" s="77">
        <f t="shared" si="31"/>
        <v>77.095588235294215</v>
      </c>
      <c r="P34" s="150">
        <f t="shared" si="24"/>
        <v>0</v>
      </c>
      <c r="Q34" s="79">
        <f t="shared" si="25"/>
        <v>-14.963235294117553</v>
      </c>
      <c r="R34" s="527">
        <f t="shared" si="26"/>
        <v>0.83746006389776462</v>
      </c>
      <c r="S34" s="894"/>
      <c r="T34" s="80">
        <v>0.32361111111111113</v>
      </c>
      <c r="U34" s="80">
        <v>0.34583333333333333</v>
      </c>
      <c r="V34" s="163">
        <v>22</v>
      </c>
      <c r="W34" s="120">
        <f t="shared" si="32"/>
        <v>31.999999999999964</v>
      </c>
      <c r="X34" s="158">
        <v>0.3125</v>
      </c>
      <c r="Y34" s="158">
        <v>0.32291666666666669</v>
      </c>
      <c r="Z34" s="159"/>
      <c r="AA34" s="159"/>
      <c r="AB34" s="895"/>
      <c r="AC34" s="895"/>
      <c r="AD34" s="536"/>
      <c r="AE34" s="536"/>
      <c r="AF34" s="78">
        <f t="shared" si="7"/>
        <v>-254.37499999999841</v>
      </c>
      <c r="AG34" s="160">
        <f t="shared" si="8"/>
        <v>0.83746006389776462</v>
      </c>
      <c r="AH34" s="910"/>
      <c r="AJ34" s="405">
        <f t="shared" si="33"/>
        <v>5.9999999999999787</v>
      </c>
      <c r="AK34" s="406">
        <f t="shared" si="34"/>
        <v>5.9999999999999787</v>
      </c>
    </row>
    <row r="35" spans="1:37" ht="19.2" customHeight="1">
      <c r="A35" s="923"/>
      <c r="B35" s="156" t="s">
        <v>164</v>
      </c>
      <c r="C35" s="70"/>
      <c r="D35" s="165" t="s">
        <v>103</v>
      </c>
      <c r="E35" s="72"/>
      <c r="F35" s="73">
        <v>38.39</v>
      </c>
      <c r="G35" s="163">
        <v>1325.8</v>
      </c>
      <c r="H35" s="116">
        <f t="shared" si="28"/>
        <v>50897.462</v>
      </c>
      <c r="I35" s="526"/>
      <c r="J35" s="76">
        <v>17</v>
      </c>
      <c r="K35" s="74">
        <v>1565</v>
      </c>
      <c r="L35" s="77">
        <f t="shared" si="29"/>
        <v>92.058823529411768</v>
      </c>
      <c r="M35" s="164">
        <v>17</v>
      </c>
      <c r="N35" s="74">
        <f t="shared" si="30"/>
        <v>1420.5000000000011</v>
      </c>
      <c r="O35" s="77">
        <f t="shared" si="31"/>
        <v>83.558823529411825</v>
      </c>
      <c r="P35" s="150">
        <f t="shared" si="24"/>
        <v>0</v>
      </c>
      <c r="Q35" s="79">
        <f t="shared" si="25"/>
        <v>-8.4999999999999432</v>
      </c>
      <c r="R35" s="527">
        <f t="shared" si="26"/>
        <v>0.90766773162939363</v>
      </c>
      <c r="S35" s="894"/>
      <c r="T35" s="80">
        <v>0.35069444444444442</v>
      </c>
      <c r="U35" s="80">
        <v>0.38958333333333328</v>
      </c>
      <c r="V35" s="145">
        <v>7</v>
      </c>
      <c r="W35" s="120">
        <f t="shared" si="32"/>
        <v>55.999999999999957</v>
      </c>
      <c r="X35" s="158"/>
      <c r="Y35" s="158"/>
      <c r="Z35" s="159"/>
      <c r="AA35" s="159"/>
      <c r="AB35" s="895"/>
      <c r="AC35" s="895"/>
      <c r="AD35" s="536"/>
      <c r="AE35" s="536"/>
      <c r="AF35" s="150">
        <f t="shared" si="7"/>
        <v>-144.49999999999886</v>
      </c>
      <c r="AG35" s="155">
        <f t="shared" si="8"/>
        <v>0.90766773162939374</v>
      </c>
      <c r="AH35" s="911"/>
      <c r="AJ35" s="405">
        <f t="shared" si="33"/>
        <v>7</v>
      </c>
      <c r="AK35" s="406">
        <f t="shared" si="34"/>
        <v>7</v>
      </c>
    </row>
    <row r="36" spans="1:37" ht="19.2" customHeight="1">
      <c r="A36" s="923"/>
      <c r="B36" s="156" t="s">
        <v>164</v>
      </c>
      <c r="C36" s="166"/>
      <c r="D36" s="165" t="s">
        <v>107</v>
      </c>
      <c r="E36" s="114"/>
      <c r="F36" s="73">
        <v>49.52</v>
      </c>
      <c r="G36" s="145">
        <v>3069.44</v>
      </c>
      <c r="H36" s="116">
        <f t="shared" si="28"/>
        <v>151998.66880000001</v>
      </c>
      <c r="I36" s="536"/>
      <c r="J36" s="76">
        <v>18</v>
      </c>
      <c r="K36" s="74">
        <v>1565</v>
      </c>
      <c r="L36" s="77">
        <f t="shared" si="29"/>
        <v>86.944444444444443</v>
      </c>
      <c r="M36" s="164">
        <v>18</v>
      </c>
      <c r="N36" s="74">
        <f t="shared" si="30"/>
        <v>1461.6380952380948</v>
      </c>
      <c r="O36" s="77">
        <f t="shared" si="31"/>
        <v>81.202116402116374</v>
      </c>
      <c r="P36" s="150">
        <f t="shared" si="24"/>
        <v>0</v>
      </c>
      <c r="Q36" s="79">
        <f t="shared" si="25"/>
        <v>-5.7423280423280687</v>
      </c>
      <c r="R36" s="527">
        <f t="shared" si="26"/>
        <v>0.93395405446523627</v>
      </c>
      <c r="S36" s="894"/>
      <c r="T36" s="80">
        <v>0.39513888888888882</v>
      </c>
      <c r="U36" s="80">
        <v>0.48263888888888884</v>
      </c>
      <c r="V36" s="145">
        <v>8</v>
      </c>
      <c r="W36" s="120">
        <f t="shared" si="32"/>
        <v>126.00000000000003</v>
      </c>
      <c r="X36" s="158"/>
      <c r="Y36" s="158"/>
      <c r="Z36" s="159"/>
      <c r="AA36" s="159"/>
      <c r="AB36" s="895"/>
      <c r="AC36" s="895"/>
      <c r="AD36" s="536"/>
      <c r="AE36" s="536"/>
      <c r="AF36" s="78">
        <f t="shared" si="7"/>
        <v>-103.36190476190518</v>
      </c>
      <c r="AG36" s="527">
        <f t="shared" si="8"/>
        <v>0.93395405446523627</v>
      </c>
      <c r="AH36" s="911"/>
      <c r="AJ36" s="405">
        <f t="shared" si="33"/>
        <v>8</v>
      </c>
      <c r="AK36" s="406">
        <f t="shared" si="34"/>
        <v>8</v>
      </c>
    </row>
    <row r="37" spans="1:37" ht="19.2" customHeight="1">
      <c r="A37" s="923"/>
      <c r="B37" s="156" t="s">
        <v>189</v>
      </c>
      <c r="C37" s="166"/>
      <c r="D37" s="71" t="s">
        <v>170</v>
      </c>
      <c r="E37" s="114"/>
      <c r="F37" s="73">
        <v>29.85</v>
      </c>
      <c r="G37" s="85">
        <v>3033.9</v>
      </c>
      <c r="H37" s="116">
        <f t="shared" si="28"/>
        <v>90561.915000000008</v>
      </c>
      <c r="I37" s="536"/>
      <c r="J37" s="76">
        <v>15</v>
      </c>
      <c r="K37" s="74">
        <v>1800</v>
      </c>
      <c r="L37" s="77">
        <f t="shared" si="29"/>
        <v>120</v>
      </c>
      <c r="M37" s="529">
        <v>15</v>
      </c>
      <c r="N37" s="74">
        <f t="shared" si="30"/>
        <v>1767.3203883495153</v>
      </c>
      <c r="O37" s="77">
        <f t="shared" si="31"/>
        <v>117.82135922330102</v>
      </c>
      <c r="P37" s="150">
        <f t="shared" si="24"/>
        <v>0</v>
      </c>
      <c r="Q37" s="79">
        <f t="shared" si="25"/>
        <v>-2.1786407766989839</v>
      </c>
      <c r="R37" s="527">
        <f t="shared" si="26"/>
        <v>0.98184466019417516</v>
      </c>
      <c r="S37" s="894"/>
      <c r="T37" s="80">
        <v>0.52291666666666659</v>
      </c>
      <c r="U37" s="80">
        <v>0.59444444444444433</v>
      </c>
      <c r="V37" s="145">
        <v>8</v>
      </c>
      <c r="W37" s="120">
        <f t="shared" si="32"/>
        <v>102.99999999999996</v>
      </c>
      <c r="X37" s="158"/>
      <c r="Y37" s="158"/>
      <c r="Z37" s="159"/>
      <c r="AA37" s="159"/>
      <c r="AB37" s="895"/>
      <c r="AC37" s="895"/>
      <c r="AD37" s="536"/>
      <c r="AE37" s="536"/>
      <c r="AF37" s="78">
        <f t="shared" si="7"/>
        <v>-32.67961165048473</v>
      </c>
      <c r="AG37" s="160">
        <f t="shared" si="8"/>
        <v>0.98184466019417516</v>
      </c>
      <c r="AH37" s="911"/>
      <c r="AJ37" s="405">
        <f t="shared" si="33"/>
        <v>8</v>
      </c>
      <c r="AK37" s="406">
        <f t="shared" si="34"/>
        <v>8</v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8"/>
        <v>0</v>
      </c>
      <c r="I38" s="536"/>
      <c r="J38" s="76"/>
      <c r="K38" s="74"/>
      <c r="L38" s="77"/>
      <c r="M38" s="529"/>
      <c r="N38" s="74"/>
      <c r="O38" s="77"/>
      <c r="P38" s="150"/>
      <c r="Q38" s="79"/>
      <c r="R38" s="527"/>
      <c r="S38" s="894"/>
      <c r="T38" s="167"/>
      <c r="U38" s="167"/>
      <c r="V38" s="536"/>
      <c r="W38" s="120">
        <f t="shared" si="32"/>
        <v>0</v>
      </c>
      <c r="X38" s="158"/>
      <c r="Y38" s="158"/>
      <c r="Z38" s="159"/>
      <c r="AA38" s="159"/>
      <c r="AB38" s="895"/>
      <c r="AC38" s="895"/>
      <c r="AD38" s="536"/>
      <c r="AE38" s="536"/>
      <c r="AF38" s="78">
        <f t="shared" si="7"/>
        <v>0</v>
      </c>
      <c r="AG38" s="160" t="e">
        <f t="shared" si="8"/>
        <v>#DIV/0!</v>
      </c>
      <c r="AH38" s="911"/>
      <c r="AJ38" s="405" t="str">
        <f t="shared" si="33"/>
        <v/>
      </c>
      <c r="AK38" s="406" t="str">
        <f t="shared" si="34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8"/>
        <v>0</v>
      </c>
      <c r="I39" s="536"/>
      <c r="J39" s="76"/>
      <c r="K39" s="74"/>
      <c r="L39" s="77"/>
      <c r="M39" s="529"/>
      <c r="N39" s="74"/>
      <c r="O39" s="77"/>
      <c r="P39" s="150"/>
      <c r="Q39" s="79"/>
      <c r="R39" s="527"/>
      <c r="S39" s="894"/>
      <c r="T39" s="80"/>
      <c r="U39" s="80"/>
      <c r="V39" s="536"/>
      <c r="W39" s="120">
        <f t="shared" si="32"/>
        <v>0</v>
      </c>
      <c r="X39" s="158"/>
      <c r="Y39" s="158"/>
      <c r="Z39" s="159"/>
      <c r="AA39" s="159"/>
      <c r="AB39" s="895"/>
      <c r="AC39" s="895"/>
      <c r="AD39" s="536"/>
      <c r="AE39" s="536"/>
      <c r="AF39" s="150">
        <f t="shared" si="7"/>
        <v>0</v>
      </c>
      <c r="AG39" s="155" t="e">
        <f t="shared" si="8"/>
        <v>#DIV/0!</v>
      </c>
      <c r="AH39" s="911"/>
      <c r="AJ39" s="405" t="str">
        <f t="shared" si="33"/>
        <v/>
      </c>
      <c r="AK39" s="406" t="str">
        <f t="shared" si="34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8"/>
        <v>0</v>
      </c>
      <c r="I40" s="526"/>
      <c r="J40" s="76"/>
      <c r="K40" s="74"/>
      <c r="L40" s="77"/>
      <c r="M40" s="524"/>
      <c r="N40" s="74"/>
      <c r="O40" s="77"/>
      <c r="P40" s="150"/>
      <c r="Q40" s="79"/>
      <c r="R40" s="527"/>
      <c r="S40" s="894"/>
      <c r="T40" s="80"/>
      <c r="U40" s="80"/>
      <c r="V40" s="536"/>
      <c r="W40" s="120">
        <f>(U40-T40)*24*60</f>
        <v>0</v>
      </c>
      <c r="X40" s="158"/>
      <c r="Y40" s="158"/>
      <c r="Z40" s="159"/>
      <c r="AA40" s="159"/>
      <c r="AB40" s="895"/>
      <c r="AC40" s="895"/>
      <c r="AD40" s="536"/>
      <c r="AE40" s="536"/>
      <c r="AF40" s="78">
        <f t="shared" si="7"/>
        <v>0</v>
      </c>
      <c r="AG40" s="527" t="e">
        <f t="shared" si="8"/>
        <v>#DIV/0!</v>
      </c>
      <c r="AH40" s="911"/>
      <c r="AJ40" s="405" t="str">
        <f t="shared" si="33"/>
        <v/>
      </c>
      <c r="AK40" s="406" t="str">
        <f t="shared" si="34"/>
        <v/>
      </c>
    </row>
    <row r="41" spans="1:37" ht="19.2" customHeight="1">
      <c r="A41" s="923"/>
      <c r="B41" s="536">
        <v>0</v>
      </c>
      <c r="C41" s="86"/>
      <c r="D41" s="113"/>
      <c r="E41" s="114"/>
      <c r="F41" s="73" t="s">
        <v>161</v>
      </c>
      <c r="G41" s="85"/>
      <c r="H41" s="116">
        <f t="shared" si="28"/>
        <v>0</v>
      </c>
      <c r="I41" s="536"/>
      <c r="J41" s="129"/>
      <c r="K41" s="85"/>
      <c r="L41" s="118"/>
      <c r="M41" s="529"/>
      <c r="N41" s="85"/>
      <c r="O41" s="118"/>
      <c r="P41" s="84"/>
      <c r="Q41" s="119"/>
      <c r="R41" s="530"/>
      <c r="S41" s="894"/>
      <c r="T41" s="80"/>
      <c r="U41" s="80"/>
      <c r="V41" s="536"/>
      <c r="W41" s="120">
        <f>(U41-T41)*24*60</f>
        <v>0</v>
      </c>
      <c r="X41" s="158"/>
      <c r="Y41" s="158"/>
      <c r="Z41" s="159"/>
      <c r="AA41" s="159"/>
      <c r="AB41" s="895"/>
      <c r="AC41" s="895"/>
      <c r="AD41" s="536"/>
      <c r="AE41" s="536"/>
      <c r="AF41" s="78"/>
      <c r="AG41" s="169"/>
      <c r="AH41" s="911"/>
      <c r="AJ41" s="405" t="str">
        <f t="shared" si="33"/>
        <v/>
      </c>
      <c r="AK41" s="406" t="str">
        <f t="shared" si="34"/>
        <v/>
      </c>
    </row>
    <row r="42" spans="1:37" ht="19.2" customHeight="1">
      <c r="A42" s="923"/>
      <c r="B42" s="536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36"/>
      <c r="J42" s="129"/>
      <c r="K42" s="85"/>
      <c r="L42" s="118"/>
      <c r="M42" s="529" t="s">
        <v>15</v>
      </c>
      <c r="N42" s="85"/>
      <c r="O42" s="118"/>
      <c r="P42" s="84"/>
      <c r="Q42" s="119"/>
      <c r="R42" s="530"/>
      <c r="S42" s="894"/>
      <c r="T42" s="80"/>
      <c r="U42" s="80"/>
      <c r="V42" s="536"/>
      <c r="W42" s="120">
        <f t="shared" si="32"/>
        <v>0</v>
      </c>
      <c r="X42" s="158"/>
      <c r="Y42" s="158"/>
      <c r="Z42" s="159"/>
      <c r="AA42" s="159"/>
      <c r="AB42" s="895"/>
      <c r="AC42" s="895"/>
      <c r="AD42" s="536"/>
      <c r="AE42" s="536"/>
      <c r="AF42" s="78"/>
      <c r="AG42" s="169"/>
      <c r="AH42" s="911"/>
      <c r="AJ42" s="405" t="str">
        <f t="shared" si="33"/>
        <v/>
      </c>
      <c r="AK42" s="406" t="str">
        <f t="shared" si="34"/>
        <v/>
      </c>
    </row>
    <row r="43" spans="1:37" ht="19.2" customHeight="1">
      <c r="A43" s="923"/>
      <c r="B43" s="156">
        <v>0</v>
      </c>
      <c r="C43" s="132" t="s">
        <v>711</v>
      </c>
      <c r="D43" s="891" t="s">
        <v>709</v>
      </c>
      <c r="E43" s="891"/>
      <c r="F43" s="133"/>
      <c r="G43" s="103"/>
      <c r="H43" s="134"/>
      <c r="I43" s="135"/>
      <c r="J43" s="103">
        <v>14.714285714285714</v>
      </c>
      <c r="K43" s="103">
        <v>1856.4285714285713</v>
      </c>
      <c r="L43" s="136">
        <f t="shared" ref="L43:O43" si="35">AVERAGE(L31:L42)</f>
        <v>133.62159082747317</v>
      </c>
      <c r="M43" s="103">
        <f t="shared" si="35"/>
        <v>14.714285714285714</v>
      </c>
      <c r="N43" s="103">
        <f t="shared" si="35"/>
        <v>1696.1851169473719</v>
      </c>
      <c r="O43" s="136">
        <f t="shared" si="35"/>
        <v>122.19231043849969</v>
      </c>
      <c r="P43" s="84">
        <f>M43-J43</f>
        <v>0</v>
      </c>
      <c r="Q43" s="119">
        <f>N43-K43</f>
        <v>-160.24345448119948</v>
      </c>
      <c r="R43" s="137">
        <f t="shared" ref="R43:R50" si="36">O43/L43</f>
        <v>0.91446531718268109</v>
      </c>
      <c r="S43" s="894"/>
      <c r="T43" s="80"/>
      <c r="U43" s="80"/>
      <c r="V43" s="536"/>
      <c r="W43" s="536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0</v>
      </c>
      <c r="AE43" s="139">
        <f>SUM(AE31:AE42)</f>
        <v>1</v>
      </c>
      <c r="AF43" s="78">
        <f t="shared" ref="AF43:AF54" si="37">N43-K43</f>
        <v>-160.24345448119948</v>
      </c>
      <c r="AG43" s="528">
        <f t="shared" si="8"/>
        <v>0.91368186368846505</v>
      </c>
      <c r="AH43" s="911"/>
      <c r="AJ43" s="182"/>
    </row>
    <row r="44" spans="1:37" s="182" customFormat="1" ht="19.2" customHeight="1">
      <c r="A44" s="933" t="s">
        <v>712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1746</v>
      </c>
      <c r="H44" s="75">
        <f>F44*G44</f>
        <v>43178.58</v>
      </c>
      <c r="I44" s="175"/>
      <c r="J44" s="176">
        <v>4</v>
      </c>
      <c r="K44" s="163">
        <v>2000</v>
      </c>
      <c r="L44" s="177">
        <f t="shared" ref="L44:L50" si="38">K44/J44</f>
        <v>500</v>
      </c>
      <c r="M44" s="92">
        <v>5</v>
      </c>
      <c r="N44" s="163">
        <f t="shared" ref="N44:N50" si="39">G44/W44*60</f>
        <v>2095.1999999999994</v>
      </c>
      <c r="O44" s="177">
        <f t="shared" ref="O44:O50" si="40">N44/M44</f>
        <v>419.03999999999985</v>
      </c>
      <c r="P44" s="81">
        <f t="shared" ref="P44:P50" si="41">M44-J44</f>
        <v>1</v>
      </c>
      <c r="Q44" s="178">
        <f t="shared" ref="Q44:Q50" si="42">O44-L44</f>
        <v>-80.96000000000015</v>
      </c>
      <c r="R44" s="179">
        <f t="shared" si="36"/>
        <v>0.83807999999999971</v>
      </c>
      <c r="S44" s="910">
        <f>R56</f>
        <v>0.90526524142297504</v>
      </c>
      <c r="T44" s="152">
        <v>0.16666666666666666</v>
      </c>
      <c r="U44" s="152">
        <v>0.2013888888888889</v>
      </c>
      <c r="V44" s="153">
        <v>5</v>
      </c>
      <c r="W44" s="180">
        <f t="shared" ref="W44:W56" si="43">(U44-T44)*24*60</f>
        <v>50.000000000000021</v>
      </c>
      <c r="X44" s="158"/>
      <c r="Y44" s="158"/>
      <c r="Z44" s="159"/>
      <c r="AA44" s="159"/>
      <c r="AB44" s="895"/>
      <c r="AC44" s="895"/>
      <c r="AD44" s="536"/>
      <c r="AE44" s="536"/>
      <c r="AF44" s="181">
        <f t="shared" si="37"/>
        <v>95.199999999999363</v>
      </c>
      <c r="AG44" s="532">
        <f t="shared" si="8"/>
        <v>1.0475999999999996</v>
      </c>
      <c r="AH44" s="927">
        <f>AG56</f>
        <v>0.99132093617190065</v>
      </c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1642</v>
      </c>
      <c r="H45" s="75">
        <f>F45*G45</f>
        <v>40606.660000000003</v>
      </c>
      <c r="I45" s="183"/>
      <c r="J45" s="176">
        <v>4</v>
      </c>
      <c r="K45" s="163">
        <v>2000</v>
      </c>
      <c r="L45" s="177">
        <f t="shared" si="38"/>
        <v>500</v>
      </c>
      <c r="M45" s="92">
        <v>5</v>
      </c>
      <c r="N45" s="163">
        <f t="shared" si="39"/>
        <v>2096.1702127659578</v>
      </c>
      <c r="O45" s="177">
        <f t="shared" si="40"/>
        <v>419.23404255319156</v>
      </c>
      <c r="P45" s="81">
        <f t="shared" si="41"/>
        <v>1</v>
      </c>
      <c r="Q45" s="178">
        <f t="shared" si="42"/>
        <v>-80.765957446808443</v>
      </c>
      <c r="R45" s="179">
        <f t="shared" si="36"/>
        <v>0.83846808510638315</v>
      </c>
      <c r="S45" s="910"/>
      <c r="T45" s="80">
        <v>0.2048611111111111</v>
      </c>
      <c r="U45" s="80">
        <v>0.23749999999999999</v>
      </c>
      <c r="V45" s="153">
        <v>5</v>
      </c>
      <c r="W45" s="180">
        <f t="shared" si="43"/>
        <v>46.999999999999993</v>
      </c>
      <c r="X45" s="158"/>
      <c r="Y45" s="158"/>
      <c r="Z45" s="159"/>
      <c r="AA45" s="159"/>
      <c r="AB45" s="895"/>
      <c r="AC45" s="895"/>
      <c r="AD45" s="536"/>
      <c r="AE45" s="536"/>
      <c r="AF45" s="181">
        <f t="shared" si="37"/>
        <v>96.170212765957785</v>
      </c>
      <c r="AG45" s="532">
        <f t="shared" si="8"/>
        <v>1.0480851063829788</v>
      </c>
      <c r="AH45" s="927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1075</v>
      </c>
      <c r="H46" s="75">
        <f t="shared" ref="H46:H55" si="44">F46*G46</f>
        <v>30379.5</v>
      </c>
      <c r="I46" s="183"/>
      <c r="J46" s="176">
        <v>7</v>
      </c>
      <c r="K46" s="163">
        <v>1500</v>
      </c>
      <c r="L46" s="177">
        <f t="shared" si="38"/>
        <v>214.28571428571428</v>
      </c>
      <c r="M46" s="92">
        <v>7</v>
      </c>
      <c r="N46" s="163">
        <f t="shared" si="39"/>
        <v>1465.909090909091</v>
      </c>
      <c r="O46" s="177">
        <f t="shared" si="40"/>
        <v>209.41558441558442</v>
      </c>
      <c r="P46" s="81">
        <f t="shared" si="41"/>
        <v>0</v>
      </c>
      <c r="Q46" s="178">
        <f t="shared" si="42"/>
        <v>-4.8701298701298583</v>
      </c>
      <c r="R46" s="179">
        <f t="shared" si="36"/>
        <v>0.97727272727272729</v>
      </c>
      <c r="S46" s="910"/>
      <c r="T46" s="80">
        <v>0.2409722222222222</v>
      </c>
      <c r="U46" s="80">
        <v>0.27152777777777776</v>
      </c>
      <c r="V46" s="153">
        <v>5</v>
      </c>
      <c r="W46" s="180">
        <f t="shared" si="43"/>
        <v>44</v>
      </c>
      <c r="X46" s="158"/>
      <c r="Y46" s="158"/>
      <c r="Z46" s="159"/>
      <c r="AA46" s="159"/>
      <c r="AB46" s="895"/>
      <c r="AC46" s="895"/>
      <c r="AD46" s="536"/>
      <c r="AE46" s="536"/>
      <c r="AF46" s="181">
        <f t="shared" si="37"/>
        <v>-34.090909090909008</v>
      </c>
      <c r="AG46" s="532">
        <f t="shared" si="8"/>
        <v>0.97727272727272729</v>
      </c>
      <c r="AH46" s="927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969</v>
      </c>
      <c r="H47" s="75">
        <f t="shared" si="44"/>
        <v>27587.43</v>
      </c>
      <c r="I47" s="183"/>
      <c r="J47" s="176">
        <v>7</v>
      </c>
      <c r="K47" s="163">
        <v>1500</v>
      </c>
      <c r="L47" s="177">
        <f t="shared" si="38"/>
        <v>214.28571428571428</v>
      </c>
      <c r="M47" s="164">
        <v>7</v>
      </c>
      <c r="N47" s="163">
        <f t="shared" si="39"/>
        <v>1453.4999999999995</v>
      </c>
      <c r="O47" s="177">
        <f t="shared" si="40"/>
        <v>207.64285714285708</v>
      </c>
      <c r="P47" s="81">
        <f t="shared" si="41"/>
        <v>0</v>
      </c>
      <c r="Q47" s="178">
        <f t="shared" si="42"/>
        <v>-6.6428571428571956</v>
      </c>
      <c r="R47" s="179">
        <f t="shared" si="36"/>
        <v>0.96899999999999975</v>
      </c>
      <c r="S47" s="910"/>
      <c r="T47" s="80">
        <v>0.27499999999999997</v>
      </c>
      <c r="U47" s="80">
        <v>0.30277777777777776</v>
      </c>
      <c r="V47" s="163">
        <v>5</v>
      </c>
      <c r="W47" s="180">
        <f t="shared" si="43"/>
        <v>40.000000000000014</v>
      </c>
      <c r="X47" s="158"/>
      <c r="Y47" s="158"/>
      <c r="Z47" s="159"/>
      <c r="AA47" s="159"/>
      <c r="AB47" s="895"/>
      <c r="AC47" s="895"/>
      <c r="AD47" s="536">
        <v>1</v>
      </c>
      <c r="AE47" s="536"/>
      <c r="AF47" s="181">
        <f t="shared" si="37"/>
        <v>-46.500000000000455</v>
      </c>
      <c r="AG47" s="532">
        <f t="shared" si="8"/>
        <v>0.96899999999999975</v>
      </c>
      <c r="AH47" s="927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1401</v>
      </c>
      <c r="H48" s="75">
        <f t="shared" si="44"/>
        <v>16615.86</v>
      </c>
      <c r="I48" s="183"/>
      <c r="J48" s="176">
        <v>6</v>
      </c>
      <c r="K48" s="163">
        <v>1636</v>
      </c>
      <c r="L48" s="177">
        <f t="shared" si="38"/>
        <v>272.66666666666669</v>
      </c>
      <c r="M48" s="164">
        <v>6</v>
      </c>
      <c r="N48" s="163">
        <f t="shared" si="39"/>
        <v>1474.7368421052643</v>
      </c>
      <c r="O48" s="177">
        <f t="shared" si="40"/>
        <v>245.78947368421072</v>
      </c>
      <c r="P48" s="81">
        <f t="shared" si="41"/>
        <v>0</v>
      </c>
      <c r="Q48" s="178">
        <f t="shared" si="42"/>
        <v>-26.877192982455966</v>
      </c>
      <c r="R48" s="179">
        <f t="shared" si="36"/>
        <v>0.90142838759490473</v>
      </c>
      <c r="S48" s="910"/>
      <c r="T48" s="80">
        <v>0.32013888888888886</v>
      </c>
      <c r="U48" s="80">
        <v>0.35972222222222217</v>
      </c>
      <c r="V48" s="145">
        <v>25</v>
      </c>
      <c r="W48" s="180">
        <f t="shared" si="43"/>
        <v>56.999999999999957</v>
      </c>
      <c r="X48" s="158">
        <v>0.30694444444444441</v>
      </c>
      <c r="Y48" s="158">
        <v>0.31944444444444448</v>
      </c>
      <c r="Z48" s="159"/>
      <c r="AA48" s="159"/>
      <c r="AB48" s="895"/>
      <c r="AC48" s="895"/>
      <c r="AD48" s="536"/>
      <c r="AE48" s="536"/>
      <c r="AF48" s="181">
        <f t="shared" si="37"/>
        <v>-161.26315789473574</v>
      </c>
      <c r="AG48" s="532">
        <f t="shared" si="8"/>
        <v>0.90142838759490485</v>
      </c>
      <c r="AH48" s="927"/>
    </row>
    <row r="49" spans="1:34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3867.6800000000003</v>
      </c>
      <c r="H49" s="75">
        <f t="shared" si="44"/>
        <v>39024.891200000005</v>
      </c>
      <c r="I49" s="183"/>
      <c r="J49" s="176">
        <v>6</v>
      </c>
      <c r="K49" s="163">
        <v>1500</v>
      </c>
      <c r="L49" s="177">
        <f t="shared" si="38"/>
        <v>250</v>
      </c>
      <c r="M49" s="164">
        <v>6</v>
      </c>
      <c r="N49" s="163">
        <f t="shared" si="39"/>
        <v>1478.0942675159238</v>
      </c>
      <c r="O49" s="177">
        <f t="shared" si="40"/>
        <v>246.34904458598729</v>
      </c>
      <c r="P49" s="81">
        <f t="shared" si="41"/>
        <v>0</v>
      </c>
      <c r="Q49" s="178">
        <f t="shared" si="42"/>
        <v>-3.6509554140127136</v>
      </c>
      <c r="R49" s="179">
        <f t="shared" si="36"/>
        <v>0.9853961783439491</v>
      </c>
      <c r="S49" s="910"/>
      <c r="T49" s="80">
        <v>0.3652777777777777</v>
      </c>
      <c r="U49" s="80">
        <v>0.47430555555555548</v>
      </c>
      <c r="V49" s="145">
        <v>8</v>
      </c>
      <c r="W49" s="180">
        <f t="shared" si="43"/>
        <v>157</v>
      </c>
      <c r="X49" s="185"/>
      <c r="Y49" s="185"/>
      <c r="Z49" s="186"/>
      <c r="AA49" s="159"/>
      <c r="AB49" s="895"/>
      <c r="AC49" s="895"/>
      <c r="AD49" s="536"/>
      <c r="AE49" s="536"/>
      <c r="AF49" s="181">
        <f t="shared" si="37"/>
        <v>-21.905732484076225</v>
      </c>
      <c r="AG49" s="532">
        <f t="shared" si="8"/>
        <v>0.98539617834394921</v>
      </c>
      <c r="AH49" s="927"/>
    </row>
    <row r="50" spans="1:34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3531.3599999999997</v>
      </c>
      <c r="H50" s="75">
        <f t="shared" si="44"/>
        <v>35631.422399999996</v>
      </c>
      <c r="I50" s="183"/>
      <c r="J50" s="176">
        <v>6</v>
      </c>
      <c r="K50" s="163">
        <v>1500</v>
      </c>
      <c r="L50" s="177">
        <f t="shared" si="38"/>
        <v>250</v>
      </c>
      <c r="M50" s="164">
        <v>6</v>
      </c>
      <c r="N50" s="163">
        <f t="shared" si="39"/>
        <v>1471.4000000000003</v>
      </c>
      <c r="O50" s="177">
        <f t="shared" si="40"/>
        <v>245.23333333333338</v>
      </c>
      <c r="P50" s="81">
        <f t="shared" si="41"/>
        <v>0</v>
      </c>
      <c r="Q50" s="178">
        <f t="shared" si="42"/>
        <v>-4.7666666666666231</v>
      </c>
      <c r="R50" s="179">
        <f t="shared" si="36"/>
        <v>0.98093333333333355</v>
      </c>
      <c r="S50" s="910"/>
      <c r="T50" s="80">
        <v>0.51388888888888884</v>
      </c>
      <c r="U50" s="80">
        <v>0.61388888888888882</v>
      </c>
      <c r="V50" s="145">
        <v>4</v>
      </c>
      <c r="W50" s="180">
        <f t="shared" si="43"/>
        <v>143.99999999999997</v>
      </c>
      <c r="X50" s="185"/>
      <c r="Y50" s="185"/>
      <c r="Z50" s="186"/>
      <c r="AA50" s="186"/>
      <c r="AB50" s="895"/>
      <c r="AC50" s="895"/>
      <c r="AD50" s="536"/>
      <c r="AE50" s="536"/>
      <c r="AF50" s="181">
        <f t="shared" si="37"/>
        <v>-28.599999999999682</v>
      </c>
      <c r="AG50" s="532">
        <f t="shared" si="8"/>
        <v>0.98093333333333355</v>
      </c>
      <c r="AH50" s="927"/>
    </row>
    <row r="51" spans="1:34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4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43"/>
        <v>0</v>
      </c>
      <c r="X51" s="185"/>
      <c r="Y51" s="185"/>
      <c r="Z51" s="186"/>
      <c r="AA51" s="186"/>
      <c r="AB51" s="895"/>
      <c r="AC51" s="895"/>
      <c r="AD51" s="536"/>
      <c r="AE51" s="536"/>
      <c r="AF51" s="181">
        <f t="shared" si="37"/>
        <v>0</v>
      </c>
      <c r="AG51" s="532" t="e">
        <f t="shared" si="8"/>
        <v>#DIV/0!</v>
      </c>
      <c r="AH51" s="927"/>
    </row>
    <row r="52" spans="1:34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4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43"/>
        <v>0</v>
      </c>
      <c r="X52" s="185"/>
      <c r="Y52" s="185"/>
      <c r="Z52" s="186"/>
      <c r="AA52" s="186"/>
      <c r="AB52" s="895"/>
      <c r="AC52" s="895"/>
      <c r="AD52" s="536"/>
      <c r="AE52" s="536"/>
      <c r="AF52" s="181">
        <f t="shared" si="37"/>
        <v>0</v>
      </c>
      <c r="AG52" s="532" t="e">
        <f t="shared" si="8"/>
        <v>#DIV/0!</v>
      </c>
      <c r="AH52" s="927"/>
    </row>
    <row r="53" spans="1:34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4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30"/>
      <c r="S53" s="910"/>
      <c r="T53" s="167"/>
      <c r="U53" s="167"/>
      <c r="V53" s="145"/>
      <c r="W53" s="180">
        <f t="shared" si="43"/>
        <v>0</v>
      </c>
      <c r="X53" s="185"/>
      <c r="Y53" s="185"/>
      <c r="Z53" s="186"/>
      <c r="AA53" s="186"/>
      <c r="AB53" s="895"/>
      <c r="AC53" s="895"/>
      <c r="AD53" s="536"/>
      <c r="AE53" s="536"/>
      <c r="AF53" s="181">
        <f t="shared" si="37"/>
        <v>0</v>
      </c>
      <c r="AG53" s="532" t="e">
        <f t="shared" si="8"/>
        <v>#DIV/0!</v>
      </c>
      <c r="AH53" s="927"/>
    </row>
    <row r="54" spans="1:34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4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30"/>
      <c r="S54" s="910"/>
      <c r="T54" s="167"/>
      <c r="U54" s="167"/>
      <c r="V54" s="145"/>
      <c r="W54" s="180">
        <f t="shared" si="43"/>
        <v>0</v>
      </c>
      <c r="X54" s="185"/>
      <c r="Y54" s="185"/>
      <c r="Z54" s="186"/>
      <c r="AA54" s="186"/>
      <c r="AB54" s="895"/>
      <c r="AC54" s="895"/>
      <c r="AD54" s="536"/>
      <c r="AE54" s="536"/>
      <c r="AF54" s="181">
        <f t="shared" si="37"/>
        <v>0</v>
      </c>
      <c r="AG54" s="532" t="e">
        <f t="shared" si="8"/>
        <v>#DIV/0!</v>
      </c>
      <c r="AH54" s="927"/>
    </row>
    <row r="55" spans="1:34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4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30"/>
      <c r="S55" s="910"/>
      <c r="T55" s="167"/>
      <c r="U55" s="167"/>
      <c r="V55" s="145"/>
      <c r="W55" s="180">
        <f t="shared" si="43"/>
        <v>0</v>
      </c>
      <c r="X55" s="185"/>
      <c r="Y55" s="185"/>
      <c r="Z55" s="186"/>
      <c r="AA55" s="186"/>
      <c r="AB55" s="895"/>
      <c r="AC55" s="895"/>
      <c r="AD55" s="536"/>
      <c r="AE55" s="536"/>
      <c r="AF55" s="181"/>
      <c r="AG55" s="532"/>
      <c r="AH55" s="927"/>
    </row>
    <row r="56" spans="1:34" ht="19.2" customHeight="1">
      <c r="A56" s="935"/>
      <c r="B56" s="190">
        <v>0</v>
      </c>
      <c r="C56" s="191" t="s">
        <v>713</v>
      </c>
      <c r="D56" s="932" t="s">
        <v>709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f t="shared" ref="L56:O56" si="45">AVERAGE(L44:L55)</f>
        <v>314.46258503401361</v>
      </c>
      <c r="M56" s="103">
        <f t="shared" si="45"/>
        <v>6</v>
      </c>
      <c r="N56" s="103">
        <f t="shared" si="45"/>
        <v>1647.8586304708908</v>
      </c>
      <c r="O56" s="136">
        <f t="shared" si="45"/>
        <v>284.67204795930917</v>
      </c>
      <c r="P56" s="192">
        <f>M56-J56</f>
        <v>0.28571428571428559</v>
      </c>
      <c r="Q56" s="151">
        <f>N56-K56</f>
        <v>-14.427083814823391</v>
      </c>
      <c r="R56" s="193">
        <f t="shared" ref="R56:R60" si="46">O56/L56</f>
        <v>0.90526524142297504</v>
      </c>
      <c r="S56" s="910"/>
      <c r="T56" s="194"/>
      <c r="U56" s="194"/>
      <c r="V56" s="522"/>
      <c r="W56" s="180">
        <f t="shared" si="43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1</v>
      </c>
      <c r="AE56" s="139">
        <f>SUM(AE44:AE55)</f>
        <v>0</v>
      </c>
      <c r="AF56" s="196">
        <f>N56-K56</f>
        <v>-14.427083814823391</v>
      </c>
      <c r="AG56" s="530">
        <f>N56/K56</f>
        <v>0.99132093617190065</v>
      </c>
      <c r="AH56" s="927"/>
    </row>
    <row r="57" spans="1:34" ht="19.2" customHeight="1">
      <c r="A57" s="922" t="s">
        <v>714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3729</v>
      </c>
      <c r="H57" s="116">
        <f t="shared" ref="H57:H66" si="47">F57*G57</f>
        <v>103964.51999999999</v>
      </c>
      <c r="I57" s="536"/>
      <c r="J57" s="129">
        <v>7</v>
      </c>
      <c r="K57" s="85">
        <v>1500</v>
      </c>
      <c r="L57" s="118">
        <f t="shared" ref="L57:L60" si="48">K57/J57</f>
        <v>214.28571428571428</v>
      </c>
      <c r="M57" s="529">
        <v>7</v>
      </c>
      <c r="N57" s="85">
        <f t="shared" ref="N57:N60" si="49">G57/W57*60</f>
        <v>1462.3529411764705</v>
      </c>
      <c r="O57" s="118">
        <f t="shared" ref="O57:O60" si="50">N57/M57</f>
        <v>208.90756302521007</v>
      </c>
      <c r="P57" s="197">
        <f t="shared" ref="P57:P60" si="51">M57-J57</f>
        <v>0</v>
      </c>
      <c r="Q57" s="79">
        <f t="shared" ref="Q57:Q60" si="52">O57-L57</f>
        <v>-5.378151260504211</v>
      </c>
      <c r="R57" s="527">
        <f t="shared" si="46"/>
        <v>0.97490196078431368</v>
      </c>
      <c r="S57" s="910">
        <f>R69</f>
        <v>0.97894605729604012</v>
      </c>
      <c r="T57" s="198">
        <v>0.16666666666666666</v>
      </c>
      <c r="U57" s="198">
        <v>0.27291666666666664</v>
      </c>
      <c r="V57" s="526">
        <v>5</v>
      </c>
      <c r="W57" s="523">
        <f>(U57-T57)*24*60</f>
        <v>153</v>
      </c>
      <c r="X57" s="83"/>
      <c r="Y57" s="83"/>
      <c r="Z57" s="84"/>
      <c r="AA57" s="84"/>
      <c r="AB57" s="895"/>
      <c r="AC57" s="895"/>
      <c r="AD57" s="536"/>
      <c r="AE57" s="536"/>
      <c r="AF57" s="78">
        <f t="shared" si="7"/>
        <v>-37.647058823529505</v>
      </c>
      <c r="AG57" s="531">
        <f t="shared" si="8"/>
        <v>0.97490196078431368</v>
      </c>
      <c r="AH57" s="909">
        <f>AG69</f>
        <v>0.97840448347992426</v>
      </c>
    </row>
    <row r="58" spans="1:34" ht="19.2" customHeight="1">
      <c r="A58" s="923"/>
      <c r="B58" s="156" t="s">
        <v>163</v>
      </c>
      <c r="C58" s="536"/>
      <c r="D58" s="71" t="s">
        <v>119</v>
      </c>
      <c r="E58" s="72"/>
      <c r="F58" s="73">
        <v>28</v>
      </c>
      <c r="G58" s="74">
        <v>3339</v>
      </c>
      <c r="H58" s="75">
        <f t="shared" si="47"/>
        <v>93492</v>
      </c>
      <c r="I58" s="526"/>
      <c r="J58" s="76">
        <v>7</v>
      </c>
      <c r="K58" s="74">
        <v>1500</v>
      </c>
      <c r="L58" s="118">
        <f t="shared" si="48"/>
        <v>214.28571428571428</v>
      </c>
      <c r="M58" s="524">
        <v>7</v>
      </c>
      <c r="N58" s="74">
        <f t="shared" si="49"/>
        <v>1451.7391304347825</v>
      </c>
      <c r="O58" s="77">
        <f t="shared" si="50"/>
        <v>207.39130434782606</v>
      </c>
      <c r="P58" s="197">
        <f t="shared" si="51"/>
        <v>0</v>
      </c>
      <c r="Q58" s="79">
        <f t="shared" si="52"/>
        <v>-6.8944099378882129</v>
      </c>
      <c r="R58" s="527">
        <f t="shared" si="46"/>
        <v>0.96782608695652173</v>
      </c>
      <c r="S58" s="910"/>
      <c r="T58" s="198">
        <v>0.27847222222222218</v>
      </c>
      <c r="U58" s="198">
        <v>0.3743055555555555</v>
      </c>
      <c r="V58" s="526">
        <v>8</v>
      </c>
      <c r="W58" s="523">
        <f>(U58-T58)*24*60</f>
        <v>138</v>
      </c>
      <c r="X58" s="83"/>
      <c r="Y58" s="83"/>
      <c r="Z58" s="84"/>
      <c r="AA58" s="84"/>
      <c r="AB58" s="928"/>
      <c r="AC58" s="929"/>
      <c r="AD58" s="536"/>
      <c r="AE58" s="536"/>
      <c r="AF58" s="78">
        <f t="shared" si="7"/>
        <v>-48.26086956521749</v>
      </c>
      <c r="AG58" s="527">
        <f t="shared" si="8"/>
        <v>0.96782608695652173</v>
      </c>
      <c r="AH58" s="910"/>
    </row>
    <row r="59" spans="1:34" ht="19.2" customHeight="1">
      <c r="A59" s="923"/>
      <c r="B59" s="156" t="s">
        <v>166</v>
      </c>
      <c r="C59" s="536"/>
      <c r="D59" s="71" t="s">
        <v>117</v>
      </c>
      <c r="E59" s="72"/>
      <c r="F59" s="73">
        <v>10.09</v>
      </c>
      <c r="G59" s="74">
        <v>4035.8399999999997</v>
      </c>
      <c r="H59" s="75">
        <f t="shared" si="47"/>
        <v>40721.625599999999</v>
      </c>
      <c r="I59" s="526"/>
      <c r="J59" s="76">
        <v>6</v>
      </c>
      <c r="K59" s="74">
        <v>1500</v>
      </c>
      <c r="L59" s="118">
        <f t="shared" si="48"/>
        <v>250</v>
      </c>
      <c r="M59" s="524">
        <v>6</v>
      </c>
      <c r="N59" s="74">
        <f t="shared" si="49"/>
        <v>1476.526829268292</v>
      </c>
      <c r="O59" s="77">
        <f t="shared" si="50"/>
        <v>246.08780487804867</v>
      </c>
      <c r="P59" s="197">
        <f t="shared" si="51"/>
        <v>0</v>
      </c>
      <c r="Q59" s="79">
        <f t="shared" si="52"/>
        <v>-3.9121951219513278</v>
      </c>
      <c r="R59" s="527">
        <f t="shared" si="46"/>
        <v>0.98435121951219473</v>
      </c>
      <c r="S59" s="910"/>
      <c r="T59" s="198">
        <v>0.39166666666666661</v>
      </c>
      <c r="U59" s="198">
        <v>0.50555555555555554</v>
      </c>
      <c r="V59" s="153">
        <v>25</v>
      </c>
      <c r="W59" s="523">
        <f t="shared" ref="W59:W69" si="53">(U59-T59)*24*60</f>
        <v>164.00000000000006</v>
      </c>
      <c r="X59" s="83">
        <v>0.37847222222222227</v>
      </c>
      <c r="Y59" s="83">
        <v>0.39027777777777778</v>
      </c>
      <c r="Z59" s="84"/>
      <c r="AA59" s="84"/>
      <c r="AB59" s="895"/>
      <c r="AC59" s="895"/>
      <c r="AD59" s="536">
        <v>1</v>
      </c>
      <c r="AE59" s="536"/>
      <c r="AF59" s="78">
        <f t="shared" si="7"/>
        <v>-23.473170731708024</v>
      </c>
      <c r="AG59" s="527">
        <f t="shared" si="8"/>
        <v>0.98435121951219462</v>
      </c>
      <c r="AH59" s="910"/>
    </row>
    <row r="60" spans="1:34" ht="19.2" customHeight="1">
      <c r="A60" s="923"/>
      <c r="B60" s="156" t="s">
        <v>166</v>
      </c>
      <c r="C60" s="536"/>
      <c r="D60" s="71" t="s">
        <v>117</v>
      </c>
      <c r="E60" s="72"/>
      <c r="F60" s="73">
        <v>10.09</v>
      </c>
      <c r="G60" s="74">
        <v>3699.52</v>
      </c>
      <c r="H60" s="75">
        <f t="shared" si="47"/>
        <v>37328.156799999997</v>
      </c>
      <c r="I60" s="526"/>
      <c r="J60" s="76">
        <v>6</v>
      </c>
      <c r="K60" s="74">
        <v>1500</v>
      </c>
      <c r="L60" s="118">
        <f t="shared" si="48"/>
        <v>250</v>
      </c>
      <c r="M60" s="524">
        <v>6</v>
      </c>
      <c r="N60" s="74">
        <f t="shared" si="49"/>
        <v>1479.8080000000004</v>
      </c>
      <c r="O60" s="77">
        <f t="shared" si="50"/>
        <v>246.63466666666673</v>
      </c>
      <c r="P60" s="197">
        <f t="shared" si="51"/>
        <v>0</v>
      </c>
      <c r="Q60" s="79">
        <f t="shared" si="52"/>
        <v>-3.3653333333332682</v>
      </c>
      <c r="R60" s="527">
        <f t="shared" si="46"/>
        <v>0.9865386666666669</v>
      </c>
      <c r="S60" s="910"/>
      <c r="T60" s="198">
        <v>0.54583333333333328</v>
      </c>
      <c r="U60" s="198">
        <v>0.64999999999999991</v>
      </c>
      <c r="V60" s="153">
        <v>5</v>
      </c>
      <c r="W60" s="523">
        <f t="shared" si="53"/>
        <v>149.99999999999994</v>
      </c>
      <c r="X60" s="83"/>
      <c r="Y60" s="83"/>
      <c r="Z60" s="84"/>
      <c r="AA60" s="84"/>
      <c r="AB60" s="895"/>
      <c r="AC60" s="895"/>
      <c r="AD60" s="536"/>
      <c r="AE60" s="536"/>
      <c r="AF60" s="78">
        <f t="shared" si="7"/>
        <v>-20.191999999999553</v>
      </c>
      <c r="AG60" s="531">
        <f t="shared" si="8"/>
        <v>0.98653866666666701</v>
      </c>
      <c r="AH60" s="910"/>
    </row>
    <row r="61" spans="1:34" ht="19.2" customHeight="1">
      <c r="A61" s="923"/>
      <c r="B61" s="156">
        <v>0</v>
      </c>
      <c r="C61" s="536"/>
      <c r="D61" s="71"/>
      <c r="E61" s="72"/>
      <c r="F61" s="73" t="s">
        <v>161</v>
      </c>
      <c r="G61" s="74"/>
      <c r="H61" s="75">
        <f t="shared" si="47"/>
        <v>0</v>
      </c>
      <c r="I61" s="526"/>
      <c r="J61" s="76"/>
      <c r="K61" s="74"/>
      <c r="L61" s="118"/>
      <c r="M61" s="524"/>
      <c r="N61" s="74"/>
      <c r="O61" s="77"/>
      <c r="P61" s="197"/>
      <c r="Q61" s="79"/>
      <c r="R61" s="527"/>
      <c r="S61" s="910"/>
      <c r="T61" s="198"/>
      <c r="U61" s="198"/>
      <c r="V61" s="153"/>
      <c r="W61" s="523">
        <f t="shared" si="53"/>
        <v>0</v>
      </c>
      <c r="X61" s="83"/>
      <c r="Y61" s="83"/>
      <c r="Z61" s="84"/>
      <c r="AA61" s="84"/>
      <c r="AB61" s="895"/>
      <c r="AC61" s="895"/>
      <c r="AD61" s="536"/>
      <c r="AE61" s="536"/>
      <c r="AF61" s="78">
        <f t="shared" si="7"/>
        <v>0</v>
      </c>
      <c r="AG61" s="527" t="e">
        <f t="shared" si="8"/>
        <v>#DIV/0!</v>
      </c>
      <c r="AH61" s="910"/>
    </row>
    <row r="62" spans="1:34" ht="19.2" customHeight="1">
      <c r="A62" s="923"/>
      <c r="B62" s="156">
        <v>0</v>
      </c>
      <c r="C62" s="536"/>
      <c r="D62" s="71"/>
      <c r="E62" s="72"/>
      <c r="F62" s="73" t="s">
        <v>161</v>
      </c>
      <c r="G62" s="145"/>
      <c r="H62" s="75">
        <f t="shared" si="47"/>
        <v>0</v>
      </c>
      <c r="I62" s="526"/>
      <c r="J62" s="76"/>
      <c r="K62" s="74"/>
      <c r="L62" s="118"/>
      <c r="M62" s="92"/>
      <c r="N62" s="74"/>
      <c r="O62" s="77"/>
      <c r="P62" s="197"/>
      <c r="Q62" s="79"/>
      <c r="R62" s="527"/>
      <c r="S62" s="910"/>
      <c r="T62" s="199"/>
      <c r="U62" s="199"/>
      <c r="V62" s="153"/>
      <c r="W62" s="523">
        <f t="shared" si="53"/>
        <v>0</v>
      </c>
      <c r="X62" s="83"/>
      <c r="Y62" s="83"/>
      <c r="Z62" s="84"/>
      <c r="AA62" s="84"/>
      <c r="AB62" s="895"/>
      <c r="AC62" s="895"/>
      <c r="AD62" s="536"/>
      <c r="AE62" s="536"/>
      <c r="AF62" s="78">
        <f t="shared" si="7"/>
        <v>0</v>
      </c>
      <c r="AG62" s="527" t="e">
        <f t="shared" si="8"/>
        <v>#DIV/0!</v>
      </c>
      <c r="AH62" s="910"/>
    </row>
    <row r="63" spans="1:34" ht="19.2" customHeight="1">
      <c r="A63" s="923"/>
      <c r="B63" s="156">
        <v>0</v>
      </c>
      <c r="C63" s="536"/>
      <c r="D63" s="71"/>
      <c r="E63" s="72"/>
      <c r="F63" s="73" t="s">
        <v>161</v>
      </c>
      <c r="G63" s="145"/>
      <c r="H63" s="75">
        <f t="shared" si="47"/>
        <v>0</v>
      </c>
      <c r="I63" s="526"/>
      <c r="J63" s="76"/>
      <c r="K63" s="74"/>
      <c r="L63" s="118"/>
      <c r="M63" s="92" t="s">
        <v>15</v>
      </c>
      <c r="N63" s="74"/>
      <c r="O63" s="77"/>
      <c r="P63" s="197"/>
      <c r="Q63" s="79"/>
      <c r="R63" s="527"/>
      <c r="S63" s="910"/>
      <c r="T63" s="199"/>
      <c r="U63" s="199"/>
      <c r="V63" s="153"/>
      <c r="W63" s="523">
        <f t="shared" si="53"/>
        <v>0</v>
      </c>
      <c r="X63" s="83"/>
      <c r="Y63" s="83"/>
      <c r="Z63" s="84"/>
      <c r="AA63" s="84"/>
      <c r="AB63" s="895"/>
      <c r="AC63" s="895"/>
      <c r="AD63" s="536"/>
      <c r="AE63" s="536"/>
      <c r="AF63" s="78">
        <f t="shared" si="7"/>
        <v>0</v>
      </c>
      <c r="AG63" s="531" t="e">
        <f t="shared" si="8"/>
        <v>#DIV/0!</v>
      </c>
      <c r="AH63" s="910"/>
    </row>
    <row r="64" spans="1:34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7"/>
        <v>0</v>
      </c>
      <c r="I64" s="526"/>
      <c r="J64" s="202"/>
      <c r="K64" s="91"/>
      <c r="L64" s="118"/>
      <c r="M64" s="92"/>
      <c r="N64" s="74"/>
      <c r="O64" s="77"/>
      <c r="P64" s="197"/>
      <c r="Q64" s="79"/>
      <c r="R64" s="527"/>
      <c r="S64" s="910"/>
      <c r="T64" s="199"/>
      <c r="U64" s="199"/>
      <c r="V64" s="153"/>
      <c r="W64" s="523">
        <f t="shared" si="53"/>
        <v>0</v>
      </c>
      <c r="X64" s="526"/>
      <c r="Y64" s="526"/>
      <c r="Z64" s="84"/>
      <c r="AA64" s="84"/>
      <c r="AB64" s="895"/>
      <c r="AC64" s="895"/>
      <c r="AD64" s="536"/>
      <c r="AE64" s="536"/>
      <c r="AF64" s="78">
        <f t="shared" si="7"/>
        <v>0</v>
      </c>
      <c r="AG64" s="527" t="e">
        <f t="shared" si="8"/>
        <v>#DIV/0!</v>
      </c>
      <c r="AH64" s="910"/>
    </row>
    <row r="65" spans="1:37" ht="19.2" customHeight="1">
      <c r="A65" s="924"/>
      <c r="B65" s="127">
        <v>0</v>
      </c>
      <c r="C65" s="533"/>
      <c r="D65" s="71"/>
      <c r="E65" s="72"/>
      <c r="F65" s="73" t="s">
        <v>161</v>
      </c>
      <c r="G65" s="145"/>
      <c r="H65" s="75">
        <f t="shared" si="47"/>
        <v>0</v>
      </c>
      <c r="I65" s="526"/>
      <c r="J65" s="202"/>
      <c r="K65" s="91"/>
      <c r="L65" s="118"/>
      <c r="M65" s="92"/>
      <c r="N65" s="91"/>
      <c r="O65" s="108"/>
      <c r="P65" s="78"/>
      <c r="Q65" s="79"/>
      <c r="R65" s="527"/>
      <c r="S65" s="910"/>
      <c r="T65" s="199"/>
      <c r="U65" s="199"/>
      <c r="V65" s="153"/>
      <c r="W65" s="523">
        <f t="shared" si="53"/>
        <v>0</v>
      </c>
      <c r="X65" s="526"/>
      <c r="Y65" s="526"/>
      <c r="Z65" s="84"/>
      <c r="AA65" s="84"/>
      <c r="AB65" s="895"/>
      <c r="AC65" s="895"/>
      <c r="AD65" s="536"/>
      <c r="AE65" s="536"/>
      <c r="AF65" s="78">
        <f t="shared" si="7"/>
        <v>0</v>
      </c>
      <c r="AG65" s="527" t="e">
        <f t="shared" si="8"/>
        <v>#DIV/0!</v>
      </c>
      <c r="AH65" s="910"/>
    </row>
    <row r="66" spans="1:37" ht="19.2" customHeight="1">
      <c r="A66" s="924"/>
      <c r="B66" s="127">
        <v>0</v>
      </c>
      <c r="C66" s="533"/>
      <c r="D66" s="71"/>
      <c r="E66" s="72"/>
      <c r="F66" s="73" t="s">
        <v>161</v>
      </c>
      <c r="G66" s="145"/>
      <c r="H66" s="75">
        <f t="shared" si="47"/>
        <v>0</v>
      </c>
      <c r="I66" s="526"/>
      <c r="J66" s="202"/>
      <c r="K66" s="91"/>
      <c r="L66" s="118"/>
      <c r="M66" s="92"/>
      <c r="N66" s="91"/>
      <c r="O66" s="108"/>
      <c r="P66" s="78"/>
      <c r="Q66" s="79"/>
      <c r="R66" s="527"/>
      <c r="S66" s="910"/>
      <c r="T66" s="199"/>
      <c r="U66" s="199"/>
      <c r="V66" s="153"/>
      <c r="W66" s="523">
        <f t="shared" si="53"/>
        <v>0</v>
      </c>
      <c r="X66" s="526"/>
      <c r="Y66" s="526"/>
      <c r="Z66" s="84"/>
      <c r="AA66" s="84"/>
      <c r="AB66" s="895"/>
      <c r="AC66" s="895"/>
      <c r="AD66" s="536"/>
      <c r="AE66" s="536"/>
      <c r="AF66" s="78">
        <f t="shared" si="7"/>
        <v>0</v>
      </c>
      <c r="AG66" s="531" t="e">
        <f t="shared" si="8"/>
        <v>#DIV/0!</v>
      </c>
      <c r="AH66" s="910"/>
    </row>
    <row r="67" spans="1:37" ht="19.2" customHeight="1">
      <c r="A67" s="924"/>
      <c r="B67" s="127">
        <v>0</v>
      </c>
      <c r="C67" s="533"/>
      <c r="D67" s="71"/>
      <c r="E67" s="72"/>
      <c r="F67" s="73" t="s">
        <v>161</v>
      </c>
      <c r="G67" s="145"/>
      <c r="H67" s="75">
        <f>F67*G67</f>
        <v>0</v>
      </c>
      <c r="I67" s="526"/>
      <c r="J67" s="202"/>
      <c r="K67" s="91"/>
      <c r="L67" s="118"/>
      <c r="M67" s="92"/>
      <c r="N67" s="91"/>
      <c r="O67" s="108"/>
      <c r="P67" s="78"/>
      <c r="Q67" s="79"/>
      <c r="R67" s="527"/>
      <c r="S67" s="910"/>
      <c r="T67" s="199"/>
      <c r="U67" s="199"/>
      <c r="V67" s="153"/>
      <c r="W67" s="523">
        <f t="shared" si="53"/>
        <v>0</v>
      </c>
      <c r="X67" s="526"/>
      <c r="Y67" s="526"/>
      <c r="Z67" s="84"/>
      <c r="AA67" s="84"/>
      <c r="AB67" s="895"/>
      <c r="AC67" s="895"/>
      <c r="AD67" s="536"/>
      <c r="AE67" s="536"/>
      <c r="AF67" s="78">
        <f t="shared" si="7"/>
        <v>0</v>
      </c>
      <c r="AG67" s="527" t="e">
        <f t="shared" si="8"/>
        <v>#DIV/0!</v>
      </c>
      <c r="AH67" s="910"/>
    </row>
    <row r="68" spans="1:37" ht="19.2" customHeight="1">
      <c r="A68" s="924"/>
      <c r="B68" s="526">
        <v>0</v>
      </c>
      <c r="C68" s="533"/>
      <c r="D68" s="71"/>
      <c r="E68" s="72"/>
      <c r="F68" s="174" t="s">
        <v>161</v>
      </c>
      <c r="G68" s="145"/>
      <c r="H68" s="75">
        <f>F68*G68</f>
        <v>0</v>
      </c>
      <c r="I68" s="526"/>
      <c r="J68" s="202"/>
      <c r="K68" s="91"/>
      <c r="L68" s="118"/>
      <c r="M68" s="92"/>
      <c r="N68" s="91"/>
      <c r="O68" s="108"/>
      <c r="P68" s="78"/>
      <c r="Q68" s="79"/>
      <c r="R68" s="527"/>
      <c r="S68" s="910"/>
      <c r="T68" s="199"/>
      <c r="U68" s="199"/>
      <c r="V68" s="153"/>
      <c r="W68" s="523">
        <f t="shared" si="53"/>
        <v>0</v>
      </c>
      <c r="X68" s="526"/>
      <c r="Y68" s="526"/>
      <c r="Z68" s="84"/>
      <c r="AA68" s="84"/>
      <c r="AB68" s="895"/>
      <c r="AC68" s="895"/>
      <c r="AD68" s="536"/>
      <c r="AE68" s="536"/>
      <c r="AF68" s="78"/>
      <c r="AG68" s="527"/>
      <c r="AH68" s="910"/>
    </row>
    <row r="69" spans="1:37" ht="19.2" customHeight="1">
      <c r="A69" s="924"/>
      <c r="B69" s="203">
        <v>0</v>
      </c>
      <c r="C69" s="204" t="s">
        <v>715</v>
      </c>
      <c r="D69" s="891" t="s">
        <v>709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f t="shared" ref="L69:O69" si="54">AVERAGE(L57:L68)</f>
        <v>232.14285714285714</v>
      </c>
      <c r="M69" s="99">
        <f t="shared" si="54"/>
        <v>6.5</v>
      </c>
      <c r="N69" s="99">
        <f t="shared" si="54"/>
        <v>1467.6067252198864</v>
      </c>
      <c r="O69" s="102">
        <f t="shared" si="54"/>
        <v>227.25533472943789</v>
      </c>
      <c r="P69" s="78">
        <f>M69-J69</f>
        <v>0</v>
      </c>
      <c r="Q69" s="79">
        <f>N69-K69</f>
        <v>-32.393274780113643</v>
      </c>
      <c r="R69" s="209">
        <f t="shared" ref="R69:R75" si="55">O69/L69</f>
        <v>0.97894605729604012</v>
      </c>
      <c r="S69" s="910"/>
      <c r="T69" s="210"/>
      <c r="U69" s="210"/>
      <c r="V69" s="74"/>
      <c r="W69" s="523">
        <f t="shared" si="53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1</v>
      </c>
      <c r="AE69" s="139">
        <f>SUM(AE57:AE68)</f>
        <v>0</v>
      </c>
      <c r="AF69" s="78">
        <f t="shared" si="7"/>
        <v>-32.393274780113643</v>
      </c>
      <c r="AG69" s="527">
        <f t="shared" si="8"/>
        <v>0.97840448347992426</v>
      </c>
      <c r="AH69" s="910"/>
    </row>
    <row r="70" spans="1:37" ht="19.2" customHeight="1">
      <c r="A70" s="925" t="s">
        <v>716</v>
      </c>
      <c r="B70" s="526" t="s">
        <v>166</v>
      </c>
      <c r="C70" s="127"/>
      <c r="D70" s="71" t="s">
        <v>120</v>
      </c>
      <c r="E70" s="72"/>
      <c r="F70" s="73">
        <v>54.09</v>
      </c>
      <c r="G70" s="85">
        <v>473.6</v>
      </c>
      <c r="H70" s="75">
        <f>F70*G70</f>
        <v>25617.024000000001</v>
      </c>
      <c r="I70" s="526"/>
      <c r="J70" s="76">
        <v>16</v>
      </c>
      <c r="K70" s="74">
        <v>1500</v>
      </c>
      <c r="L70" s="77">
        <f t="shared" ref="L70:L75" si="56">K70/J70</f>
        <v>93.75</v>
      </c>
      <c r="M70" s="524">
        <v>17</v>
      </c>
      <c r="N70" s="74">
        <f t="shared" ref="N70:N75" si="57">G70/W70*60</f>
        <v>1291.6363636363637</v>
      </c>
      <c r="O70" s="77">
        <f t="shared" ref="O70:O75" si="58">N70/M70</f>
        <v>75.978609625668454</v>
      </c>
      <c r="P70" s="78">
        <f t="shared" ref="P70:P75" si="59">M70-J70</f>
        <v>1</v>
      </c>
      <c r="Q70" s="79">
        <f t="shared" ref="Q70:Q75" si="60">O70-L70</f>
        <v>-17.771390374331546</v>
      </c>
      <c r="R70" s="527">
        <f t="shared" si="55"/>
        <v>0.8104385026737968</v>
      </c>
      <c r="S70" s="910">
        <f>R82</f>
        <v>0.89072007013221377</v>
      </c>
      <c r="T70" s="198">
        <v>0.25</v>
      </c>
      <c r="U70" s="198">
        <v>0.26527777777777778</v>
      </c>
      <c r="V70" s="526">
        <v>5</v>
      </c>
      <c r="W70" s="523">
        <f>(U70-T70)*24*60</f>
        <v>22</v>
      </c>
      <c r="X70" s="526"/>
      <c r="Y70" s="526"/>
      <c r="Z70" s="84"/>
      <c r="AA70" s="84"/>
      <c r="AB70" s="895"/>
      <c r="AC70" s="895"/>
      <c r="AD70" s="536"/>
      <c r="AE70" s="536"/>
      <c r="AF70" s="78">
        <f t="shared" si="7"/>
        <v>-208.36363636363626</v>
      </c>
      <c r="AG70" s="527">
        <f t="shared" si="8"/>
        <v>0.86109090909090913</v>
      </c>
      <c r="AH70" s="910">
        <f>AG82</f>
        <v>0.90012284337223925</v>
      </c>
      <c r="AJ70" s="62" t="str">
        <f>A70</f>
        <v>四度三組
(ET-55)</v>
      </c>
      <c r="AK70" s="404">
        <f>AVERAGE(AK71:AK81)</f>
        <v>6.4000000000000057</v>
      </c>
    </row>
    <row r="71" spans="1:37" ht="19.2" customHeight="1">
      <c r="A71" s="925"/>
      <c r="B71" s="526" t="s">
        <v>167</v>
      </c>
      <c r="C71" s="70"/>
      <c r="D71" s="211" t="s">
        <v>121</v>
      </c>
      <c r="E71" s="72"/>
      <c r="F71" s="73">
        <v>77.34</v>
      </c>
      <c r="G71" s="74">
        <v>1412.6</v>
      </c>
      <c r="H71" s="75">
        <f>F71*G71</f>
        <v>109250.484</v>
      </c>
      <c r="I71" s="526"/>
      <c r="J71" s="76">
        <v>18</v>
      </c>
      <c r="K71" s="212">
        <v>1440</v>
      </c>
      <c r="L71" s="77">
        <f t="shared" si="56"/>
        <v>80</v>
      </c>
      <c r="M71" s="529">
        <v>18</v>
      </c>
      <c r="N71" s="74">
        <f t="shared" si="57"/>
        <v>1324.3124999999998</v>
      </c>
      <c r="O71" s="77">
        <f t="shared" si="58"/>
        <v>73.572916666666657</v>
      </c>
      <c r="P71" s="78">
        <f t="shared" si="59"/>
        <v>0</v>
      </c>
      <c r="Q71" s="79">
        <f t="shared" si="60"/>
        <v>-6.4270833333333428</v>
      </c>
      <c r="R71" s="527">
        <f t="shared" si="55"/>
        <v>0.91966145833333324</v>
      </c>
      <c r="S71" s="910"/>
      <c r="T71" s="198">
        <v>0.27013888888888887</v>
      </c>
      <c r="U71" s="198">
        <v>0.31458333333333333</v>
      </c>
      <c r="V71" s="526">
        <v>7</v>
      </c>
      <c r="W71" s="523">
        <f t="shared" ref="W71:W81" si="61">(U71-T71)*24*60</f>
        <v>64.000000000000014</v>
      </c>
      <c r="X71" s="83"/>
      <c r="Y71" s="83"/>
      <c r="Z71" s="84"/>
      <c r="AA71" s="84"/>
      <c r="AB71" s="895"/>
      <c r="AC71" s="895"/>
      <c r="AD71" s="536"/>
      <c r="AE71" s="536">
        <v>1</v>
      </c>
      <c r="AF71" s="78">
        <f>N71-K71</f>
        <v>-115.68750000000023</v>
      </c>
      <c r="AG71" s="527">
        <f>N71/K71</f>
        <v>0.91966145833333313</v>
      </c>
      <c r="AH71" s="910"/>
      <c r="AJ71" s="405">
        <f t="shared" ref="AJ71:AJ81" si="62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526" t="s">
        <v>167</v>
      </c>
      <c r="C72" s="94"/>
      <c r="D72" s="211" t="s">
        <v>128</v>
      </c>
      <c r="E72" s="72"/>
      <c r="F72" s="73">
        <v>69.260000000000005</v>
      </c>
      <c r="G72" s="74">
        <v>1152.8999999999999</v>
      </c>
      <c r="H72" s="75">
        <f t="shared" ref="H72:H76" si="63">F72*G72</f>
        <v>79849.853999999992</v>
      </c>
      <c r="I72" s="526"/>
      <c r="J72" s="129">
        <v>20</v>
      </c>
      <c r="K72" s="85">
        <v>1385</v>
      </c>
      <c r="L72" s="118">
        <f t="shared" si="56"/>
        <v>69.25</v>
      </c>
      <c r="M72" s="524">
        <v>20</v>
      </c>
      <c r="N72" s="74">
        <f t="shared" si="57"/>
        <v>1281.0000000000005</v>
      </c>
      <c r="O72" s="77">
        <f t="shared" si="58"/>
        <v>64.050000000000026</v>
      </c>
      <c r="P72" s="78">
        <f t="shared" si="59"/>
        <v>0</v>
      </c>
      <c r="Q72" s="79">
        <f t="shared" si="60"/>
        <v>-5.1999999999999744</v>
      </c>
      <c r="R72" s="527">
        <f t="shared" si="55"/>
        <v>0.92490974729241915</v>
      </c>
      <c r="S72" s="910"/>
      <c r="T72" s="198">
        <v>0.31944444444444442</v>
      </c>
      <c r="U72" s="198">
        <v>0.3569444444444444</v>
      </c>
      <c r="V72" s="526">
        <v>7</v>
      </c>
      <c r="W72" s="523">
        <f t="shared" si="61"/>
        <v>53.999999999999972</v>
      </c>
      <c r="X72" s="83"/>
      <c r="Y72" s="83"/>
      <c r="Z72" s="84"/>
      <c r="AA72" s="84"/>
      <c r="AB72" s="895"/>
      <c r="AC72" s="895"/>
      <c r="AD72" s="536"/>
      <c r="AE72" s="536"/>
      <c r="AF72" s="78">
        <f>N72-K72</f>
        <v>-103.99999999999955</v>
      </c>
      <c r="AG72" s="527">
        <f>N72/K72</f>
        <v>0.92490974729241915</v>
      </c>
      <c r="AH72" s="910"/>
      <c r="AJ72" s="405">
        <f t="shared" si="62"/>
        <v>7</v>
      </c>
      <c r="AK72" s="406">
        <f t="shared" ref="AK72:AK81" si="64">IF(AJ72&gt;4,AJ72,"")</f>
        <v>7</v>
      </c>
    </row>
    <row r="73" spans="1:37" ht="19.2" customHeight="1">
      <c r="A73" s="925"/>
      <c r="B73" s="526" t="s">
        <v>167</v>
      </c>
      <c r="C73" s="213"/>
      <c r="D73" s="214" t="s">
        <v>122</v>
      </c>
      <c r="E73" s="215"/>
      <c r="F73" s="73">
        <v>53.36</v>
      </c>
      <c r="G73" s="74">
        <v>3826.02</v>
      </c>
      <c r="H73" s="75">
        <f t="shared" si="63"/>
        <v>204156.42720000001</v>
      </c>
      <c r="I73" s="536"/>
      <c r="J73" s="216">
        <v>19</v>
      </c>
      <c r="K73" s="217">
        <v>1636</v>
      </c>
      <c r="L73" s="118">
        <f t="shared" si="56"/>
        <v>86.10526315789474</v>
      </c>
      <c r="M73" s="524">
        <v>19</v>
      </c>
      <c r="N73" s="74">
        <f t="shared" si="57"/>
        <v>1399.7634146341466</v>
      </c>
      <c r="O73" s="77">
        <f t="shared" si="58"/>
        <v>73.671758664955078</v>
      </c>
      <c r="P73" s="78">
        <f t="shared" si="59"/>
        <v>0</v>
      </c>
      <c r="Q73" s="79">
        <f t="shared" si="60"/>
        <v>-12.433504492939662</v>
      </c>
      <c r="R73" s="527">
        <f t="shared" si="55"/>
        <v>0.8556011091895761</v>
      </c>
      <c r="S73" s="910"/>
      <c r="T73" s="198">
        <v>0.37222222222222218</v>
      </c>
      <c r="U73" s="198">
        <v>0.48611111111111105</v>
      </c>
      <c r="V73" s="526">
        <v>22</v>
      </c>
      <c r="W73" s="523">
        <f t="shared" si="61"/>
        <v>163.99999999999997</v>
      </c>
      <c r="X73" s="218">
        <v>0.3611111111111111</v>
      </c>
      <c r="Y73" s="218">
        <v>0.37152777777777773</v>
      </c>
      <c r="Z73" s="159"/>
      <c r="AA73" s="159"/>
      <c r="AB73" s="895"/>
      <c r="AC73" s="895"/>
      <c r="AD73" s="536"/>
      <c r="AE73" s="536"/>
      <c r="AF73" s="78">
        <f>N73-K73</f>
        <v>-236.23658536585344</v>
      </c>
      <c r="AG73" s="527">
        <f>N73/K73</f>
        <v>0.8556011091895761</v>
      </c>
      <c r="AH73" s="910"/>
      <c r="AJ73" s="405">
        <f t="shared" si="62"/>
        <v>6.0000000000000586</v>
      </c>
      <c r="AK73" s="406">
        <f t="shared" si="64"/>
        <v>6.0000000000000586</v>
      </c>
    </row>
    <row r="74" spans="1:37" ht="19.2" customHeight="1">
      <c r="A74" s="925"/>
      <c r="B74" s="526" t="s">
        <v>167</v>
      </c>
      <c r="C74" s="213"/>
      <c r="D74" s="214" t="s">
        <v>125</v>
      </c>
      <c r="E74" s="215"/>
      <c r="F74" s="73">
        <v>53.76</v>
      </c>
      <c r="G74" s="212">
        <v>2618</v>
      </c>
      <c r="H74" s="75">
        <f t="shared" si="63"/>
        <v>140743.67999999999</v>
      </c>
      <c r="I74" s="526"/>
      <c r="J74" s="76">
        <v>16</v>
      </c>
      <c r="K74" s="74">
        <v>1440</v>
      </c>
      <c r="L74" s="77">
        <f t="shared" si="56"/>
        <v>90</v>
      </c>
      <c r="M74" s="524">
        <v>16</v>
      </c>
      <c r="N74" s="74">
        <f t="shared" si="57"/>
        <v>1342.5641025641019</v>
      </c>
      <c r="O74" s="77">
        <f t="shared" si="58"/>
        <v>83.910256410256366</v>
      </c>
      <c r="P74" s="78">
        <f t="shared" si="59"/>
        <v>0</v>
      </c>
      <c r="Q74" s="79">
        <f t="shared" si="60"/>
        <v>-6.0897435897436338</v>
      </c>
      <c r="R74" s="527">
        <f t="shared" si="55"/>
        <v>0.93233618233618187</v>
      </c>
      <c r="S74" s="910"/>
      <c r="T74" s="198">
        <v>0.5263888888888888</v>
      </c>
      <c r="U74" s="198">
        <v>0.60763888888888884</v>
      </c>
      <c r="V74" s="526">
        <v>5</v>
      </c>
      <c r="W74" s="523">
        <f t="shared" si="61"/>
        <v>117.00000000000006</v>
      </c>
      <c r="X74" s="218"/>
      <c r="Y74" s="218"/>
      <c r="Z74" s="159"/>
      <c r="AA74" s="159"/>
      <c r="AB74" s="895"/>
      <c r="AC74" s="895"/>
      <c r="AD74" s="536"/>
      <c r="AE74" s="536"/>
      <c r="AF74" s="78">
        <f t="shared" ref="AF74:AF80" si="65">N74-K74</f>
        <v>-97.435897435898141</v>
      </c>
      <c r="AG74" s="527">
        <f t="shared" ref="AG74:AG80" si="66">N74/K74</f>
        <v>0.93233618233618187</v>
      </c>
      <c r="AH74" s="910"/>
      <c r="AJ74" s="405">
        <f t="shared" si="62"/>
        <v>5</v>
      </c>
      <c r="AK74" s="406">
        <f t="shared" si="64"/>
        <v>5</v>
      </c>
    </row>
    <row r="75" spans="1:37" ht="19.2" customHeight="1">
      <c r="A75" s="925"/>
      <c r="B75" s="526" t="s">
        <v>167</v>
      </c>
      <c r="C75" s="94"/>
      <c r="D75" s="214" t="s">
        <v>124</v>
      </c>
      <c r="E75" s="215"/>
      <c r="F75" s="73">
        <v>47.51</v>
      </c>
      <c r="G75" s="212">
        <v>2044</v>
      </c>
      <c r="H75" s="75">
        <f t="shared" si="63"/>
        <v>97110.44</v>
      </c>
      <c r="I75" s="526"/>
      <c r="J75" s="129">
        <v>17</v>
      </c>
      <c r="K75" s="85">
        <v>1440</v>
      </c>
      <c r="L75" s="118">
        <f t="shared" si="56"/>
        <v>84.705882352941174</v>
      </c>
      <c r="M75" s="524">
        <v>17</v>
      </c>
      <c r="N75" s="74">
        <f t="shared" si="57"/>
        <v>1318.7096774193549</v>
      </c>
      <c r="O75" s="77">
        <f t="shared" si="58"/>
        <v>77.571157495256173</v>
      </c>
      <c r="P75" s="78">
        <f t="shared" si="59"/>
        <v>0</v>
      </c>
      <c r="Q75" s="79">
        <f t="shared" si="60"/>
        <v>-7.1347248576850006</v>
      </c>
      <c r="R75" s="527">
        <f t="shared" si="55"/>
        <v>0.91577060931899656</v>
      </c>
      <c r="S75" s="910"/>
      <c r="T75" s="198">
        <v>0.62291666666666656</v>
      </c>
      <c r="U75" s="198">
        <v>0.68749999999999989</v>
      </c>
      <c r="V75" s="526">
        <v>22</v>
      </c>
      <c r="W75" s="523">
        <f t="shared" si="61"/>
        <v>92.999999999999986</v>
      </c>
      <c r="X75" s="218">
        <v>0.61249999999999993</v>
      </c>
      <c r="Y75" s="218">
        <v>0.62222222222222223</v>
      </c>
      <c r="Z75" s="159"/>
      <c r="AA75" s="159"/>
      <c r="AB75" s="895"/>
      <c r="AC75" s="895"/>
      <c r="AD75" s="536"/>
      <c r="AE75" s="536"/>
      <c r="AF75" s="78">
        <f t="shared" si="65"/>
        <v>-121.29032258064512</v>
      </c>
      <c r="AG75" s="527">
        <f t="shared" si="66"/>
        <v>0.91577060931899645</v>
      </c>
      <c r="AH75" s="910"/>
      <c r="AJ75" s="405">
        <f t="shared" si="62"/>
        <v>6.9999999999999751</v>
      </c>
      <c r="AK75" s="406">
        <f t="shared" si="64"/>
        <v>6.9999999999999751</v>
      </c>
    </row>
    <row r="76" spans="1:37" ht="19.2" customHeight="1">
      <c r="A76" s="925"/>
      <c r="B76" s="526">
        <v>0</v>
      </c>
      <c r="C76" s="213"/>
      <c r="D76" s="71"/>
      <c r="E76" s="72"/>
      <c r="F76" s="73" t="s">
        <v>161</v>
      </c>
      <c r="G76" s="212"/>
      <c r="H76" s="75">
        <f t="shared" si="63"/>
        <v>0</v>
      </c>
      <c r="I76" s="526"/>
      <c r="J76" s="76"/>
      <c r="K76" s="74"/>
      <c r="L76" s="77"/>
      <c r="M76" s="529"/>
      <c r="N76" s="74"/>
      <c r="O76" s="77"/>
      <c r="P76" s="78"/>
      <c r="Q76" s="79"/>
      <c r="R76" s="527"/>
      <c r="S76" s="910"/>
      <c r="T76" s="198"/>
      <c r="U76" s="198"/>
      <c r="V76" s="526"/>
      <c r="W76" s="523">
        <f t="shared" si="61"/>
        <v>0</v>
      </c>
      <c r="X76" s="218"/>
      <c r="Y76" s="218"/>
      <c r="Z76" s="159"/>
      <c r="AA76" s="159"/>
      <c r="AB76" s="895"/>
      <c r="AC76" s="895"/>
      <c r="AD76" s="536"/>
      <c r="AE76" s="536"/>
      <c r="AF76" s="78">
        <f t="shared" si="65"/>
        <v>0</v>
      </c>
      <c r="AG76" s="527" t="e">
        <f t="shared" si="66"/>
        <v>#DIV/0!</v>
      </c>
      <c r="AH76" s="910"/>
      <c r="AJ76" s="405" t="str">
        <f t="shared" si="62"/>
        <v/>
      </c>
      <c r="AK76" s="406" t="str">
        <f t="shared" si="64"/>
        <v/>
      </c>
    </row>
    <row r="77" spans="1:37" ht="19.2" customHeight="1">
      <c r="A77" s="925"/>
      <c r="B77" s="526">
        <v>0</v>
      </c>
      <c r="C77" s="533"/>
      <c r="D77" s="71"/>
      <c r="E77" s="72"/>
      <c r="F77" s="73" t="s">
        <v>161</v>
      </c>
      <c r="G77" s="212"/>
      <c r="H77" s="75"/>
      <c r="I77" s="536"/>
      <c r="J77" s="76"/>
      <c r="K77" s="212"/>
      <c r="L77" s="77"/>
      <c r="M77" s="529"/>
      <c r="N77" s="74"/>
      <c r="O77" s="77"/>
      <c r="P77" s="78"/>
      <c r="Q77" s="79"/>
      <c r="R77" s="527"/>
      <c r="S77" s="910"/>
      <c r="T77" s="198"/>
      <c r="U77" s="198"/>
      <c r="V77" s="526"/>
      <c r="W77" s="523">
        <f t="shared" si="61"/>
        <v>0</v>
      </c>
      <c r="X77" s="218"/>
      <c r="Y77" s="218"/>
      <c r="Z77" s="159"/>
      <c r="AA77" s="159"/>
      <c r="AB77" s="895"/>
      <c r="AC77" s="895"/>
      <c r="AD77" s="536"/>
      <c r="AE77" s="536"/>
      <c r="AF77" s="78">
        <f t="shared" si="65"/>
        <v>0</v>
      </c>
      <c r="AG77" s="527" t="e">
        <f t="shared" si="66"/>
        <v>#DIV/0!</v>
      </c>
      <c r="AH77" s="910"/>
      <c r="AJ77" s="405" t="str">
        <f t="shared" si="62"/>
        <v/>
      </c>
      <c r="AK77" s="406" t="str">
        <f t="shared" si="64"/>
        <v/>
      </c>
    </row>
    <row r="78" spans="1:37" ht="19.2" customHeight="1">
      <c r="A78" s="925"/>
      <c r="B78" s="526">
        <v>0</v>
      </c>
      <c r="C78" s="533"/>
      <c r="D78" s="71"/>
      <c r="E78" s="72"/>
      <c r="F78" s="73" t="s">
        <v>161</v>
      </c>
      <c r="G78" s="85"/>
      <c r="H78" s="75"/>
      <c r="I78" s="536"/>
      <c r="J78" s="129"/>
      <c r="K78" s="85"/>
      <c r="L78" s="118"/>
      <c r="M78" s="529"/>
      <c r="N78" s="74"/>
      <c r="O78" s="77"/>
      <c r="P78" s="78"/>
      <c r="Q78" s="79"/>
      <c r="R78" s="527"/>
      <c r="S78" s="910"/>
      <c r="T78" s="198"/>
      <c r="U78" s="198"/>
      <c r="V78" s="526"/>
      <c r="W78" s="523">
        <f t="shared" si="61"/>
        <v>0</v>
      </c>
      <c r="X78" s="218"/>
      <c r="Y78" s="218"/>
      <c r="Z78" s="159"/>
      <c r="AA78" s="159"/>
      <c r="AB78" s="895"/>
      <c r="AC78" s="895"/>
      <c r="AD78" s="536"/>
      <c r="AE78" s="536"/>
      <c r="AF78" s="78">
        <f t="shared" si="65"/>
        <v>0</v>
      </c>
      <c r="AG78" s="527" t="e">
        <f t="shared" si="66"/>
        <v>#DIV/0!</v>
      </c>
      <c r="AH78" s="910"/>
      <c r="AJ78" s="405" t="str">
        <f t="shared" si="62"/>
        <v/>
      </c>
      <c r="AK78" s="406" t="str">
        <f t="shared" si="64"/>
        <v/>
      </c>
    </row>
    <row r="79" spans="1:37" ht="19.2" customHeight="1">
      <c r="A79" s="925"/>
      <c r="B79" s="526">
        <v>0</v>
      </c>
      <c r="C79" s="213"/>
      <c r="D79" s="214"/>
      <c r="E79" s="215"/>
      <c r="F79" s="73" t="s">
        <v>161</v>
      </c>
      <c r="G79" s="85"/>
      <c r="H79" s="75"/>
      <c r="I79" s="536"/>
      <c r="J79" s="129"/>
      <c r="K79" s="85"/>
      <c r="L79" s="118"/>
      <c r="M79" s="529"/>
      <c r="N79" s="85"/>
      <c r="O79" s="219"/>
      <c r="P79" s="140"/>
      <c r="Q79" s="220"/>
      <c r="R79" s="141"/>
      <c r="S79" s="910"/>
      <c r="T79" s="198"/>
      <c r="U79" s="198"/>
      <c r="V79" s="526"/>
      <c r="W79" s="523">
        <f t="shared" si="61"/>
        <v>0</v>
      </c>
      <c r="X79" s="218"/>
      <c r="Y79" s="218"/>
      <c r="Z79" s="159"/>
      <c r="AA79" s="159"/>
      <c r="AB79" s="895"/>
      <c r="AC79" s="895"/>
      <c r="AD79" s="536"/>
      <c r="AE79" s="536"/>
      <c r="AF79" s="78">
        <f t="shared" si="65"/>
        <v>0</v>
      </c>
      <c r="AG79" s="527" t="e">
        <f t="shared" si="66"/>
        <v>#DIV/0!</v>
      </c>
      <c r="AH79" s="910"/>
      <c r="AJ79" s="405" t="str">
        <f t="shared" si="62"/>
        <v/>
      </c>
      <c r="AK79" s="406" t="str">
        <f t="shared" si="64"/>
        <v/>
      </c>
    </row>
    <row r="80" spans="1:37" ht="19.2" customHeight="1">
      <c r="A80" s="925"/>
      <c r="B80" s="526">
        <v>0</v>
      </c>
      <c r="C80" s="533"/>
      <c r="D80" s="71"/>
      <c r="E80" s="72"/>
      <c r="F80" s="73" t="s">
        <v>161</v>
      </c>
      <c r="G80" s="85"/>
      <c r="H80" s="75"/>
      <c r="I80" s="536"/>
      <c r="J80" s="129"/>
      <c r="K80" s="85"/>
      <c r="L80" s="118"/>
      <c r="M80" s="529"/>
      <c r="N80" s="85"/>
      <c r="O80" s="221"/>
      <c r="P80" s="84"/>
      <c r="Q80" s="119"/>
      <c r="R80" s="535"/>
      <c r="S80" s="910"/>
      <c r="T80" s="198"/>
      <c r="U80" s="198"/>
      <c r="V80" s="526"/>
      <c r="W80" s="523">
        <f t="shared" si="61"/>
        <v>0</v>
      </c>
      <c r="X80" s="218"/>
      <c r="Y80" s="218"/>
      <c r="Z80" s="159"/>
      <c r="AA80" s="159"/>
      <c r="AB80" s="895"/>
      <c r="AC80" s="895"/>
      <c r="AD80" s="536"/>
      <c r="AE80" s="536"/>
      <c r="AF80" s="78">
        <f t="shared" si="65"/>
        <v>0</v>
      </c>
      <c r="AG80" s="527" t="e">
        <f t="shared" si="66"/>
        <v>#DIV/0!</v>
      </c>
      <c r="AH80" s="910"/>
      <c r="AJ80" s="405" t="str">
        <f t="shared" si="62"/>
        <v/>
      </c>
      <c r="AK80" s="406" t="str">
        <f t="shared" si="64"/>
        <v/>
      </c>
    </row>
    <row r="81" spans="1:37" ht="19.2" customHeight="1">
      <c r="A81" s="925"/>
      <c r="B81" s="526">
        <v>0</v>
      </c>
      <c r="C81" s="533"/>
      <c r="D81" s="71"/>
      <c r="E81" s="72"/>
      <c r="F81" s="73" t="s">
        <v>161</v>
      </c>
      <c r="G81" s="85"/>
      <c r="H81" s="116"/>
      <c r="I81" s="536"/>
      <c r="J81" s="129"/>
      <c r="K81" s="85"/>
      <c r="L81" s="118"/>
      <c r="M81" s="529"/>
      <c r="N81" s="85"/>
      <c r="O81" s="221"/>
      <c r="P81" s="84"/>
      <c r="Q81" s="119"/>
      <c r="R81" s="535"/>
      <c r="S81" s="910"/>
      <c r="T81" s="198"/>
      <c r="U81" s="198"/>
      <c r="V81" s="526"/>
      <c r="W81" s="523">
        <f t="shared" si="61"/>
        <v>0</v>
      </c>
      <c r="X81" s="218"/>
      <c r="Y81" s="218"/>
      <c r="Z81" s="159"/>
      <c r="AA81" s="159"/>
      <c r="AB81" s="895"/>
      <c r="AC81" s="895"/>
      <c r="AD81" s="536"/>
      <c r="AE81" s="536"/>
      <c r="AF81" s="78"/>
      <c r="AG81" s="160"/>
      <c r="AH81" s="910"/>
      <c r="AJ81" s="405" t="str">
        <f t="shared" si="62"/>
        <v/>
      </c>
      <c r="AK81" s="406" t="str">
        <f t="shared" si="64"/>
        <v/>
      </c>
    </row>
    <row r="82" spans="1:37" ht="19.2" customHeight="1">
      <c r="A82" s="926"/>
      <c r="B82" s="203">
        <v>0</v>
      </c>
      <c r="C82" s="132" t="s">
        <v>289</v>
      </c>
      <c r="D82" s="891" t="s">
        <v>219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f t="shared" ref="L82:O82" si="67">AVERAGE(L70:L81)</f>
        <v>83.968524251805988</v>
      </c>
      <c r="M82" s="103">
        <f t="shared" si="67"/>
        <v>17.833333333333332</v>
      </c>
      <c r="N82" s="103">
        <f t="shared" si="67"/>
        <v>1326.3310097089945</v>
      </c>
      <c r="O82" s="223">
        <f t="shared" si="67"/>
        <v>74.792449810467119</v>
      </c>
      <c r="P82" s="150">
        <f>M82-J82</f>
        <v>0.1666666666666643</v>
      </c>
      <c r="Q82" s="151">
        <f>N82-K82</f>
        <v>-147.16899029100546</v>
      </c>
      <c r="R82" s="209">
        <f>O82/L82</f>
        <v>0.89072007013221377</v>
      </c>
      <c r="S82" s="910"/>
      <c r="T82" s="198"/>
      <c r="U82" s="198"/>
      <c r="V82" s="526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0</v>
      </c>
      <c r="AE82" s="139">
        <f>SUM(AE70:AE81)</f>
        <v>1</v>
      </c>
      <c r="AF82" s="78">
        <f>N82-K82</f>
        <v>-147.16899029100546</v>
      </c>
      <c r="AG82" s="527">
        <f>N82/K82</f>
        <v>0.90012284337223925</v>
      </c>
      <c r="AH82" s="910"/>
    </row>
    <row r="83" spans="1:37" ht="19.2" customHeight="1">
      <c r="A83" s="918" t="s">
        <v>290</v>
      </c>
      <c r="B83" s="142" t="s">
        <v>163</v>
      </c>
      <c r="C83" s="533"/>
      <c r="D83" s="225" t="s">
        <v>100</v>
      </c>
      <c r="E83" s="72"/>
      <c r="F83" s="174">
        <v>27.5</v>
      </c>
      <c r="G83" s="74">
        <v>297</v>
      </c>
      <c r="H83" s="116">
        <f t="shared" ref="H83:H94" si="68">F83*G83</f>
        <v>8167.5</v>
      </c>
      <c r="I83" s="526"/>
      <c r="J83" s="129">
        <v>12</v>
      </c>
      <c r="K83" s="85">
        <v>2000</v>
      </c>
      <c r="L83" s="118">
        <f t="shared" ref="L83:L84" si="69">K83/J83</f>
        <v>166.66666666666666</v>
      </c>
      <c r="M83" s="529">
        <v>12</v>
      </c>
      <c r="N83" s="85">
        <f t="shared" ref="N83:N91" si="70">G83/W83*60</f>
        <v>1272.8571428571402</v>
      </c>
      <c r="O83" s="221">
        <f t="shared" ref="O83:O91" si="71">N83/M83</f>
        <v>106.07142857142834</v>
      </c>
      <c r="P83" s="84">
        <f t="shared" ref="P83:P84" si="72">M83-J83</f>
        <v>0</v>
      </c>
      <c r="Q83" s="119">
        <f t="shared" ref="Q83:Q84" si="73">O83-L83</f>
        <v>-60.595238095238315</v>
      </c>
      <c r="R83" s="224">
        <f t="shared" ref="R83:R84" si="74">O83/L83</f>
        <v>0.63642857142857012</v>
      </c>
      <c r="S83" s="910">
        <f>R95</f>
        <v>0.81631860648025423</v>
      </c>
      <c r="T83" s="198">
        <v>0.33333333333333331</v>
      </c>
      <c r="U83" s="198">
        <v>0.34305555555555556</v>
      </c>
      <c r="V83" s="526">
        <v>5</v>
      </c>
      <c r="W83" s="523">
        <f t="shared" ref="W83:W93" si="75">(U83-T83)*24*60</f>
        <v>14.00000000000003</v>
      </c>
      <c r="X83" s="83"/>
      <c r="Y83" s="83"/>
      <c r="Z83" s="84"/>
      <c r="AA83" s="84"/>
      <c r="AB83" s="895"/>
      <c r="AC83" s="895"/>
      <c r="AD83" s="536"/>
      <c r="AE83" s="536"/>
      <c r="AF83" s="78">
        <f t="shared" ref="AF83:AF173" si="76">N83-K83</f>
        <v>-727.14285714285984</v>
      </c>
      <c r="AG83" s="527">
        <f t="shared" ref="AG83:AG173" si="77">N83/K83</f>
        <v>0.63642857142857012</v>
      </c>
      <c r="AH83" s="910">
        <f>AG95</f>
        <v>0.83197065190294872</v>
      </c>
      <c r="AJ83" s="62" t="str">
        <f>A83</f>
        <v>四度四組
(ET-55)</v>
      </c>
      <c r="AK83" s="404">
        <f>AVERAGE(AK84:AK94)</f>
        <v>6.7499999999999973</v>
      </c>
    </row>
    <row r="84" spans="1:37" ht="19.2" customHeight="1">
      <c r="A84" s="919"/>
      <c r="B84" s="142" t="s">
        <v>163</v>
      </c>
      <c r="C84" s="157"/>
      <c r="D84" s="225" t="s">
        <v>191</v>
      </c>
      <c r="E84" s="72"/>
      <c r="F84" s="174">
        <v>28.26</v>
      </c>
      <c r="G84" s="74">
        <v>903</v>
      </c>
      <c r="H84" s="116">
        <f t="shared" si="68"/>
        <v>25518.780000000002</v>
      </c>
      <c r="I84" s="526"/>
      <c r="J84" s="129">
        <v>12</v>
      </c>
      <c r="K84" s="85">
        <v>2000</v>
      </c>
      <c r="L84" s="118">
        <f t="shared" si="69"/>
        <v>166.66666666666666</v>
      </c>
      <c r="M84" s="529">
        <v>12</v>
      </c>
      <c r="N84" s="85">
        <f t="shared" si="70"/>
        <v>1504.9999999999989</v>
      </c>
      <c r="O84" s="221">
        <f t="shared" si="71"/>
        <v>125.41666666666657</v>
      </c>
      <c r="P84" s="84">
        <f t="shared" si="72"/>
        <v>0</v>
      </c>
      <c r="Q84" s="119">
        <f t="shared" si="73"/>
        <v>-41.250000000000085</v>
      </c>
      <c r="R84" s="224">
        <f t="shared" si="74"/>
        <v>0.7524999999999995</v>
      </c>
      <c r="S84" s="910"/>
      <c r="T84" s="198">
        <v>0.34791666666666665</v>
      </c>
      <c r="U84" s="198">
        <v>0.37291666666666667</v>
      </c>
      <c r="V84" s="526">
        <v>7</v>
      </c>
      <c r="W84" s="523">
        <f t="shared" si="75"/>
        <v>36.000000000000028</v>
      </c>
      <c r="X84" s="83"/>
      <c r="Y84" s="83"/>
      <c r="Z84" s="84"/>
      <c r="AA84" s="84"/>
      <c r="AB84" s="895"/>
      <c r="AC84" s="895"/>
      <c r="AD84" s="536"/>
      <c r="AE84" s="536"/>
      <c r="AF84" s="78">
        <f t="shared" si="76"/>
        <v>-495.00000000000114</v>
      </c>
      <c r="AG84" s="527">
        <f t="shared" si="77"/>
        <v>0.75249999999999939</v>
      </c>
      <c r="AH84" s="910"/>
      <c r="AJ84" s="405">
        <f t="shared" ref="AJ84:AJ94" si="78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2756</v>
      </c>
      <c r="H85" s="116">
        <f t="shared" si="68"/>
        <v>168419.16</v>
      </c>
      <c r="I85" s="526"/>
      <c r="J85" s="129">
        <v>16</v>
      </c>
      <c r="K85" s="85">
        <v>1440</v>
      </c>
      <c r="L85" s="118">
        <f>K85/J85</f>
        <v>90</v>
      </c>
      <c r="M85" s="529">
        <v>16</v>
      </c>
      <c r="N85" s="85">
        <f t="shared" si="70"/>
        <v>1291.8749999999998</v>
      </c>
      <c r="O85" s="221">
        <f t="shared" si="71"/>
        <v>80.742187499999986</v>
      </c>
      <c r="P85" s="84">
        <f>M85-J85</f>
        <v>0</v>
      </c>
      <c r="Q85" s="119">
        <f>O85-L85</f>
        <v>-9.2578125000000142</v>
      </c>
      <c r="R85" s="224">
        <f>O85/L85</f>
        <v>0.89713541666666652</v>
      </c>
      <c r="S85" s="910"/>
      <c r="T85" s="198">
        <v>0.37847222222222221</v>
      </c>
      <c r="U85" s="198">
        <v>0.46736111111111112</v>
      </c>
      <c r="V85" s="526">
        <v>8</v>
      </c>
      <c r="W85" s="523">
        <f t="shared" si="75"/>
        <v>128.00000000000003</v>
      </c>
      <c r="X85" s="83"/>
      <c r="Y85" s="83"/>
      <c r="Z85" s="84"/>
      <c r="AA85" s="84"/>
      <c r="AB85" s="895"/>
      <c r="AC85" s="895"/>
      <c r="AD85" s="536">
        <v>1</v>
      </c>
      <c r="AE85" s="536"/>
      <c r="AF85" s="78">
        <f t="shared" si="76"/>
        <v>-148.12500000000023</v>
      </c>
      <c r="AG85" s="527">
        <f t="shared" si="77"/>
        <v>0.89713541666666652</v>
      </c>
      <c r="AH85" s="910"/>
      <c r="AJ85" s="405">
        <f t="shared" si="78"/>
        <v>8</v>
      </c>
      <c r="AK85" s="406">
        <f t="shared" ref="AK85:AK94" si="79">IF(AJ85&gt;4,AJ85,"")</f>
        <v>8</v>
      </c>
    </row>
    <row r="86" spans="1:37" ht="19.2" customHeight="1">
      <c r="A86" s="919"/>
      <c r="B86" s="142" t="s">
        <v>167</v>
      </c>
      <c r="C86" s="127"/>
      <c r="D86" s="225" t="s">
        <v>127</v>
      </c>
      <c r="E86" s="72"/>
      <c r="F86" s="174">
        <v>61.09</v>
      </c>
      <c r="G86" s="74">
        <v>2324</v>
      </c>
      <c r="H86" s="116">
        <f t="shared" si="68"/>
        <v>141973.16</v>
      </c>
      <c r="I86" s="526"/>
      <c r="J86" s="129">
        <v>17</v>
      </c>
      <c r="K86" s="85">
        <v>1440</v>
      </c>
      <c r="L86" s="118">
        <f>K86/J86</f>
        <v>84.705882352941174</v>
      </c>
      <c r="M86" s="529">
        <v>17</v>
      </c>
      <c r="N86" s="85">
        <f t="shared" si="70"/>
        <v>1291.1111111111118</v>
      </c>
      <c r="O86" s="221">
        <f t="shared" si="71"/>
        <v>75.947712418300696</v>
      </c>
      <c r="P86" s="84">
        <f>M86-J86</f>
        <v>0</v>
      </c>
      <c r="Q86" s="119">
        <f>O86-L86</f>
        <v>-8.7581699346404775</v>
      </c>
      <c r="R86" s="224">
        <f>O86/L86</f>
        <v>0.89660493827160548</v>
      </c>
      <c r="S86" s="910"/>
      <c r="T86" s="198">
        <v>0.50694444444444442</v>
      </c>
      <c r="U86" s="198">
        <v>0.58194444444444438</v>
      </c>
      <c r="V86" s="526">
        <v>7</v>
      </c>
      <c r="W86" s="523">
        <f t="shared" si="75"/>
        <v>107.99999999999994</v>
      </c>
      <c r="X86" s="83"/>
      <c r="Y86" s="83"/>
      <c r="Z86" s="84"/>
      <c r="AA86" s="84"/>
      <c r="AB86" s="895"/>
      <c r="AC86" s="895"/>
      <c r="AD86" s="536">
        <v>1</v>
      </c>
      <c r="AE86" s="536"/>
      <c r="AF86" s="78">
        <f>N86-K86</f>
        <v>-148.88888888888823</v>
      </c>
      <c r="AG86" s="527">
        <f>N86/K86</f>
        <v>0.89660493827160537</v>
      </c>
      <c r="AH86" s="910"/>
      <c r="AJ86" s="405">
        <f t="shared" si="78"/>
        <v>7</v>
      </c>
      <c r="AK86" s="406">
        <f t="shared" si="79"/>
        <v>7</v>
      </c>
    </row>
    <row r="87" spans="1:37" ht="19.2" customHeight="1">
      <c r="A87" s="919"/>
      <c r="B87" s="142" t="s">
        <v>167</v>
      </c>
      <c r="C87" s="533"/>
      <c r="D87" s="71" t="s">
        <v>121</v>
      </c>
      <c r="E87" s="72"/>
      <c r="F87" s="174">
        <v>77.34</v>
      </c>
      <c r="G87" s="85">
        <v>605.4</v>
      </c>
      <c r="H87" s="116">
        <f t="shared" si="68"/>
        <v>46821.635999999999</v>
      </c>
      <c r="I87" s="526">
        <v>1</v>
      </c>
      <c r="J87" s="129">
        <v>18</v>
      </c>
      <c r="K87" s="85">
        <v>1440</v>
      </c>
      <c r="L87" s="118">
        <f>K87/J87</f>
        <v>80</v>
      </c>
      <c r="M87" s="529">
        <v>18</v>
      </c>
      <c r="N87" s="85">
        <f t="shared" si="70"/>
        <v>1252.5517241379284</v>
      </c>
      <c r="O87" s="221">
        <f t="shared" si="71"/>
        <v>69.586206896551573</v>
      </c>
      <c r="P87" s="84">
        <f>M87-J87</f>
        <v>0</v>
      </c>
      <c r="Q87" s="119">
        <f>O87-L87</f>
        <v>-10.413793103448427</v>
      </c>
      <c r="R87" s="224">
        <f>O87/L87</f>
        <v>0.86982758620689471</v>
      </c>
      <c r="S87" s="910"/>
      <c r="T87" s="198">
        <v>0.58680555555555547</v>
      </c>
      <c r="U87" s="198">
        <v>0.6069444444444444</v>
      </c>
      <c r="V87" s="526">
        <v>7</v>
      </c>
      <c r="W87" s="523">
        <f t="shared" si="75"/>
        <v>29.000000000000057</v>
      </c>
      <c r="X87" s="83"/>
      <c r="Y87" s="83"/>
      <c r="Z87" s="84"/>
      <c r="AA87" s="84"/>
      <c r="AB87" s="895"/>
      <c r="AC87" s="895"/>
      <c r="AD87" s="536"/>
      <c r="AE87" s="536"/>
      <c r="AF87" s="78">
        <f>N87-K87</f>
        <v>-187.44827586207157</v>
      </c>
      <c r="AG87" s="527">
        <f>N87/K87</f>
        <v>0.86982758620689471</v>
      </c>
      <c r="AH87" s="910"/>
      <c r="AJ87" s="405">
        <f t="shared" si="78"/>
        <v>7</v>
      </c>
      <c r="AK87" s="406">
        <f t="shared" si="79"/>
        <v>7</v>
      </c>
    </row>
    <row r="88" spans="1:37" ht="19.2" customHeight="1">
      <c r="A88" s="919"/>
      <c r="B88" s="142" t="s">
        <v>167</v>
      </c>
      <c r="C88" s="533"/>
      <c r="D88" s="71" t="s">
        <v>128</v>
      </c>
      <c r="E88" s="72"/>
      <c r="F88" s="174">
        <v>69.260000000000005</v>
      </c>
      <c r="G88" s="148">
        <v>494.09999999999997</v>
      </c>
      <c r="H88" s="116">
        <f t="shared" si="68"/>
        <v>34221.366000000002</v>
      </c>
      <c r="I88" s="526">
        <v>1</v>
      </c>
      <c r="J88" s="129">
        <v>20</v>
      </c>
      <c r="K88" s="85">
        <v>1385</v>
      </c>
      <c r="L88" s="118">
        <f t="shared" ref="L88:L91" si="80">K88/J88</f>
        <v>69.25</v>
      </c>
      <c r="M88" s="529">
        <v>20</v>
      </c>
      <c r="N88" s="85">
        <f t="shared" si="70"/>
        <v>1235.2499999999961</v>
      </c>
      <c r="O88" s="221">
        <f t="shared" si="71"/>
        <v>61.762499999999804</v>
      </c>
      <c r="P88" s="84">
        <f t="shared" ref="P88" si="81">M88-J88</f>
        <v>0</v>
      </c>
      <c r="Q88" s="119">
        <f t="shared" ref="Q88" si="82">O88-L88</f>
        <v>-7.4875000000001961</v>
      </c>
      <c r="R88" s="224">
        <f t="shared" ref="R88" si="83">O88/L88</f>
        <v>0.89187725631768666</v>
      </c>
      <c r="S88" s="910"/>
      <c r="T88" s="198">
        <v>0.62222222222222212</v>
      </c>
      <c r="U88" s="198">
        <v>0.63888888888888884</v>
      </c>
      <c r="V88" s="526">
        <v>22</v>
      </c>
      <c r="W88" s="523">
        <f t="shared" si="75"/>
        <v>24.000000000000075</v>
      </c>
      <c r="X88" s="83">
        <v>0.61111111111111105</v>
      </c>
      <c r="Y88" s="83">
        <v>0.62152777777777779</v>
      </c>
      <c r="Z88" s="84"/>
      <c r="AA88" s="84"/>
      <c r="AB88" s="895"/>
      <c r="AC88" s="895"/>
      <c r="AD88" s="536"/>
      <c r="AE88" s="536"/>
      <c r="AF88" s="78">
        <f>N88-K88</f>
        <v>-149.75000000000387</v>
      </c>
      <c r="AG88" s="527">
        <f>N88/K88</f>
        <v>0.89187725631768677</v>
      </c>
      <c r="AH88" s="910"/>
      <c r="AJ88" s="405">
        <f t="shared" si="78"/>
        <v>5.9999999999999787</v>
      </c>
      <c r="AK88" s="406">
        <f t="shared" si="79"/>
        <v>5.9999999999999787</v>
      </c>
    </row>
    <row r="89" spans="1:37" ht="19.2" customHeight="1">
      <c r="A89" s="919"/>
      <c r="B89" s="142" t="s">
        <v>167</v>
      </c>
      <c r="C89" s="533"/>
      <c r="D89" s="71" t="s">
        <v>122</v>
      </c>
      <c r="E89" s="72"/>
      <c r="F89" s="174">
        <v>53.36</v>
      </c>
      <c r="G89" s="148">
        <v>1970.9800000000002</v>
      </c>
      <c r="H89" s="116">
        <f t="shared" si="68"/>
        <v>105171.49280000001</v>
      </c>
      <c r="I89" s="526">
        <v>1</v>
      </c>
      <c r="J89" s="129">
        <v>19</v>
      </c>
      <c r="K89" s="85">
        <v>1636</v>
      </c>
      <c r="L89" s="118">
        <f t="shared" si="80"/>
        <v>86.10526315789474</v>
      </c>
      <c r="M89" s="529">
        <v>19</v>
      </c>
      <c r="N89" s="85">
        <f t="shared" si="70"/>
        <v>1375.1023255813952</v>
      </c>
      <c r="O89" s="221">
        <f t="shared" si="71"/>
        <v>72.373806609547117</v>
      </c>
      <c r="P89" s="84">
        <f>M89-J89</f>
        <v>0</v>
      </c>
      <c r="Q89" s="119">
        <f>O89-L89</f>
        <v>-13.731456548347623</v>
      </c>
      <c r="R89" s="224">
        <f>O89/L89</f>
        <v>0.84052709387615843</v>
      </c>
      <c r="S89" s="910"/>
      <c r="T89" s="198">
        <v>0.64374999999999993</v>
      </c>
      <c r="U89" s="198">
        <v>0.70347222222222217</v>
      </c>
      <c r="V89" s="526">
        <v>7</v>
      </c>
      <c r="W89" s="523">
        <f t="shared" si="75"/>
        <v>86.000000000000014</v>
      </c>
      <c r="X89" s="83"/>
      <c r="Y89" s="83"/>
      <c r="Z89" s="84"/>
      <c r="AA89" s="84"/>
      <c r="AB89" s="895"/>
      <c r="AC89" s="895"/>
      <c r="AD89" s="536"/>
      <c r="AE89" s="536"/>
      <c r="AF89" s="78">
        <f>N89-K89</f>
        <v>-260.89767441860477</v>
      </c>
      <c r="AG89" s="527">
        <f>N89/K89</f>
        <v>0.84052709387615843</v>
      </c>
      <c r="AH89" s="910"/>
      <c r="AJ89" s="405">
        <f t="shared" si="78"/>
        <v>7</v>
      </c>
      <c r="AK89" s="406">
        <f t="shared" si="79"/>
        <v>7</v>
      </c>
    </row>
    <row r="90" spans="1:37" ht="19.2" customHeight="1">
      <c r="A90" s="919"/>
      <c r="B90" s="142" t="s">
        <v>164</v>
      </c>
      <c r="C90" s="533"/>
      <c r="D90" s="71" t="s">
        <v>107</v>
      </c>
      <c r="E90" s="72"/>
      <c r="F90" s="174">
        <v>49.52</v>
      </c>
      <c r="G90" s="74">
        <v>418.56</v>
      </c>
      <c r="H90" s="116">
        <f t="shared" si="68"/>
        <v>20727.091200000003</v>
      </c>
      <c r="I90" s="226">
        <v>1</v>
      </c>
      <c r="J90" s="129">
        <v>18</v>
      </c>
      <c r="K90" s="85">
        <v>1565</v>
      </c>
      <c r="L90" s="118">
        <f t="shared" si="80"/>
        <v>86.944444444444443</v>
      </c>
      <c r="M90" s="529">
        <v>18</v>
      </c>
      <c r="N90" s="85">
        <f t="shared" si="70"/>
        <v>1395.2000000000048</v>
      </c>
      <c r="O90" s="221">
        <f t="shared" si="71"/>
        <v>77.511111111111376</v>
      </c>
      <c r="P90" s="84">
        <f t="shared" ref="P90:P91" si="84">M90-J90</f>
        <v>0</v>
      </c>
      <c r="Q90" s="119">
        <f t="shared" ref="Q90:Q91" si="85">O90-L90</f>
        <v>-9.4333333333330671</v>
      </c>
      <c r="R90" s="224">
        <f t="shared" ref="R90:R91" si="86">O90/L90</f>
        <v>0.89150159744409252</v>
      </c>
      <c r="S90" s="910"/>
      <c r="T90" s="198">
        <v>0.70763888888888882</v>
      </c>
      <c r="U90" s="198">
        <v>0.72013888888888877</v>
      </c>
      <c r="V90" s="526">
        <v>6</v>
      </c>
      <c r="W90" s="523">
        <f t="shared" si="75"/>
        <v>17.999999999999936</v>
      </c>
      <c r="X90" s="227"/>
      <c r="Y90" s="227"/>
      <c r="Z90" s="84"/>
      <c r="AA90" s="84"/>
      <c r="AB90" s="895"/>
      <c r="AC90" s="895"/>
      <c r="AD90" s="536"/>
      <c r="AE90" s="536"/>
      <c r="AF90" s="78">
        <f t="shared" si="76"/>
        <v>-169.79999999999518</v>
      </c>
      <c r="AG90" s="527">
        <f t="shared" si="77"/>
        <v>0.89150159744409252</v>
      </c>
      <c r="AH90" s="910"/>
      <c r="AJ90" s="405">
        <f t="shared" si="78"/>
        <v>6</v>
      </c>
      <c r="AK90" s="406">
        <f t="shared" si="79"/>
        <v>6</v>
      </c>
    </row>
    <row r="91" spans="1:37" ht="19.2" customHeight="1">
      <c r="A91" s="919"/>
      <c r="B91" s="142" t="s">
        <v>164</v>
      </c>
      <c r="C91" s="533"/>
      <c r="D91" s="71" t="s">
        <v>103</v>
      </c>
      <c r="E91" s="72"/>
      <c r="F91" s="174">
        <v>38.39</v>
      </c>
      <c r="G91" s="74">
        <v>568.19999999999993</v>
      </c>
      <c r="H91" s="116">
        <f t="shared" si="68"/>
        <v>21813.197999999997</v>
      </c>
      <c r="I91" s="228">
        <v>1</v>
      </c>
      <c r="J91" s="129">
        <v>17</v>
      </c>
      <c r="K91" s="85">
        <v>1565</v>
      </c>
      <c r="L91" s="118">
        <f t="shared" si="80"/>
        <v>92.058823529411768</v>
      </c>
      <c r="M91" s="529">
        <v>17</v>
      </c>
      <c r="N91" s="85">
        <f t="shared" si="70"/>
        <v>1420.4999999999955</v>
      </c>
      <c r="O91" s="221">
        <f t="shared" si="71"/>
        <v>83.558823529411498</v>
      </c>
      <c r="P91" s="84">
        <f t="shared" si="84"/>
        <v>0</v>
      </c>
      <c r="Q91" s="119">
        <f t="shared" si="85"/>
        <v>-8.50000000000027</v>
      </c>
      <c r="R91" s="224">
        <f t="shared" si="86"/>
        <v>0.90766773162939007</v>
      </c>
      <c r="S91" s="911"/>
      <c r="T91" s="198">
        <v>0.72430555555555542</v>
      </c>
      <c r="U91" s="198">
        <v>0.74097222222222214</v>
      </c>
      <c r="V91" s="526">
        <v>6</v>
      </c>
      <c r="W91" s="523">
        <f t="shared" si="75"/>
        <v>24.000000000000075</v>
      </c>
      <c r="X91" s="149"/>
      <c r="Y91" s="149"/>
      <c r="Z91" s="84"/>
      <c r="AA91" s="84"/>
      <c r="AB91" s="895"/>
      <c r="AC91" s="895"/>
      <c r="AD91" s="536"/>
      <c r="AE91" s="536"/>
      <c r="AF91" s="78">
        <f t="shared" si="76"/>
        <v>-144.50000000000455</v>
      </c>
      <c r="AG91" s="527">
        <f t="shared" si="77"/>
        <v>0.90766773162939007</v>
      </c>
      <c r="AH91" s="911"/>
      <c r="AJ91" s="405">
        <f t="shared" si="78"/>
        <v>6</v>
      </c>
      <c r="AK91" s="406">
        <f t="shared" si="79"/>
        <v>6</v>
      </c>
    </row>
    <row r="92" spans="1:37" ht="19.2" customHeight="1">
      <c r="A92" s="919"/>
      <c r="B92" s="142">
        <v>0</v>
      </c>
      <c r="C92" s="533"/>
      <c r="D92" s="71"/>
      <c r="E92" s="72"/>
      <c r="F92" s="174" t="s">
        <v>161</v>
      </c>
      <c r="G92" s="74"/>
      <c r="H92" s="116">
        <f t="shared" si="68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526"/>
      <c r="W92" s="523">
        <f t="shared" si="75"/>
        <v>0</v>
      </c>
      <c r="X92" s="218"/>
      <c r="Y92" s="218"/>
      <c r="Z92" s="159"/>
      <c r="AA92" s="159"/>
      <c r="AB92" s="895"/>
      <c r="AC92" s="895"/>
      <c r="AD92" s="536"/>
      <c r="AE92" s="536"/>
      <c r="AF92" s="78">
        <f t="shared" si="76"/>
        <v>0</v>
      </c>
      <c r="AG92" s="527" t="e">
        <f t="shared" si="77"/>
        <v>#DIV/0!</v>
      </c>
      <c r="AH92" s="911"/>
      <c r="AJ92" s="405" t="str">
        <f t="shared" si="78"/>
        <v/>
      </c>
      <c r="AK92" s="406" t="str">
        <f t="shared" si="79"/>
        <v/>
      </c>
    </row>
    <row r="93" spans="1:37" ht="19.2" customHeight="1">
      <c r="A93" s="919"/>
      <c r="B93" s="521">
        <v>0</v>
      </c>
      <c r="C93" s="229"/>
      <c r="D93" s="88"/>
      <c r="E93" s="90"/>
      <c r="F93" s="174" t="s">
        <v>161</v>
      </c>
      <c r="G93" s="74"/>
      <c r="H93" s="116">
        <f t="shared" si="68"/>
        <v>0</v>
      </c>
      <c r="I93" s="230"/>
      <c r="J93" s="129"/>
      <c r="K93" s="85"/>
      <c r="L93" s="231"/>
      <c r="M93" s="529"/>
      <c r="N93" s="85"/>
      <c r="O93" s="118"/>
      <c r="P93" s="84"/>
      <c r="Q93" s="119"/>
      <c r="R93" s="530"/>
      <c r="S93" s="920"/>
      <c r="T93" s="232"/>
      <c r="U93" s="232"/>
      <c r="V93" s="521"/>
      <c r="W93" s="523">
        <f t="shared" si="75"/>
        <v>0</v>
      </c>
      <c r="X93" s="233"/>
      <c r="Y93" s="233"/>
      <c r="Z93" s="159"/>
      <c r="AA93" s="159"/>
      <c r="AB93" s="895"/>
      <c r="AC93" s="895"/>
      <c r="AD93" s="536"/>
      <c r="AE93" s="536"/>
      <c r="AF93" s="78">
        <f t="shared" si="76"/>
        <v>0</v>
      </c>
      <c r="AG93" s="527" t="e">
        <f t="shared" si="77"/>
        <v>#DIV/0!</v>
      </c>
      <c r="AH93" s="911"/>
      <c r="AJ93" s="405" t="str">
        <f t="shared" si="78"/>
        <v/>
      </c>
      <c r="AK93" s="406" t="str">
        <f t="shared" si="79"/>
        <v/>
      </c>
    </row>
    <row r="94" spans="1:37" ht="19.2" customHeight="1">
      <c r="A94" s="919"/>
      <c r="B94" s="521">
        <v>0</v>
      </c>
      <c r="C94" s="229"/>
      <c r="D94" s="71"/>
      <c r="E94" s="72"/>
      <c r="F94" s="174" t="s">
        <v>161</v>
      </c>
      <c r="G94" s="74"/>
      <c r="H94" s="116">
        <f t="shared" si="68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30"/>
      <c r="S94" s="920"/>
      <c r="T94" s="232"/>
      <c r="U94" s="232"/>
      <c r="V94" s="521"/>
      <c r="W94" s="523">
        <f>(U94-T94)*24*60</f>
        <v>0</v>
      </c>
      <c r="X94" s="233"/>
      <c r="Y94" s="233"/>
      <c r="Z94" s="159"/>
      <c r="AA94" s="159"/>
      <c r="AB94" s="895"/>
      <c r="AC94" s="895"/>
      <c r="AD94" s="536"/>
      <c r="AE94" s="536"/>
      <c r="AF94" s="78">
        <f t="shared" si="76"/>
        <v>0</v>
      </c>
      <c r="AG94" s="527" t="e">
        <f t="shared" si="77"/>
        <v>#DIV/0!</v>
      </c>
      <c r="AH94" s="911"/>
      <c r="AJ94" s="405" t="str">
        <f t="shared" si="78"/>
        <v/>
      </c>
      <c r="AK94" s="406" t="str">
        <f t="shared" si="79"/>
        <v/>
      </c>
    </row>
    <row r="95" spans="1:37" ht="19.2" customHeight="1">
      <c r="A95" s="919"/>
      <c r="B95" s="236">
        <v>0</v>
      </c>
      <c r="C95" s="132" t="s">
        <v>291</v>
      </c>
      <c r="D95" s="891" t="s">
        <v>219</v>
      </c>
      <c r="E95" s="891"/>
      <c r="F95" s="98"/>
      <c r="G95" s="99"/>
      <c r="H95" s="237"/>
      <c r="I95" s="135"/>
      <c r="J95" s="238">
        <v>16.555555555555557</v>
      </c>
      <c r="K95" s="238">
        <v>1607.8888888888889</v>
      </c>
      <c r="L95" s="239">
        <f t="shared" ref="L95:O95" si="87">AVERAGE(L83:L94)</f>
        <v>102.48863853533618</v>
      </c>
      <c r="M95" s="238">
        <f t="shared" si="87"/>
        <v>16.555555555555557</v>
      </c>
      <c r="N95" s="238">
        <f t="shared" si="87"/>
        <v>1337.7163670763969</v>
      </c>
      <c r="O95" s="239">
        <f t="shared" si="87"/>
        <v>83.663382589224113</v>
      </c>
      <c r="P95" s="240">
        <f>M95-J95</f>
        <v>0</v>
      </c>
      <c r="Q95" s="241">
        <f t="shared" ref="Q95:Q103" si="88">O95-L95</f>
        <v>-18.825255946112065</v>
      </c>
      <c r="R95" s="242">
        <f>O95/L95</f>
        <v>0.81631860648025423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2</v>
      </c>
      <c r="AE95" s="139">
        <f>SUM(AE83:AE94)</f>
        <v>0</v>
      </c>
      <c r="AF95" s="104">
        <f t="shared" si="76"/>
        <v>-270.17252181249205</v>
      </c>
      <c r="AG95" s="528">
        <f t="shared" si="77"/>
        <v>0.83197065190294872</v>
      </c>
      <c r="AH95" s="911"/>
    </row>
    <row r="96" spans="1:37" ht="19.2" customHeight="1">
      <c r="A96" s="921" t="s">
        <v>292</v>
      </c>
      <c r="B96" s="526" t="s">
        <v>163</v>
      </c>
      <c r="C96" s="127"/>
      <c r="D96" s="128" t="s">
        <v>111</v>
      </c>
      <c r="E96" s="72"/>
      <c r="F96" s="73">
        <v>43.14</v>
      </c>
      <c r="G96" s="74">
        <v>1508.5</v>
      </c>
      <c r="H96" s="75">
        <f t="shared" ref="H96:H105" si="89">F96*G96</f>
        <v>65076.69</v>
      </c>
      <c r="I96" s="526"/>
      <c r="J96" s="76">
        <v>17</v>
      </c>
      <c r="K96" s="74">
        <v>1500</v>
      </c>
      <c r="L96" s="77">
        <f t="shared" ref="L96:L103" si="90">K96/J96</f>
        <v>88.235294117647058</v>
      </c>
      <c r="M96" s="524">
        <v>17</v>
      </c>
      <c r="N96" s="74">
        <f t="shared" ref="N96:N103" si="91">G96/W96*60</f>
        <v>1331.0294117647059</v>
      </c>
      <c r="O96" s="77">
        <f t="shared" ref="O96:O103" si="92">N96/M96</f>
        <v>78.29584775086505</v>
      </c>
      <c r="P96" s="78">
        <f t="shared" ref="P96:P103" si="93">M96-J96</f>
        <v>0</v>
      </c>
      <c r="Q96" s="79">
        <f t="shared" si="88"/>
        <v>-9.9394463667820077</v>
      </c>
      <c r="R96" s="527">
        <f t="shared" ref="R96:R103" si="94">O96/L96</f>
        <v>0.88735294117647057</v>
      </c>
      <c r="S96" s="910">
        <f>R108</f>
        <v>0.84542801490031849</v>
      </c>
      <c r="T96" s="80">
        <v>0.33333333333333331</v>
      </c>
      <c r="U96" s="80">
        <v>0.38055555555555554</v>
      </c>
      <c r="V96" s="536">
        <v>5</v>
      </c>
      <c r="W96" s="120">
        <f t="shared" ref="W96:W133" si="95">(U96-T96)*24*60</f>
        <v>68</v>
      </c>
      <c r="X96" s="126"/>
      <c r="Y96" s="126"/>
      <c r="Z96" s="84"/>
      <c r="AA96" s="84"/>
      <c r="AB96" s="895"/>
      <c r="AC96" s="895"/>
      <c r="AD96" s="536"/>
      <c r="AE96" s="536"/>
      <c r="AF96" s="84">
        <f t="shared" si="76"/>
        <v>-168.97058823529414</v>
      </c>
      <c r="AG96" s="530">
        <f t="shared" si="77"/>
        <v>0.88735294117647057</v>
      </c>
      <c r="AH96" s="894">
        <f>AG108</f>
        <v>0.84146228507410525</v>
      </c>
    </row>
    <row r="97" spans="1:37" s="252" customFormat="1" ht="19.2" customHeight="1">
      <c r="A97" s="921"/>
      <c r="B97" s="526" t="s">
        <v>163</v>
      </c>
      <c r="C97" s="243"/>
      <c r="D97" s="244" t="s">
        <v>130</v>
      </c>
      <c r="E97" s="87"/>
      <c r="F97" s="245">
        <v>29.113149847094796</v>
      </c>
      <c r="G97" s="246">
        <v>2241.75</v>
      </c>
      <c r="H97" s="247">
        <f t="shared" si="89"/>
        <v>65264.403669724757</v>
      </c>
      <c r="I97" s="153"/>
      <c r="J97" s="76">
        <v>20</v>
      </c>
      <c r="K97" s="74">
        <v>1385</v>
      </c>
      <c r="L97" s="77">
        <f t="shared" si="90"/>
        <v>69.25</v>
      </c>
      <c r="M97" s="129">
        <v>20</v>
      </c>
      <c r="N97" s="74">
        <f t="shared" si="91"/>
        <v>1149.6153846153848</v>
      </c>
      <c r="O97" s="77">
        <f t="shared" si="92"/>
        <v>57.480769230769241</v>
      </c>
      <c r="P97" s="78">
        <f t="shared" si="93"/>
        <v>0</v>
      </c>
      <c r="Q97" s="79">
        <f t="shared" si="88"/>
        <v>-11.769230769230759</v>
      </c>
      <c r="R97" s="527">
        <f t="shared" si="94"/>
        <v>0.8300472091085811</v>
      </c>
      <c r="S97" s="910"/>
      <c r="T97" s="248">
        <v>0.39583333333333331</v>
      </c>
      <c r="U97" s="248">
        <v>0.4770833333333333</v>
      </c>
      <c r="V97" s="249">
        <v>22</v>
      </c>
      <c r="W97" s="120">
        <f t="shared" si="95"/>
        <v>116.99999999999999</v>
      </c>
      <c r="X97" s="83">
        <v>0.38472222222222219</v>
      </c>
      <c r="Y97" s="83">
        <v>0.39444444444444443</v>
      </c>
      <c r="Z97" s="84"/>
      <c r="AA97" s="84"/>
      <c r="AB97" s="895"/>
      <c r="AC97" s="895"/>
      <c r="AD97" s="249"/>
      <c r="AE97" s="249"/>
      <c r="AF97" s="250">
        <f t="shared" si="76"/>
        <v>-235.38461538461524</v>
      </c>
      <c r="AG97" s="251">
        <f t="shared" si="77"/>
        <v>0.8300472091085811</v>
      </c>
      <c r="AH97" s="894"/>
      <c r="AJ97" s="62"/>
      <c r="AK97" s="62"/>
    </row>
    <row r="98" spans="1:37" s="255" customFormat="1" ht="19.2" customHeight="1">
      <c r="A98" s="921"/>
      <c r="B98" s="526" t="s">
        <v>166</v>
      </c>
      <c r="C98" s="86"/>
      <c r="D98" s="71" t="s">
        <v>123</v>
      </c>
      <c r="E98" s="114"/>
      <c r="F98" s="245">
        <v>51.44</v>
      </c>
      <c r="G98" s="85">
        <v>1179</v>
      </c>
      <c r="H98" s="247">
        <f t="shared" si="89"/>
        <v>60647.759999999995</v>
      </c>
      <c r="I98" s="536"/>
      <c r="J98" s="76">
        <v>20</v>
      </c>
      <c r="K98" s="74">
        <v>1440</v>
      </c>
      <c r="L98" s="77">
        <f t="shared" si="90"/>
        <v>72</v>
      </c>
      <c r="M98" s="129">
        <v>20</v>
      </c>
      <c r="N98" s="74">
        <f t="shared" si="91"/>
        <v>1179.0000000000011</v>
      </c>
      <c r="O98" s="77">
        <f t="shared" si="92"/>
        <v>58.95000000000006</v>
      </c>
      <c r="P98" s="78">
        <f t="shared" si="93"/>
        <v>0</v>
      </c>
      <c r="Q98" s="79">
        <f t="shared" si="88"/>
        <v>-13.04999999999994</v>
      </c>
      <c r="R98" s="527">
        <f t="shared" si="94"/>
        <v>0.81875000000000087</v>
      </c>
      <c r="S98" s="910"/>
      <c r="T98" s="80">
        <v>0.51736111111111105</v>
      </c>
      <c r="U98" s="80">
        <v>0.55902777777777768</v>
      </c>
      <c r="V98" s="536">
        <v>5</v>
      </c>
      <c r="W98" s="120">
        <f t="shared" si="95"/>
        <v>59.999999999999943</v>
      </c>
      <c r="X98" s="253"/>
      <c r="Y98" s="253"/>
      <c r="Z98" s="254"/>
      <c r="AA98" s="254"/>
      <c r="AB98" s="895"/>
      <c r="AC98" s="895"/>
      <c r="AD98" s="536"/>
      <c r="AE98" s="536"/>
      <c r="AF98" s="250">
        <f t="shared" si="76"/>
        <v>-260.99999999999886</v>
      </c>
      <c r="AG98" s="530">
        <f t="shared" si="77"/>
        <v>0.81875000000000075</v>
      </c>
      <c r="AH98" s="894"/>
      <c r="AJ98" s="62"/>
      <c r="AK98" s="62"/>
    </row>
    <row r="99" spans="1:37" ht="19.2" customHeight="1">
      <c r="A99" s="921"/>
      <c r="B99" s="526" t="s">
        <v>166</v>
      </c>
      <c r="C99" s="112"/>
      <c r="D99" s="113" t="s">
        <v>192</v>
      </c>
      <c r="E99" s="114"/>
      <c r="F99" s="245">
        <v>56.43</v>
      </c>
      <c r="G99" s="85">
        <v>1419</v>
      </c>
      <c r="H99" s="247">
        <f t="shared" si="89"/>
        <v>80074.17</v>
      </c>
      <c r="I99" s="536"/>
      <c r="J99" s="76">
        <v>19</v>
      </c>
      <c r="K99" s="74">
        <v>1385</v>
      </c>
      <c r="L99" s="77">
        <f t="shared" si="90"/>
        <v>72.89473684210526</v>
      </c>
      <c r="M99" s="524">
        <v>19</v>
      </c>
      <c r="N99" s="74">
        <f t="shared" si="91"/>
        <v>1290.0000000000016</v>
      </c>
      <c r="O99" s="77">
        <f t="shared" si="92"/>
        <v>67.894736842105345</v>
      </c>
      <c r="P99" s="78">
        <f t="shared" si="93"/>
        <v>0</v>
      </c>
      <c r="Q99" s="79">
        <f t="shared" si="88"/>
        <v>-4.9999999999999147</v>
      </c>
      <c r="R99" s="527">
        <f t="shared" si="94"/>
        <v>0.93140794223826828</v>
      </c>
      <c r="S99" s="910"/>
      <c r="T99" s="80">
        <v>0.56388888888888877</v>
      </c>
      <c r="U99" s="80">
        <v>0.60972222222222205</v>
      </c>
      <c r="V99" s="536">
        <v>7</v>
      </c>
      <c r="W99" s="120">
        <f t="shared" si="95"/>
        <v>65.999999999999929</v>
      </c>
      <c r="X99" s="218"/>
      <c r="Y99" s="218"/>
      <c r="Z99" s="159"/>
      <c r="AA99" s="159"/>
      <c r="AB99" s="895"/>
      <c r="AC99" s="895"/>
      <c r="AD99" s="536"/>
      <c r="AE99" s="536"/>
      <c r="AF99" s="250">
        <f t="shared" si="76"/>
        <v>-94.999999999998408</v>
      </c>
      <c r="AG99" s="251">
        <f t="shared" si="77"/>
        <v>0.93140794223826828</v>
      </c>
      <c r="AH99" s="894"/>
    </row>
    <row r="100" spans="1:37" s="255" customFormat="1" ht="19.2" customHeight="1">
      <c r="A100" s="921"/>
      <c r="B100" s="526" t="s">
        <v>166</v>
      </c>
      <c r="C100" s="86"/>
      <c r="D100" s="71" t="s">
        <v>196</v>
      </c>
      <c r="E100" s="114"/>
      <c r="F100" s="245">
        <v>57.3</v>
      </c>
      <c r="G100" s="85">
        <v>1146</v>
      </c>
      <c r="H100" s="247">
        <f t="shared" si="89"/>
        <v>65665.8</v>
      </c>
      <c r="I100" s="536"/>
      <c r="J100" s="76">
        <v>19</v>
      </c>
      <c r="K100" s="74">
        <v>1440</v>
      </c>
      <c r="L100" s="77">
        <f t="shared" si="90"/>
        <v>75.78947368421052</v>
      </c>
      <c r="M100" s="129">
        <v>19</v>
      </c>
      <c r="N100" s="74">
        <f t="shared" si="91"/>
        <v>1273.3333333333339</v>
      </c>
      <c r="O100" s="77">
        <f t="shared" si="92"/>
        <v>67.017543859649152</v>
      </c>
      <c r="P100" s="78">
        <f t="shared" si="93"/>
        <v>0</v>
      </c>
      <c r="Q100" s="79">
        <f t="shared" si="88"/>
        <v>-8.7719298245613686</v>
      </c>
      <c r="R100" s="527">
        <f t="shared" si="94"/>
        <v>0.88425925925925974</v>
      </c>
      <c r="S100" s="910"/>
      <c r="T100" s="248">
        <v>0.62499999999999978</v>
      </c>
      <c r="U100" s="248">
        <v>0.66249999999999976</v>
      </c>
      <c r="V100" s="249">
        <v>22</v>
      </c>
      <c r="W100" s="120">
        <f t="shared" si="95"/>
        <v>53.999999999999972</v>
      </c>
      <c r="X100" s="256">
        <v>0.61388888888888882</v>
      </c>
      <c r="Y100" s="256">
        <v>0.62361111111111112</v>
      </c>
      <c r="Z100" s="254"/>
      <c r="AA100" s="254"/>
      <c r="AB100" s="895"/>
      <c r="AC100" s="895"/>
      <c r="AD100" s="536">
        <v>1</v>
      </c>
      <c r="AE100" s="536"/>
      <c r="AF100" s="250">
        <f t="shared" si="76"/>
        <v>-166.66666666666606</v>
      </c>
      <c r="AG100" s="530">
        <f t="shared" si="77"/>
        <v>0.88425925925925963</v>
      </c>
      <c r="AH100" s="894"/>
      <c r="AJ100" s="62"/>
      <c r="AK100" s="62"/>
    </row>
    <row r="101" spans="1:37" s="255" customFormat="1" ht="19.2" customHeight="1">
      <c r="A101" s="921"/>
      <c r="B101" s="526" t="s">
        <v>163</v>
      </c>
      <c r="C101" s="86"/>
      <c r="D101" s="113" t="s">
        <v>130</v>
      </c>
      <c r="E101" s="114"/>
      <c r="F101" s="245">
        <v>29.113149847094796</v>
      </c>
      <c r="G101" s="85">
        <v>747.25</v>
      </c>
      <c r="H101" s="247">
        <f t="shared" si="89"/>
        <v>21754.801223241586</v>
      </c>
      <c r="I101" s="536">
        <v>1</v>
      </c>
      <c r="J101" s="76">
        <v>20</v>
      </c>
      <c r="K101" s="74">
        <v>1385</v>
      </c>
      <c r="L101" s="77">
        <f t="shared" si="90"/>
        <v>69.25</v>
      </c>
      <c r="M101" s="129">
        <v>20</v>
      </c>
      <c r="N101" s="74">
        <f t="shared" si="91"/>
        <v>1149.6153846153838</v>
      </c>
      <c r="O101" s="77">
        <f t="shared" si="92"/>
        <v>57.480769230769191</v>
      </c>
      <c r="P101" s="78">
        <f t="shared" si="93"/>
        <v>0</v>
      </c>
      <c r="Q101" s="79">
        <f t="shared" si="88"/>
        <v>-11.769230769230809</v>
      </c>
      <c r="R101" s="527">
        <f t="shared" si="94"/>
        <v>0.83004720910858032</v>
      </c>
      <c r="S101" s="910"/>
      <c r="T101" s="248">
        <v>0.66736111111111085</v>
      </c>
      <c r="U101" s="80">
        <v>0.6944444444444442</v>
      </c>
      <c r="V101" s="249">
        <v>7</v>
      </c>
      <c r="W101" s="120">
        <f t="shared" si="95"/>
        <v>39.000000000000021</v>
      </c>
      <c r="X101" s="257"/>
      <c r="Y101" s="257"/>
      <c r="Z101" s="254"/>
      <c r="AA101" s="254"/>
      <c r="AB101" s="895"/>
      <c r="AC101" s="895"/>
      <c r="AD101" s="536"/>
      <c r="AE101" s="536"/>
      <c r="AF101" s="250">
        <f t="shared" si="76"/>
        <v>-235.38461538461615</v>
      </c>
      <c r="AG101" s="251">
        <f t="shared" si="77"/>
        <v>0.83004720910858043</v>
      </c>
      <c r="AH101" s="894"/>
      <c r="AJ101" s="62"/>
      <c r="AK101" s="62"/>
    </row>
    <row r="102" spans="1:37" s="255" customFormat="1" ht="19.2" customHeight="1">
      <c r="A102" s="921"/>
      <c r="B102" s="526" t="s">
        <v>163</v>
      </c>
      <c r="C102" s="213"/>
      <c r="D102" s="113" t="s">
        <v>111</v>
      </c>
      <c r="E102" s="215"/>
      <c r="F102" s="245">
        <v>43.14</v>
      </c>
      <c r="G102" s="85">
        <v>646.5</v>
      </c>
      <c r="H102" s="247">
        <f t="shared" si="89"/>
        <v>27890.010000000002</v>
      </c>
      <c r="I102" s="526">
        <v>1</v>
      </c>
      <c r="J102" s="76">
        <v>17</v>
      </c>
      <c r="K102" s="74">
        <v>1500</v>
      </c>
      <c r="L102" s="77">
        <f t="shared" si="90"/>
        <v>88.235294117647058</v>
      </c>
      <c r="M102" s="129">
        <v>17</v>
      </c>
      <c r="N102" s="74">
        <f t="shared" si="91"/>
        <v>1337.5862068965491</v>
      </c>
      <c r="O102" s="77">
        <f t="shared" si="92"/>
        <v>78.681541582149947</v>
      </c>
      <c r="P102" s="78">
        <f t="shared" si="93"/>
        <v>0</v>
      </c>
      <c r="Q102" s="79">
        <f t="shared" si="88"/>
        <v>-9.5537525354971109</v>
      </c>
      <c r="R102" s="527">
        <f t="shared" si="94"/>
        <v>0.89172413793103278</v>
      </c>
      <c r="S102" s="910"/>
      <c r="T102" s="248">
        <v>0.69930555555555529</v>
      </c>
      <c r="U102" s="248">
        <v>0.71944444444444422</v>
      </c>
      <c r="V102" s="249">
        <v>7</v>
      </c>
      <c r="W102" s="120">
        <f t="shared" si="95"/>
        <v>29.000000000000057</v>
      </c>
      <c r="X102" s="257"/>
      <c r="Y102" s="257"/>
      <c r="Z102" s="254"/>
      <c r="AA102" s="254"/>
      <c r="AB102" s="895"/>
      <c r="AC102" s="895"/>
      <c r="AD102" s="536">
        <v>1</v>
      </c>
      <c r="AE102" s="536"/>
      <c r="AF102" s="250">
        <f t="shared" si="76"/>
        <v>-162.41379310345087</v>
      </c>
      <c r="AG102" s="530">
        <f t="shared" si="77"/>
        <v>0.89172413793103278</v>
      </c>
      <c r="AH102" s="894"/>
      <c r="AJ102" s="62"/>
      <c r="AK102" s="62"/>
    </row>
    <row r="103" spans="1:37" s="255" customFormat="1" ht="19.2" customHeight="1">
      <c r="A103" s="921"/>
      <c r="B103" s="526" t="s">
        <v>166</v>
      </c>
      <c r="C103" s="258"/>
      <c r="D103" s="113" t="s">
        <v>154</v>
      </c>
      <c r="E103" s="114"/>
      <c r="F103" s="245">
        <v>54.5</v>
      </c>
      <c r="G103" s="85">
        <v>394</v>
      </c>
      <c r="H103" s="247">
        <f t="shared" si="89"/>
        <v>21473</v>
      </c>
      <c r="I103" s="259"/>
      <c r="J103" s="76">
        <v>21</v>
      </c>
      <c r="K103" s="74">
        <v>1440</v>
      </c>
      <c r="L103" s="77">
        <f t="shared" si="90"/>
        <v>68.571428571428569</v>
      </c>
      <c r="M103" s="129">
        <v>21</v>
      </c>
      <c r="N103" s="74">
        <f t="shared" si="91"/>
        <v>945.59999999999729</v>
      </c>
      <c r="O103" s="77">
        <f t="shared" si="92"/>
        <v>45.028571428571297</v>
      </c>
      <c r="P103" s="78">
        <f t="shared" si="93"/>
        <v>0</v>
      </c>
      <c r="Q103" s="79">
        <f t="shared" si="88"/>
        <v>-23.542857142857272</v>
      </c>
      <c r="R103" s="527">
        <f t="shared" si="94"/>
        <v>0.65666666666666473</v>
      </c>
      <c r="S103" s="910"/>
      <c r="T103" s="248">
        <v>0.72361111111111087</v>
      </c>
      <c r="U103" s="248">
        <v>0.74097222222222203</v>
      </c>
      <c r="V103" s="249">
        <v>6</v>
      </c>
      <c r="W103" s="120">
        <f t="shared" si="95"/>
        <v>25.000000000000071</v>
      </c>
      <c r="X103" s="257"/>
      <c r="Y103" s="257"/>
      <c r="Z103" s="254"/>
      <c r="AA103" s="254"/>
      <c r="AB103" s="895"/>
      <c r="AC103" s="895"/>
      <c r="AD103" s="536"/>
      <c r="AE103" s="536">
        <v>1</v>
      </c>
      <c r="AF103" s="84">
        <f t="shared" si="76"/>
        <v>-494.40000000000271</v>
      </c>
      <c r="AG103" s="530">
        <f t="shared" si="77"/>
        <v>0.65666666666666473</v>
      </c>
      <c r="AH103" s="894"/>
      <c r="AJ103" s="62"/>
      <c r="AK103" s="62"/>
    </row>
    <row r="104" spans="1:37" s="255" customFormat="1" ht="19.2" customHeight="1">
      <c r="A104" s="921"/>
      <c r="B104" s="526">
        <v>0</v>
      </c>
      <c r="C104" s="260"/>
      <c r="D104" s="113"/>
      <c r="E104" s="114"/>
      <c r="F104" s="245" t="s">
        <v>161</v>
      </c>
      <c r="G104" s="246"/>
      <c r="H104" s="247">
        <f t="shared" si="89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27"/>
      <c r="S104" s="911"/>
      <c r="T104" s="248"/>
      <c r="U104" s="248"/>
      <c r="V104" s="249"/>
      <c r="W104" s="120">
        <f t="shared" si="95"/>
        <v>0</v>
      </c>
      <c r="X104" s="257"/>
      <c r="Y104" s="257"/>
      <c r="Z104" s="254"/>
      <c r="AA104" s="254"/>
      <c r="AB104" s="895"/>
      <c r="AC104" s="895"/>
      <c r="AD104" s="536"/>
      <c r="AE104" s="536"/>
      <c r="AF104" s="250">
        <f t="shared" si="76"/>
        <v>0</v>
      </c>
      <c r="AG104" s="251" t="e">
        <f t="shared" si="77"/>
        <v>#DIV/0!</v>
      </c>
      <c r="AH104" s="894"/>
      <c r="AJ104" s="62"/>
      <c r="AK104" s="62"/>
    </row>
    <row r="105" spans="1:37" s="255" customFormat="1" ht="19.2" customHeight="1">
      <c r="A105" s="921"/>
      <c r="B105" s="526">
        <v>0</v>
      </c>
      <c r="C105" s="260"/>
      <c r="D105" s="113"/>
      <c r="E105" s="114"/>
      <c r="F105" s="245" t="s">
        <v>161</v>
      </c>
      <c r="G105" s="246"/>
      <c r="H105" s="247">
        <f t="shared" si="89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27"/>
      <c r="S105" s="911"/>
      <c r="T105" s="248"/>
      <c r="U105" s="248"/>
      <c r="V105" s="249"/>
      <c r="W105" s="120">
        <f t="shared" si="95"/>
        <v>0</v>
      </c>
      <c r="X105" s="257"/>
      <c r="Y105" s="257"/>
      <c r="Z105" s="254"/>
      <c r="AA105" s="254"/>
      <c r="AB105" s="895"/>
      <c r="AC105" s="895"/>
      <c r="AD105" s="536"/>
      <c r="AE105" s="536"/>
      <c r="AF105" s="84">
        <f t="shared" si="76"/>
        <v>0</v>
      </c>
      <c r="AG105" s="530" t="e">
        <f t="shared" si="77"/>
        <v>#DIV/0!</v>
      </c>
      <c r="AH105" s="894"/>
      <c r="AJ105" s="62"/>
      <c r="AK105" s="62"/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27"/>
      <c r="S106" s="920"/>
      <c r="T106" s="248"/>
      <c r="U106" s="248"/>
      <c r="V106" s="249"/>
      <c r="W106" s="120">
        <f t="shared" si="95"/>
        <v>0</v>
      </c>
      <c r="X106" s="257"/>
      <c r="Y106" s="257"/>
      <c r="Z106" s="254"/>
      <c r="AA106" s="254"/>
      <c r="AB106" s="895"/>
      <c r="AC106" s="895"/>
      <c r="AD106" s="536"/>
      <c r="AE106" s="536"/>
      <c r="AF106" s="84">
        <f t="shared" si="76"/>
        <v>0</v>
      </c>
      <c r="AG106" s="530" t="e">
        <f t="shared" si="77"/>
        <v>#DIV/0!</v>
      </c>
      <c r="AH106" s="894"/>
      <c r="AJ106" s="62"/>
      <c r="AK106" s="62"/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30"/>
      <c r="S107" s="920"/>
      <c r="T107" s="248"/>
      <c r="U107" s="248"/>
      <c r="V107" s="249"/>
      <c r="W107" s="120">
        <f t="shared" si="95"/>
        <v>0</v>
      </c>
      <c r="X107" s="257"/>
      <c r="Y107" s="257"/>
      <c r="Z107" s="254"/>
      <c r="AA107" s="254"/>
      <c r="AB107" s="895"/>
      <c r="AC107" s="895"/>
      <c r="AD107" s="536"/>
      <c r="AE107" s="536"/>
      <c r="AF107" s="254"/>
      <c r="AG107" s="530"/>
      <c r="AH107" s="894"/>
      <c r="AJ107" s="62"/>
      <c r="AK107" s="62"/>
    </row>
    <row r="108" spans="1:37" ht="19.2" customHeight="1">
      <c r="A108" s="921"/>
      <c r="B108" s="142">
        <v>0</v>
      </c>
      <c r="C108" s="132" t="s">
        <v>293</v>
      </c>
      <c r="D108" s="891" t="s">
        <v>219</v>
      </c>
      <c r="E108" s="891"/>
      <c r="F108" s="263"/>
      <c r="G108" s="103"/>
      <c r="H108" s="134"/>
      <c r="I108" s="135"/>
      <c r="J108" s="103">
        <v>19.125</v>
      </c>
      <c r="K108" s="103">
        <v>1434.375</v>
      </c>
      <c r="L108" s="136">
        <f t="shared" ref="L108:O108" si="96">AVERAGE(L96:L107)</f>
        <v>75.528278416629803</v>
      </c>
      <c r="M108" s="103">
        <f t="shared" si="96"/>
        <v>19.125</v>
      </c>
      <c r="N108" s="103">
        <f t="shared" si="96"/>
        <v>1206.9724651531697</v>
      </c>
      <c r="O108" s="136">
        <f t="shared" si="96"/>
        <v>63.853722490609904</v>
      </c>
      <c r="P108" s="84">
        <f t="shared" ref="P108:P117" si="97">M108-J108</f>
        <v>0</v>
      </c>
      <c r="Q108" s="119">
        <f t="shared" ref="Q108:Q117" si="98">O108-L108</f>
        <v>-11.674555926019899</v>
      </c>
      <c r="R108" s="137">
        <f t="shared" ref="R108:R117" si="99">O108/L108</f>
        <v>0.84542801490031849</v>
      </c>
      <c r="S108" s="911"/>
      <c r="T108" s="80"/>
      <c r="U108" s="80"/>
      <c r="V108" s="85"/>
      <c r="W108" s="120">
        <f t="shared" si="95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2</v>
      </c>
      <c r="AE108" s="139">
        <f>SUM(AE96:AE107)</f>
        <v>1</v>
      </c>
      <c r="AF108" s="84">
        <f t="shared" si="76"/>
        <v>-227.40253484683035</v>
      </c>
      <c r="AG108" s="530">
        <f t="shared" si="77"/>
        <v>0.84146228507410525</v>
      </c>
      <c r="AH108" s="894"/>
    </row>
    <row r="109" spans="1:37" ht="19.2" customHeight="1">
      <c r="A109" s="912" t="s">
        <v>294</v>
      </c>
      <c r="B109" s="526" t="s">
        <v>166</v>
      </c>
      <c r="C109" s="533"/>
      <c r="D109" s="264" t="s">
        <v>123</v>
      </c>
      <c r="E109" s="72"/>
      <c r="F109" s="73">
        <v>51.44</v>
      </c>
      <c r="G109" s="74">
        <v>1179</v>
      </c>
      <c r="H109" s="75">
        <f t="shared" ref="H109:H119" si="100">F109*G109</f>
        <v>60647.759999999995</v>
      </c>
      <c r="I109" s="526"/>
      <c r="J109" s="76">
        <v>20</v>
      </c>
      <c r="K109" s="74">
        <v>1440</v>
      </c>
      <c r="L109" s="77">
        <f t="shared" ref="L109:L117" si="101">K109/J109</f>
        <v>72</v>
      </c>
      <c r="M109" s="524">
        <v>20</v>
      </c>
      <c r="N109" s="74">
        <f t="shared" ref="N109:N117" si="102">G109/W109*60</f>
        <v>1179.0000000000011</v>
      </c>
      <c r="O109" s="77">
        <f t="shared" ref="O109:O117" si="103">N109/M109</f>
        <v>58.95000000000006</v>
      </c>
      <c r="P109" s="78">
        <f t="shared" si="97"/>
        <v>0</v>
      </c>
      <c r="Q109" s="79">
        <f t="shared" si="98"/>
        <v>-13.04999999999994</v>
      </c>
      <c r="R109" s="527">
        <f t="shared" si="99"/>
        <v>0.81875000000000087</v>
      </c>
      <c r="S109" s="915">
        <f>R121</f>
        <v>0.9283110684426723</v>
      </c>
      <c r="T109" s="265">
        <v>0.5</v>
      </c>
      <c r="U109" s="265">
        <v>0.54166666666666663</v>
      </c>
      <c r="V109" s="266">
        <v>5</v>
      </c>
      <c r="W109" s="523">
        <f t="shared" si="95"/>
        <v>59.999999999999943</v>
      </c>
      <c r="X109" s="83"/>
      <c r="Y109" s="83"/>
      <c r="Z109" s="84"/>
      <c r="AA109" s="84"/>
      <c r="AB109" s="895"/>
      <c r="AC109" s="895"/>
      <c r="AD109" s="536"/>
      <c r="AE109" s="536"/>
      <c r="AF109" s="78">
        <f t="shared" si="76"/>
        <v>-260.99999999999886</v>
      </c>
      <c r="AG109" s="160">
        <f t="shared" si="77"/>
        <v>0.81875000000000075</v>
      </c>
      <c r="AH109" s="894">
        <f>AG121</f>
        <v>0.92513301284182636</v>
      </c>
      <c r="AJ109" s="62" t="str">
        <f>A109</f>
        <v>綜合一組
(ET-55)</v>
      </c>
      <c r="AK109" s="404">
        <f>AVERAGE(AK110:AK120)</f>
        <v>6.2500000000000338</v>
      </c>
    </row>
    <row r="110" spans="1:37" ht="19.2" customHeight="1">
      <c r="A110" s="913"/>
      <c r="B110" s="526" t="s">
        <v>165</v>
      </c>
      <c r="C110" s="213"/>
      <c r="D110" s="71" t="s">
        <v>133</v>
      </c>
      <c r="E110" s="215"/>
      <c r="F110" s="73">
        <v>29.965493443754308</v>
      </c>
      <c r="G110" s="212">
        <v>1773</v>
      </c>
      <c r="H110" s="75">
        <f t="shared" si="100"/>
        <v>53128.819875776389</v>
      </c>
      <c r="I110" s="526"/>
      <c r="J110" s="76">
        <v>18</v>
      </c>
      <c r="K110" s="74">
        <v>1200</v>
      </c>
      <c r="L110" s="77">
        <f t="shared" si="101"/>
        <v>66.666666666666671</v>
      </c>
      <c r="M110" s="524">
        <v>18</v>
      </c>
      <c r="N110" s="74">
        <f t="shared" si="102"/>
        <v>1085.510204081633</v>
      </c>
      <c r="O110" s="77">
        <f t="shared" si="103"/>
        <v>60.306122448979607</v>
      </c>
      <c r="P110" s="78">
        <f t="shared" si="97"/>
        <v>0</v>
      </c>
      <c r="Q110" s="79">
        <f t="shared" si="98"/>
        <v>-6.3605442176870639</v>
      </c>
      <c r="R110" s="527">
        <f t="shared" si="99"/>
        <v>0.90459183673469401</v>
      </c>
      <c r="S110" s="901"/>
      <c r="T110" s="265">
        <v>0.54652777777777772</v>
      </c>
      <c r="U110" s="265">
        <v>0.61458333333333326</v>
      </c>
      <c r="V110" s="266">
        <v>7</v>
      </c>
      <c r="W110" s="523">
        <f t="shared" si="95"/>
        <v>97.999999999999972</v>
      </c>
      <c r="X110" s="227"/>
      <c r="Y110" s="227"/>
      <c r="Z110" s="84"/>
      <c r="AA110" s="84"/>
      <c r="AB110" s="895"/>
      <c r="AC110" s="895"/>
      <c r="AD110" s="536"/>
      <c r="AE110" s="536"/>
      <c r="AF110" s="78">
        <f t="shared" si="76"/>
        <v>-114.48979591836701</v>
      </c>
      <c r="AG110" s="160">
        <f t="shared" si="77"/>
        <v>0.90459183673469412</v>
      </c>
      <c r="AH110" s="894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913"/>
      <c r="B111" s="526" t="s">
        <v>165</v>
      </c>
      <c r="C111" s="213"/>
      <c r="D111" s="214" t="s">
        <v>109</v>
      </c>
      <c r="E111" s="215"/>
      <c r="F111" s="73">
        <v>34.229999999999997</v>
      </c>
      <c r="G111" s="85">
        <v>1170.75</v>
      </c>
      <c r="H111" s="75">
        <f t="shared" si="100"/>
        <v>40074.772499999999</v>
      </c>
      <c r="I111" s="536">
        <v>1</v>
      </c>
      <c r="J111" s="76">
        <v>13</v>
      </c>
      <c r="K111" s="74">
        <v>2250</v>
      </c>
      <c r="L111" s="77">
        <f t="shared" si="101"/>
        <v>173.07692307692307</v>
      </c>
      <c r="M111" s="267">
        <v>13</v>
      </c>
      <c r="N111" s="74">
        <f t="shared" si="102"/>
        <v>2128.6363636363612</v>
      </c>
      <c r="O111" s="77">
        <f t="shared" si="103"/>
        <v>163.74125874125855</v>
      </c>
      <c r="P111" s="78">
        <f t="shared" si="97"/>
        <v>0</v>
      </c>
      <c r="Q111" s="79">
        <f t="shared" si="98"/>
        <v>-9.3356643356645179</v>
      </c>
      <c r="R111" s="527">
        <f t="shared" si="99"/>
        <v>0.94606060606060505</v>
      </c>
      <c r="S111" s="901"/>
      <c r="T111" s="265">
        <v>0.63055555555555554</v>
      </c>
      <c r="U111" s="265">
        <v>0.65347222222222223</v>
      </c>
      <c r="V111" s="266">
        <v>23</v>
      </c>
      <c r="W111" s="523">
        <f t="shared" si="95"/>
        <v>33.000000000000043</v>
      </c>
      <c r="X111" s="83">
        <v>0.61944444444444446</v>
      </c>
      <c r="Y111" s="83">
        <v>0.62916666666666665</v>
      </c>
      <c r="Z111" s="84"/>
      <c r="AA111" s="84"/>
      <c r="AB111" s="895"/>
      <c r="AC111" s="895"/>
      <c r="AD111" s="536"/>
      <c r="AE111" s="536"/>
      <c r="AF111" s="78">
        <f t="shared" si="76"/>
        <v>-121.36363636363876</v>
      </c>
      <c r="AG111" s="160">
        <f t="shared" si="77"/>
        <v>0.94606060606060505</v>
      </c>
      <c r="AH111" s="894"/>
      <c r="AJ111" s="405">
        <f t="shared" ref="AJ111:AJ120" si="104">IF((IF(V111&lt;10,V111,(X111-U110)*1440))=0,"",IF(V111&lt;10,V111,(X111-U110)*1440))</f>
        <v>7.000000000000135</v>
      </c>
      <c r="AK111" s="406">
        <f t="shared" ref="AK111:AK120" si="105">IF(AJ111&gt;4,AJ111,"")</f>
        <v>7.000000000000135</v>
      </c>
    </row>
    <row r="112" spans="1:37" ht="19.2" customHeight="1">
      <c r="A112" s="913"/>
      <c r="B112" s="526" t="s">
        <v>165</v>
      </c>
      <c r="C112" s="213"/>
      <c r="D112" s="214" t="s">
        <v>110</v>
      </c>
      <c r="E112" s="114"/>
      <c r="F112" s="73">
        <v>35.83</v>
      </c>
      <c r="G112" s="85">
        <v>1863.7499999999998</v>
      </c>
      <c r="H112" s="75">
        <f t="shared" si="100"/>
        <v>66778.162499999991</v>
      </c>
      <c r="I112" s="536">
        <v>1</v>
      </c>
      <c r="J112" s="76">
        <v>11</v>
      </c>
      <c r="K112" s="74">
        <v>2250</v>
      </c>
      <c r="L112" s="77">
        <f t="shared" si="101"/>
        <v>204.54545454545453</v>
      </c>
      <c r="M112" s="524">
        <v>11</v>
      </c>
      <c r="N112" s="74">
        <f t="shared" si="102"/>
        <v>2070.8333333333339</v>
      </c>
      <c r="O112" s="77">
        <f t="shared" si="103"/>
        <v>188.25757575757581</v>
      </c>
      <c r="P112" s="78">
        <f t="shared" si="97"/>
        <v>0</v>
      </c>
      <c r="Q112" s="79">
        <f t="shared" si="98"/>
        <v>-16.287878787878725</v>
      </c>
      <c r="R112" s="527">
        <f t="shared" si="99"/>
        <v>0.92037037037037073</v>
      </c>
      <c r="S112" s="901"/>
      <c r="T112" s="265">
        <v>0.65833333333333333</v>
      </c>
      <c r="U112" s="265">
        <v>0.6958333333333333</v>
      </c>
      <c r="V112" s="266">
        <v>7</v>
      </c>
      <c r="W112" s="523">
        <f t="shared" si="95"/>
        <v>53.999999999999972</v>
      </c>
      <c r="X112" s="253"/>
      <c r="Y112" s="253"/>
      <c r="Z112" s="84"/>
      <c r="AA112" s="84"/>
      <c r="AB112" s="895"/>
      <c r="AC112" s="895"/>
      <c r="AD112" s="536"/>
      <c r="AE112" s="536"/>
      <c r="AF112" s="78">
        <f t="shared" si="76"/>
        <v>-179.16666666666606</v>
      </c>
      <c r="AG112" s="160">
        <f t="shared" si="77"/>
        <v>0.92037037037037062</v>
      </c>
      <c r="AH112" s="894"/>
      <c r="AJ112" s="405">
        <f t="shared" si="104"/>
        <v>7</v>
      </c>
      <c r="AK112" s="406">
        <f t="shared" si="105"/>
        <v>7</v>
      </c>
    </row>
    <row r="113" spans="1:37" s="255" customFormat="1" ht="19.2" customHeight="1">
      <c r="A113" s="913"/>
      <c r="B113" s="526" t="s">
        <v>166</v>
      </c>
      <c r="C113" s="213"/>
      <c r="D113" s="214" t="s">
        <v>135</v>
      </c>
      <c r="E113" s="114"/>
      <c r="F113" s="73">
        <v>58.17</v>
      </c>
      <c r="G113" s="85">
        <v>1151</v>
      </c>
      <c r="H113" s="75">
        <f t="shared" si="100"/>
        <v>66953.67</v>
      </c>
      <c r="I113" s="536"/>
      <c r="J113" s="76">
        <v>14</v>
      </c>
      <c r="K113" s="74">
        <v>1440</v>
      </c>
      <c r="L113" s="77">
        <f t="shared" si="101"/>
        <v>102.85714285714286</v>
      </c>
      <c r="M113" s="529">
        <v>14</v>
      </c>
      <c r="N113" s="74">
        <f t="shared" si="102"/>
        <v>1381.2000000000005</v>
      </c>
      <c r="O113" s="77">
        <f t="shared" si="103"/>
        <v>98.657142857142887</v>
      </c>
      <c r="P113" s="78">
        <f t="shared" si="97"/>
        <v>0</v>
      </c>
      <c r="Q113" s="79">
        <f t="shared" si="98"/>
        <v>-4.1999999999999744</v>
      </c>
      <c r="R113" s="527">
        <f t="shared" si="99"/>
        <v>0.95916666666666694</v>
      </c>
      <c r="S113" s="901"/>
      <c r="T113" s="265">
        <v>0.73611111111111105</v>
      </c>
      <c r="U113" s="265">
        <v>0.77083333333333326</v>
      </c>
      <c r="V113" s="266">
        <v>5</v>
      </c>
      <c r="W113" s="523">
        <f t="shared" si="95"/>
        <v>49.999999999999986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76"/>
        <v>-58.7999999999995</v>
      </c>
      <c r="AG113" s="160">
        <f t="shared" si="77"/>
        <v>0.95916666666666706</v>
      </c>
      <c r="AH113" s="894"/>
      <c r="AJ113" s="405">
        <f t="shared" si="104"/>
        <v>5</v>
      </c>
      <c r="AK113" s="406">
        <f t="shared" si="105"/>
        <v>5</v>
      </c>
    </row>
    <row r="114" spans="1:37" s="255" customFormat="1" ht="19.2" customHeight="1">
      <c r="A114" s="913"/>
      <c r="B114" s="526" t="s">
        <v>166</v>
      </c>
      <c r="C114" s="213"/>
      <c r="D114" s="113" t="s">
        <v>136</v>
      </c>
      <c r="E114" s="72"/>
      <c r="F114" s="73">
        <v>54.09</v>
      </c>
      <c r="G114" s="74">
        <v>671</v>
      </c>
      <c r="H114" s="75">
        <f t="shared" si="100"/>
        <v>36294.39</v>
      </c>
      <c r="I114" s="536"/>
      <c r="J114" s="76">
        <v>14</v>
      </c>
      <c r="K114" s="74">
        <v>1440</v>
      </c>
      <c r="L114" s="77">
        <f t="shared" si="101"/>
        <v>102.85714285714286</v>
      </c>
      <c r="M114" s="529">
        <v>14</v>
      </c>
      <c r="N114" s="74">
        <f t="shared" si="102"/>
        <v>1341.9999999999977</v>
      </c>
      <c r="O114" s="77">
        <f t="shared" si="103"/>
        <v>95.857142857142691</v>
      </c>
      <c r="P114" s="78">
        <f t="shared" si="97"/>
        <v>0</v>
      </c>
      <c r="Q114" s="79">
        <f t="shared" si="98"/>
        <v>-7.0000000000001705</v>
      </c>
      <c r="R114" s="527">
        <f t="shared" si="99"/>
        <v>0.9319444444444428</v>
      </c>
      <c r="S114" s="901"/>
      <c r="T114" s="265">
        <v>0.77499999999999991</v>
      </c>
      <c r="U114" s="265">
        <v>0.79583333333333328</v>
      </c>
      <c r="V114" s="266">
        <v>6</v>
      </c>
      <c r="W114" s="523">
        <f t="shared" si="95"/>
        <v>30.000000000000053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76"/>
        <v>-98.000000000002274</v>
      </c>
      <c r="AG114" s="160">
        <f t="shared" si="77"/>
        <v>0.93194444444444291</v>
      </c>
      <c r="AH114" s="894"/>
      <c r="AJ114" s="405">
        <f t="shared" si="104"/>
        <v>6</v>
      </c>
      <c r="AK114" s="406">
        <f t="shared" si="105"/>
        <v>6</v>
      </c>
    </row>
    <row r="115" spans="1:37" s="255" customFormat="1" ht="19.2" customHeight="1">
      <c r="A115" s="913"/>
      <c r="B115" s="526" t="s">
        <v>166</v>
      </c>
      <c r="C115" s="213"/>
      <c r="D115" s="113" t="s">
        <v>134</v>
      </c>
      <c r="E115" s="114"/>
      <c r="F115" s="73">
        <v>55.56</v>
      </c>
      <c r="G115" s="268">
        <v>1144</v>
      </c>
      <c r="H115" s="75">
        <f t="shared" si="100"/>
        <v>63560.639999999999</v>
      </c>
      <c r="I115" s="536"/>
      <c r="J115" s="76">
        <v>16</v>
      </c>
      <c r="K115" s="74">
        <v>1440</v>
      </c>
      <c r="L115" s="77">
        <f t="shared" si="101"/>
        <v>90</v>
      </c>
      <c r="M115" s="529">
        <v>16</v>
      </c>
      <c r="N115" s="74">
        <f t="shared" si="102"/>
        <v>1372.8000000000004</v>
      </c>
      <c r="O115" s="77">
        <f t="shared" si="103"/>
        <v>85.800000000000026</v>
      </c>
      <c r="P115" s="78">
        <f t="shared" si="97"/>
        <v>0</v>
      </c>
      <c r="Q115" s="79">
        <f t="shared" si="98"/>
        <v>-4.1999999999999744</v>
      </c>
      <c r="R115" s="527">
        <f t="shared" si="99"/>
        <v>0.95333333333333359</v>
      </c>
      <c r="S115" s="901"/>
      <c r="T115" s="265">
        <v>0.79999999999999993</v>
      </c>
      <c r="U115" s="265">
        <v>0.83472222222222214</v>
      </c>
      <c r="V115" s="266">
        <v>6</v>
      </c>
      <c r="W115" s="523">
        <f t="shared" si="95"/>
        <v>49.999999999999986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76"/>
        <v>-67.199999999999591</v>
      </c>
      <c r="AG115" s="160">
        <f t="shared" si="77"/>
        <v>0.95333333333333359</v>
      </c>
      <c r="AH115" s="894"/>
      <c r="AJ115" s="405">
        <f t="shared" si="104"/>
        <v>6</v>
      </c>
      <c r="AK115" s="406">
        <f t="shared" si="105"/>
        <v>6</v>
      </c>
    </row>
    <row r="116" spans="1:37" s="255" customFormat="1" ht="19.2" customHeight="1">
      <c r="A116" s="913"/>
      <c r="B116" s="526" t="s">
        <v>166</v>
      </c>
      <c r="C116" s="86"/>
      <c r="D116" s="113" t="s">
        <v>156</v>
      </c>
      <c r="E116" s="114"/>
      <c r="F116" s="73">
        <v>51.06</v>
      </c>
      <c r="G116" s="268">
        <v>1452</v>
      </c>
      <c r="H116" s="75">
        <f t="shared" si="100"/>
        <v>74139.12000000001</v>
      </c>
      <c r="I116" s="536"/>
      <c r="J116" s="76">
        <v>16</v>
      </c>
      <c r="K116" s="74">
        <v>1500</v>
      </c>
      <c r="L116" s="77">
        <f t="shared" si="101"/>
        <v>93.75</v>
      </c>
      <c r="M116" s="529">
        <v>16</v>
      </c>
      <c r="N116" s="74">
        <f t="shared" si="102"/>
        <v>1405.1612903225819</v>
      </c>
      <c r="O116" s="77">
        <f t="shared" si="103"/>
        <v>87.822580645161366</v>
      </c>
      <c r="P116" s="78">
        <f t="shared" si="97"/>
        <v>0</v>
      </c>
      <c r="Q116" s="79">
        <f t="shared" si="98"/>
        <v>-5.9274193548386336</v>
      </c>
      <c r="R116" s="527">
        <f t="shared" si="99"/>
        <v>0.93677419354838787</v>
      </c>
      <c r="S116" s="901"/>
      <c r="T116" s="265">
        <v>0.84999999999999987</v>
      </c>
      <c r="U116" s="265">
        <v>0.89305555555555538</v>
      </c>
      <c r="V116" s="266">
        <v>22</v>
      </c>
      <c r="W116" s="523">
        <f t="shared" si="95"/>
        <v>61.999999999999943</v>
      </c>
      <c r="X116" s="253">
        <v>0.83888888888888891</v>
      </c>
      <c r="Y116" s="253">
        <v>0.84861111111111109</v>
      </c>
      <c r="Z116" s="254"/>
      <c r="AA116" s="254"/>
      <c r="AB116" s="895"/>
      <c r="AC116" s="895"/>
      <c r="AD116" s="258"/>
      <c r="AE116" s="258"/>
      <c r="AF116" s="78">
        <f t="shared" si="76"/>
        <v>-94.838709677418137</v>
      </c>
      <c r="AG116" s="160">
        <f t="shared" si="77"/>
        <v>0.93677419354838787</v>
      </c>
      <c r="AH116" s="894"/>
      <c r="AJ116" s="405">
        <f t="shared" si="104"/>
        <v>6.0000000000001386</v>
      </c>
      <c r="AK116" s="406">
        <f t="shared" si="105"/>
        <v>6.0000000000001386</v>
      </c>
    </row>
    <row r="117" spans="1:37" s="255" customFormat="1" ht="19.2" customHeight="1">
      <c r="A117" s="913"/>
      <c r="B117" s="526" t="s">
        <v>166</v>
      </c>
      <c r="C117" s="86"/>
      <c r="D117" s="113" t="s">
        <v>151</v>
      </c>
      <c r="E117" s="114"/>
      <c r="F117" s="73">
        <v>50.49</v>
      </c>
      <c r="G117" s="268">
        <v>1402</v>
      </c>
      <c r="H117" s="75">
        <f t="shared" si="100"/>
        <v>70786.98</v>
      </c>
      <c r="I117" s="536"/>
      <c r="J117" s="76">
        <v>14</v>
      </c>
      <c r="K117" s="74">
        <v>1440</v>
      </c>
      <c r="L117" s="77">
        <f t="shared" si="101"/>
        <v>102.85714285714286</v>
      </c>
      <c r="M117" s="529">
        <v>14</v>
      </c>
      <c r="N117" s="74">
        <f t="shared" si="102"/>
        <v>1356.7741935483884</v>
      </c>
      <c r="O117" s="77">
        <f t="shared" si="103"/>
        <v>96.912442396313466</v>
      </c>
      <c r="P117" s="78">
        <f t="shared" si="97"/>
        <v>0</v>
      </c>
      <c r="Q117" s="79">
        <f t="shared" si="98"/>
        <v>-5.9447004608293952</v>
      </c>
      <c r="R117" s="527">
        <f t="shared" si="99"/>
        <v>0.94220430107526976</v>
      </c>
      <c r="S117" s="901"/>
      <c r="T117" s="265">
        <v>0.89722222222222203</v>
      </c>
      <c r="U117" s="265">
        <v>0.94027777777777755</v>
      </c>
      <c r="V117" s="266">
        <v>6</v>
      </c>
      <c r="W117" s="523">
        <f t="shared" si="95"/>
        <v>61.999999999999943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76"/>
        <v>-83.225806451611561</v>
      </c>
      <c r="AG117" s="160">
        <f t="shared" si="77"/>
        <v>0.94220430107526976</v>
      </c>
      <c r="AH117" s="894"/>
      <c r="AJ117" s="405">
        <f t="shared" si="104"/>
        <v>6</v>
      </c>
      <c r="AK117" s="406">
        <f t="shared" si="105"/>
        <v>6</v>
      </c>
    </row>
    <row r="118" spans="1:37" s="255" customFormat="1" ht="19.2" customHeight="1">
      <c r="A118" s="913"/>
      <c r="B118" s="526">
        <v>0</v>
      </c>
      <c r="C118" s="200"/>
      <c r="D118" s="113"/>
      <c r="E118" s="72"/>
      <c r="F118" s="73" t="s">
        <v>161</v>
      </c>
      <c r="G118" s="74"/>
      <c r="H118" s="75">
        <f t="shared" si="100"/>
        <v>0</v>
      </c>
      <c r="I118" s="536"/>
      <c r="J118" s="76"/>
      <c r="K118" s="74"/>
      <c r="L118" s="77"/>
      <c r="M118" s="529"/>
      <c r="N118" s="74"/>
      <c r="O118" s="77"/>
      <c r="P118" s="78"/>
      <c r="Q118" s="79"/>
      <c r="R118" s="527"/>
      <c r="S118" s="901"/>
      <c r="T118" s="265"/>
      <c r="U118" s="265"/>
      <c r="V118" s="266"/>
      <c r="W118" s="523">
        <f t="shared" si="95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76"/>
        <v>0</v>
      </c>
      <c r="AG118" s="160" t="e">
        <f t="shared" si="77"/>
        <v>#DIV/0!</v>
      </c>
      <c r="AH118" s="894"/>
      <c r="AJ118" s="405" t="str">
        <f t="shared" si="104"/>
        <v/>
      </c>
      <c r="AK118" s="406" t="str">
        <f t="shared" si="105"/>
        <v/>
      </c>
    </row>
    <row r="119" spans="1:37" s="255" customFormat="1" ht="19.2" customHeight="1">
      <c r="A119" s="913"/>
      <c r="B119" s="526">
        <v>0</v>
      </c>
      <c r="C119" s="260"/>
      <c r="D119" s="113"/>
      <c r="E119" s="114"/>
      <c r="F119" s="73" t="s">
        <v>161</v>
      </c>
      <c r="G119" s="268"/>
      <c r="H119" s="75">
        <f t="shared" si="100"/>
        <v>0</v>
      </c>
      <c r="I119" s="536"/>
      <c r="J119" s="76"/>
      <c r="K119" s="74"/>
      <c r="L119" s="77"/>
      <c r="M119" s="529"/>
      <c r="N119" s="74"/>
      <c r="O119" s="77"/>
      <c r="P119" s="78"/>
      <c r="Q119" s="79"/>
      <c r="R119" s="527"/>
      <c r="S119" s="901"/>
      <c r="T119" s="265"/>
      <c r="U119" s="265"/>
      <c r="V119" s="266"/>
      <c r="W119" s="523">
        <f t="shared" si="95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76"/>
        <v>0</v>
      </c>
      <c r="AG119" s="160" t="e">
        <f t="shared" si="77"/>
        <v>#DIV/0!</v>
      </c>
      <c r="AH119" s="894"/>
      <c r="AJ119" s="405" t="str">
        <f t="shared" si="104"/>
        <v/>
      </c>
      <c r="AK119" s="406" t="str">
        <f t="shared" si="105"/>
        <v/>
      </c>
    </row>
    <row r="120" spans="1:37" s="255" customFormat="1" ht="19.2" customHeight="1">
      <c r="A120" s="913"/>
      <c r="B120" s="526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36"/>
      <c r="J120" s="216"/>
      <c r="K120" s="270"/>
      <c r="L120" s="77"/>
      <c r="M120" s="529"/>
      <c r="N120" s="217"/>
      <c r="O120" s="262"/>
      <c r="P120" s="197"/>
      <c r="Q120" s="79"/>
      <c r="R120" s="527"/>
      <c r="S120" s="901"/>
      <c r="T120" s="265"/>
      <c r="U120" s="265"/>
      <c r="V120" s="266"/>
      <c r="W120" s="523">
        <f t="shared" si="95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76"/>
        <v>0</v>
      </c>
      <c r="AG120" s="160" t="e">
        <f t="shared" si="77"/>
        <v>#DIV/0!</v>
      </c>
      <c r="AH120" s="894"/>
      <c r="AJ120" s="405" t="str">
        <f t="shared" si="104"/>
        <v/>
      </c>
      <c r="AK120" s="406" t="str">
        <f t="shared" si="105"/>
        <v/>
      </c>
    </row>
    <row r="121" spans="1:37" ht="19.2" customHeight="1">
      <c r="A121" s="914"/>
      <c r="B121" s="156">
        <v>0</v>
      </c>
      <c r="C121" s="132" t="s">
        <v>544</v>
      </c>
      <c r="D121" s="271" t="s">
        <v>219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f t="shared" ref="L121:O121" si="106">AVERAGE(L109:L120)</f>
        <v>112.06783031783033</v>
      </c>
      <c r="M121" s="238">
        <f>AVERAGE(M109:M120)</f>
        <v>15.111111111111111</v>
      </c>
      <c r="N121" s="238">
        <f t="shared" si="106"/>
        <v>1480.2128205469221</v>
      </c>
      <c r="O121" s="239">
        <f t="shared" si="106"/>
        <v>104.03380730039717</v>
      </c>
      <c r="P121" s="78">
        <f t="shared" ref="P121:P130" si="107">M121-J121</f>
        <v>0</v>
      </c>
      <c r="Q121" s="79">
        <f t="shared" ref="Q121:Q130" si="108">O121-L121</f>
        <v>-8.0340230174331566</v>
      </c>
      <c r="R121" s="209">
        <f t="shared" ref="R121:R130" si="109">O121/L121</f>
        <v>0.9283110684426723</v>
      </c>
      <c r="S121" s="909"/>
      <c r="T121" s="198"/>
      <c r="U121" s="198"/>
      <c r="V121" s="74"/>
      <c r="W121" s="523">
        <f t="shared" si="95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0</v>
      </c>
      <c r="AE121" s="139">
        <f>SUM(AE109:AE120)</f>
        <v>0</v>
      </c>
      <c r="AF121" s="78">
        <f>N121-K121</f>
        <v>-119.7871794530779</v>
      </c>
      <c r="AG121" s="160">
        <f>N121/K121</f>
        <v>0.92513301284182636</v>
      </c>
      <c r="AH121" s="894"/>
    </row>
    <row r="122" spans="1:37" ht="19.2" customHeight="1">
      <c r="A122" s="916" t="s">
        <v>484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1292</v>
      </c>
      <c r="H122" s="75">
        <f t="shared" ref="H122:H132" si="110">F122*G122</f>
        <v>76925.679999999993</v>
      </c>
      <c r="I122" s="526"/>
      <c r="J122" s="76">
        <v>18</v>
      </c>
      <c r="K122" s="74">
        <v>1385</v>
      </c>
      <c r="L122" s="77">
        <f t="shared" ref="L122:L130" si="111">K122/J122</f>
        <v>76.944444444444443</v>
      </c>
      <c r="M122" s="524">
        <v>18</v>
      </c>
      <c r="N122" s="212">
        <f t="shared" ref="N122:N130" si="112">G122/W122*60</f>
        <v>1292.0000000000011</v>
      </c>
      <c r="O122" s="276">
        <f t="shared" ref="O122:O130" si="113">N122/M122</f>
        <v>71.777777777777843</v>
      </c>
      <c r="P122" s="140">
        <f t="shared" si="107"/>
        <v>0</v>
      </c>
      <c r="Q122" s="220">
        <f t="shared" si="108"/>
        <v>-5.1666666666666003</v>
      </c>
      <c r="R122" s="141">
        <f t="shared" si="109"/>
        <v>0.93285198555956761</v>
      </c>
      <c r="S122" s="910">
        <f>R134</f>
        <v>0.94766136429880798</v>
      </c>
      <c r="T122" s="198">
        <v>0.5</v>
      </c>
      <c r="U122" s="198">
        <v>0.54166666666666663</v>
      </c>
      <c r="V122" s="266">
        <v>5</v>
      </c>
      <c r="W122" s="523">
        <f t="shared" si="95"/>
        <v>59.999999999999943</v>
      </c>
      <c r="X122" s="83"/>
      <c r="Y122" s="83"/>
      <c r="Z122" s="84"/>
      <c r="AA122" s="84"/>
      <c r="AB122" s="895"/>
      <c r="AC122" s="895"/>
      <c r="AD122" s="536"/>
      <c r="AE122" s="536"/>
      <c r="AF122" s="78">
        <f t="shared" si="76"/>
        <v>-92.999999999998863</v>
      </c>
      <c r="AG122" s="527">
        <f t="shared" si="77"/>
        <v>0.93285198555956761</v>
      </c>
      <c r="AH122" s="909">
        <f>AG134</f>
        <v>0.94671813712742447</v>
      </c>
      <c r="AJ122" s="62" t="str">
        <f>A122</f>
        <v>綜合二組
(ET-55)</v>
      </c>
      <c r="AK122" s="404">
        <f>AVERAGE(AK123:AK133)</f>
        <v>6.5000000000000142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1564.64</v>
      </c>
      <c r="H123" s="75">
        <f t="shared" si="110"/>
        <v>91797.428800000009</v>
      </c>
      <c r="I123" s="536"/>
      <c r="J123" s="76">
        <v>19</v>
      </c>
      <c r="K123" s="74">
        <v>1440</v>
      </c>
      <c r="L123" s="77">
        <f t="shared" si="111"/>
        <v>75.78947368421052</v>
      </c>
      <c r="M123" s="529">
        <v>19</v>
      </c>
      <c r="N123" s="85">
        <f t="shared" si="112"/>
        <v>1341.1199999999988</v>
      </c>
      <c r="O123" s="118">
        <f t="shared" si="113"/>
        <v>70.585263157894673</v>
      </c>
      <c r="P123" s="84">
        <f t="shared" si="107"/>
        <v>0</v>
      </c>
      <c r="Q123" s="119">
        <f t="shared" si="108"/>
        <v>-5.2042105263158476</v>
      </c>
      <c r="R123" s="530">
        <f t="shared" si="109"/>
        <v>0.93133333333333257</v>
      </c>
      <c r="S123" s="910"/>
      <c r="T123" s="198">
        <v>0.54652777777777772</v>
      </c>
      <c r="U123" s="198">
        <v>0.59513888888888888</v>
      </c>
      <c r="V123" s="266">
        <v>7</v>
      </c>
      <c r="W123" s="523">
        <f t="shared" si="95"/>
        <v>70.000000000000071</v>
      </c>
      <c r="X123" s="83"/>
      <c r="Y123" s="83"/>
      <c r="Z123" s="84"/>
      <c r="AA123" s="84"/>
      <c r="AB123" s="895"/>
      <c r="AC123" s="895"/>
      <c r="AD123" s="536"/>
      <c r="AE123" s="536"/>
      <c r="AF123" s="78">
        <f t="shared" si="76"/>
        <v>-98.880000000001246</v>
      </c>
      <c r="AG123" s="527">
        <f t="shared" si="77"/>
        <v>0.93133333333333246</v>
      </c>
      <c r="AH123" s="910"/>
      <c r="AJ123" s="405">
        <f t="shared" ref="AJ123:AJ133" si="114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2348</v>
      </c>
      <c r="H124" s="75">
        <f t="shared" si="110"/>
        <v>139752.96000000002</v>
      </c>
      <c r="I124" s="277"/>
      <c r="J124" s="76">
        <v>21</v>
      </c>
      <c r="K124" s="74">
        <v>1385</v>
      </c>
      <c r="L124" s="77">
        <f t="shared" si="111"/>
        <v>65.952380952380949</v>
      </c>
      <c r="M124" s="524">
        <v>21</v>
      </c>
      <c r="N124" s="212">
        <f t="shared" si="112"/>
        <v>1269.1891891891883</v>
      </c>
      <c r="O124" s="276">
        <f t="shared" si="113"/>
        <v>60.437580437580394</v>
      </c>
      <c r="P124" s="140">
        <f t="shared" si="107"/>
        <v>0</v>
      </c>
      <c r="Q124" s="220">
        <f t="shared" si="108"/>
        <v>-5.5148005148005552</v>
      </c>
      <c r="R124" s="141">
        <f t="shared" si="109"/>
        <v>0.91638208605717564</v>
      </c>
      <c r="S124" s="917"/>
      <c r="T124" s="198">
        <v>0.61041666666666661</v>
      </c>
      <c r="U124" s="198">
        <v>0.6875</v>
      </c>
      <c r="V124" s="266">
        <v>22</v>
      </c>
      <c r="W124" s="523">
        <f t="shared" si="95"/>
        <v>111.00000000000009</v>
      </c>
      <c r="X124" s="227">
        <v>0.6</v>
      </c>
      <c r="Y124" s="227">
        <v>0.60972222222222217</v>
      </c>
      <c r="Z124" s="84"/>
      <c r="AA124" s="84"/>
      <c r="AB124" s="895"/>
      <c r="AC124" s="895"/>
      <c r="AD124" s="536"/>
      <c r="AE124" s="536"/>
      <c r="AF124" s="140">
        <f t="shared" si="76"/>
        <v>-115.81081081081174</v>
      </c>
      <c r="AG124" s="141">
        <f t="shared" si="77"/>
        <v>0.91638208605717564</v>
      </c>
      <c r="AH124" s="910"/>
      <c r="AJ124" s="405">
        <f t="shared" si="114"/>
        <v>6.9999999999999751</v>
      </c>
      <c r="AK124" s="406">
        <f t="shared" ref="AK124:AK133" si="115">IF(AJ124&gt;4,AJ124,"")</f>
        <v>6.9999999999999751</v>
      </c>
    </row>
    <row r="125" spans="1:37" ht="19.2" customHeight="1">
      <c r="A125" s="916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2300</v>
      </c>
      <c r="H125" s="75">
        <f t="shared" si="110"/>
        <v>109480</v>
      </c>
      <c r="I125" s="526"/>
      <c r="J125" s="76">
        <v>21</v>
      </c>
      <c r="K125" s="74">
        <v>1440</v>
      </c>
      <c r="L125" s="77">
        <f t="shared" si="111"/>
        <v>68.571428571428569</v>
      </c>
      <c r="M125" s="524">
        <v>21</v>
      </c>
      <c r="N125" s="212">
        <f t="shared" si="112"/>
        <v>1393.9393939393944</v>
      </c>
      <c r="O125" s="276">
        <f t="shared" si="113"/>
        <v>66.378066378066407</v>
      </c>
      <c r="P125" s="140">
        <f t="shared" si="107"/>
        <v>0</v>
      </c>
      <c r="Q125" s="220">
        <f t="shared" si="108"/>
        <v>-2.1933621933621623</v>
      </c>
      <c r="R125" s="141">
        <f t="shared" si="109"/>
        <v>0.96801346801346844</v>
      </c>
      <c r="S125" s="917"/>
      <c r="T125" s="198">
        <v>0.72777777777777775</v>
      </c>
      <c r="U125" s="198">
        <v>0.79652777777777772</v>
      </c>
      <c r="V125" s="266">
        <v>5</v>
      </c>
      <c r="W125" s="523">
        <f t="shared" si="95"/>
        <v>98.999999999999972</v>
      </c>
      <c r="X125" s="93"/>
      <c r="Y125" s="93"/>
      <c r="Z125" s="84"/>
      <c r="AA125" s="84"/>
      <c r="AB125" s="895"/>
      <c r="AC125" s="895"/>
      <c r="AD125" s="536"/>
      <c r="AE125" s="536"/>
      <c r="AF125" s="78">
        <f t="shared" si="76"/>
        <v>-46.060606060605551</v>
      </c>
      <c r="AG125" s="527">
        <f t="shared" si="77"/>
        <v>0.96801346801346833</v>
      </c>
      <c r="AH125" s="911"/>
      <c r="AJ125" s="405">
        <f t="shared" si="114"/>
        <v>5</v>
      </c>
      <c r="AK125" s="406">
        <f t="shared" si="115"/>
        <v>5</v>
      </c>
    </row>
    <row r="126" spans="1:37" ht="19.2" customHeight="1">
      <c r="A126" s="916"/>
      <c r="B126" s="168" t="s">
        <v>167</v>
      </c>
      <c r="C126" s="536"/>
      <c r="D126" s="278" t="s">
        <v>139</v>
      </c>
      <c r="E126" s="215"/>
      <c r="F126" s="73">
        <v>58.67</v>
      </c>
      <c r="G126" s="85">
        <v>213.35999999999999</v>
      </c>
      <c r="H126" s="75">
        <f t="shared" si="110"/>
        <v>12517.831199999999</v>
      </c>
      <c r="I126" s="536">
        <v>1</v>
      </c>
      <c r="J126" s="76">
        <v>19</v>
      </c>
      <c r="K126" s="74">
        <v>1440</v>
      </c>
      <c r="L126" s="77">
        <f t="shared" si="111"/>
        <v>75.78947368421052</v>
      </c>
      <c r="M126" s="529">
        <v>19</v>
      </c>
      <c r="N126" s="85">
        <f t="shared" si="112"/>
        <v>1280.1600000000044</v>
      </c>
      <c r="O126" s="118">
        <f t="shared" si="113"/>
        <v>67.376842105263393</v>
      </c>
      <c r="P126" s="84">
        <f t="shared" si="107"/>
        <v>0</v>
      </c>
      <c r="Q126" s="119">
        <f t="shared" si="108"/>
        <v>-8.4126315789471278</v>
      </c>
      <c r="R126" s="530">
        <f t="shared" si="109"/>
        <v>0.88900000000000312</v>
      </c>
      <c r="S126" s="917"/>
      <c r="T126" s="198">
        <v>0.80138888888888882</v>
      </c>
      <c r="U126" s="198">
        <v>0.80833333333333324</v>
      </c>
      <c r="V126" s="266">
        <v>7</v>
      </c>
      <c r="W126" s="523">
        <f t="shared" si="95"/>
        <v>9.9999999999999645</v>
      </c>
      <c r="X126" s="93"/>
      <c r="Y126" s="93"/>
      <c r="Z126" s="84"/>
      <c r="AA126" s="84"/>
      <c r="AB126" s="895"/>
      <c r="AC126" s="895"/>
      <c r="AD126" s="536">
        <v>1</v>
      </c>
      <c r="AE126" s="536"/>
      <c r="AF126" s="140">
        <f t="shared" si="76"/>
        <v>-159.8399999999956</v>
      </c>
      <c r="AG126" s="141">
        <f t="shared" si="77"/>
        <v>0.88900000000000301</v>
      </c>
      <c r="AH126" s="911"/>
      <c r="AJ126" s="405">
        <f t="shared" si="114"/>
        <v>7</v>
      </c>
      <c r="AK126" s="406">
        <f t="shared" si="115"/>
        <v>7</v>
      </c>
    </row>
    <row r="127" spans="1:37" ht="19.2" customHeight="1">
      <c r="A127" s="916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1386</v>
      </c>
      <c r="H127" s="75">
        <f t="shared" si="110"/>
        <v>78710.94</v>
      </c>
      <c r="I127" s="258"/>
      <c r="J127" s="76">
        <v>18</v>
      </c>
      <c r="K127" s="74">
        <v>1636</v>
      </c>
      <c r="L127" s="77">
        <f t="shared" si="111"/>
        <v>90.888888888888886</v>
      </c>
      <c r="M127" s="524">
        <v>18</v>
      </c>
      <c r="N127" s="85">
        <f t="shared" si="112"/>
        <v>1599.23076923077</v>
      </c>
      <c r="O127" s="118">
        <f t="shared" si="113"/>
        <v>88.846153846153882</v>
      </c>
      <c r="P127" s="84">
        <f t="shared" si="107"/>
        <v>0</v>
      </c>
      <c r="Q127" s="119">
        <f t="shared" si="108"/>
        <v>-2.0427350427350035</v>
      </c>
      <c r="R127" s="530">
        <f t="shared" si="109"/>
        <v>0.97752492006770775</v>
      </c>
      <c r="S127" s="917"/>
      <c r="T127" s="198">
        <v>0.82361111111111096</v>
      </c>
      <c r="U127" s="198">
        <v>0.85972222222222205</v>
      </c>
      <c r="V127" s="526">
        <v>22</v>
      </c>
      <c r="W127" s="523">
        <f t="shared" si="95"/>
        <v>51.999999999999972</v>
      </c>
      <c r="X127" s="93">
        <v>0.8125</v>
      </c>
      <c r="Y127" s="93">
        <v>0.82291666666666663</v>
      </c>
      <c r="Z127" s="84"/>
      <c r="AA127" s="84"/>
      <c r="AB127" s="895"/>
      <c r="AC127" s="895"/>
      <c r="AD127" s="536"/>
      <c r="AE127" s="536"/>
      <c r="AF127" s="140">
        <f t="shared" si="76"/>
        <v>-36.769230769230035</v>
      </c>
      <c r="AG127" s="141">
        <f t="shared" si="77"/>
        <v>0.97752492006770775</v>
      </c>
      <c r="AH127" s="911"/>
      <c r="AJ127" s="405">
        <f t="shared" si="114"/>
        <v>6.0000000000001386</v>
      </c>
      <c r="AK127" s="406">
        <f t="shared" si="115"/>
        <v>6.0000000000001386</v>
      </c>
    </row>
    <row r="128" spans="1:37" ht="19.2" customHeight="1">
      <c r="A128" s="916"/>
      <c r="B128" s="168" t="s">
        <v>166</v>
      </c>
      <c r="C128" s="190"/>
      <c r="D128" s="88" t="s">
        <v>142</v>
      </c>
      <c r="E128" s="114"/>
      <c r="F128" s="73">
        <v>56.87</v>
      </c>
      <c r="G128" s="85">
        <v>1169</v>
      </c>
      <c r="H128" s="75">
        <f t="shared" si="110"/>
        <v>66481.03</v>
      </c>
      <c r="I128" s="536"/>
      <c r="J128" s="76">
        <v>18</v>
      </c>
      <c r="K128" s="74">
        <v>1636</v>
      </c>
      <c r="L128" s="77">
        <f t="shared" si="111"/>
        <v>90.888888888888886</v>
      </c>
      <c r="M128" s="129">
        <v>18</v>
      </c>
      <c r="N128" s="212">
        <f t="shared" si="112"/>
        <v>1558.6666666666667</v>
      </c>
      <c r="O128" s="276">
        <f t="shared" si="113"/>
        <v>86.592592592592595</v>
      </c>
      <c r="P128" s="140">
        <f t="shared" si="107"/>
        <v>0</v>
      </c>
      <c r="Q128" s="220">
        <f t="shared" si="108"/>
        <v>-4.2962962962962905</v>
      </c>
      <c r="R128" s="141">
        <f t="shared" si="109"/>
        <v>0.95273023634881837</v>
      </c>
      <c r="S128" s="917"/>
      <c r="T128" s="198">
        <v>0.86458333333333315</v>
      </c>
      <c r="U128" s="198">
        <v>0.89583333333333315</v>
      </c>
      <c r="V128" s="526">
        <v>7</v>
      </c>
      <c r="W128" s="523">
        <f t="shared" si="95"/>
        <v>45</v>
      </c>
      <c r="X128" s="93"/>
      <c r="Y128" s="93"/>
      <c r="Z128" s="84"/>
      <c r="AA128" s="84"/>
      <c r="AB128" s="895"/>
      <c r="AC128" s="895"/>
      <c r="AD128" s="536"/>
      <c r="AE128" s="536"/>
      <c r="AF128" s="78">
        <f t="shared" si="76"/>
        <v>-77.333333333333258</v>
      </c>
      <c r="AG128" s="527">
        <f t="shared" si="77"/>
        <v>0.95273023634881826</v>
      </c>
      <c r="AH128" s="911"/>
      <c r="AJ128" s="405">
        <f t="shared" si="114"/>
        <v>7</v>
      </c>
      <c r="AK128" s="406">
        <f t="shared" si="115"/>
        <v>7</v>
      </c>
    </row>
    <row r="129" spans="1:37" ht="19.2" customHeight="1">
      <c r="A129" s="916"/>
      <c r="B129" s="168" t="s">
        <v>166</v>
      </c>
      <c r="C129" s="190"/>
      <c r="D129" s="88" t="s">
        <v>132</v>
      </c>
      <c r="E129" s="90"/>
      <c r="F129" s="73">
        <v>58.17</v>
      </c>
      <c r="G129" s="85">
        <v>1120</v>
      </c>
      <c r="H129" s="75">
        <f t="shared" si="110"/>
        <v>65150.400000000001</v>
      </c>
      <c r="I129" s="536"/>
      <c r="J129" s="76">
        <v>16</v>
      </c>
      <c r="K129" s="74">
        <v>1636</v>
      </c>
      <c r="L129" s="77">
        <f t="shared" si="111"/>
        <v>102.25</v>
      </c>
      <c r="M129" s="129">
        <v>16</v>
      </c>
      <c r="N129" s="85">
        <f t="shared" si="112"/>
        <v>1599.9999999999995</v>
      </c>
      <c r="O129" s="118">
        <f t="shared" si="113"/>
        <v>99.999999999999972</v>
      </c>
      <c r="P129" s="84">
        <f t="shared" si="107"/>
        <v>0</v>
      </c>
      <c r="Q129" s="119">
        <f t="shared" si="108"/>
        <v>-2.2500000000000284</v>
      </c>
      <c r="R129" s="530">
        <f t="shared" si="109"/>
        <v>0.97799511002444961</v>
      </c>
      <c r="S129" s="917"/>
      <c r="T129" s="198">
        <v>0.90069444444444424</v>
      </c>
      <c r="U129" s="198">
        <v>0.92986111111111092</v>
      </c>
      <c r="V129" s="526">
        <v>7</v>
      </c>
      <c r="W129" s="523">
        <f t="shared" si="95"/>
        <v>42.000000000000014</v>
      </c>
      <c r="X129" s="93"/>
      <c r="Y129" s="93"/>
      <c r="Z129" s="84"/>
      <c r="AA129" s="84"/>
      <c r="AB129" s="895"/>
      <c r="AC129" s="895"/>
      <c r="AD129" s="536"/>
      <c r="AE129" s="536"/>
      <c r="AF129" s="140">
        <f t="shared" si="76"/>
        <v>-36.000000000000455</v>
      </c>
      <c r="AG129" s="141">
        <f t="shared" si="77"/>
        <v>0.97799511002444961</v>
      </c>
      <c r="AH129" s="911"/>
      <c r="AJ129" s="405">
        <f t="shared" si="114"/>
        <v>7</v>
      </c>
      <c r="AK129" s="406">
        <f t="shared" si="115"/>
        <v>7</v>
      </c>
    </row>
    <row r="130" spans="1:37" ht="19.2" customHeight="1">
      <c r="A130" s="916"/>
      <c r="B130" s="236" t="s">
        <v>166</v>
      </c>
      <c r="C130" s="190"/>
      <c r="D130" s="88" t="s">
        <v>144</v>
      </c>
      <c r="E130" s="90"/>
      <c r="F130" s="73">
        <v>57.3</v>
      </c>
      <c r="G130" s="85">
        <v>902</v>
      </c>
      <c r="H130" s="75">
        <f t="shared" si="110"/>
        <v>51684.6</v>
      </c>
      <c r="I130" s="536"/>
      <c r="J130" s="76">
        <v>19</v>
      </c>
      <c r="K130" s="74">
        <v>1440</v>
      </c>
      <c r="L130" s="77">
        <f t="shared" si="111"/>
        <v>75.78947368421052</v>
      </c>
      <c r="M130" s="129">
        <v>19</v>
      </c>
      <c r="N130" s="85">
        <f t="shared" si="112"/>
        <v>1387.6923076923069</v>
      </c>
      <c r="O130" s="118">
        <f t="shared" si="113"/>
        <v>73.03643724696353</v>
      </c>
      <c r="P130" s="84">
        <f t="shared" si="107"/>
        <v>0</v>
      </c>
      <c r="Q130" s="119">
        <f t="shared" si="108"/>
        <v>-2.7530364372469904</v>
      </c>
      <c r="R130" s="530">
        <f t="shared" si="109"/>
        <v>0.96367521367521336</v>
      </c>
      <c r="S130" s="917"/>
      <c r="T130" s="198">
        <v>0.93402777777777757</v>
      </c>
      <c r="U130" s="198">
        <v>0.96111111111111092</v>
      </c>
      <c r="V130" s="526">
        <v>6</v>
      </c>
      <c r="W130" s="523">
        <f t="shared" si="95"/>
        <v>39.000000000000021</v>
      </c>
      <c r="X130" s="93"/>
      <c r="Y130" s="93"/>
      <c r="Z130" s="84"/>
      <c r="AA130" s="84"/>
      <c r="AB130" s="895"/>
      <c r="AC130" s="895"/>
      <c r="AD130" s="536"/>
      <c r="AE130" s="536"/>
      <c r="AF130" s="140">
        <f t="shared" si="76"/>
        <v>-52.30769230769306</v>
      </c>
      <c r="AG130" s="141">
        <f t="shared" si="77"/>
        <v>0.96367521367521314</v>
      </c>
      <c r="AH130" s="911"/>
      <c r="AJ130" s="405">
        <f t="shared" si="114"/>
        <v>6</v>
      </c>
      <c r="AK130" s="406">
        <f t="shared" si="115"/>
        <v>6</v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1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526"/>
      <c r="W131" s="523">
        <f t="shared" si="95"/>
        <v>0</v>
      </c>
      <c r="X131" s="93"/>
      <c r="Y131" s="93"/>
      <c r="Z131" s="84"/>
      <c r="AA131" s="84"/>
      <c r="AB131" s="895"/>
      <c r="AC131" s="895"/>
      <c r="AD131" s="536"/>
      <c r="AE131" s="536"/>
      <c r="AF131" s="78">
        <f t="shared" si="76"/>
        <v>0</v>
      </c>
      <c r="AG131" s="527" t="e">
        <f t="shared" si="77"/>
        <v>#DIV/0!</v>
      </c>
      <c r="AH131" s="911"/>
      <c r="AJ131" s="405" t="str">
        <f t="shared" si="114"/>
        <v/>
      </c>
      <c r="AK131" s="406" t="str">
        <f t="shared" si="115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10"/>
        <v>0</v>
      </c>
      <c r="I132" s="536"/>
      <c r="J132" s="129"/>
      <c r="K132" s="85"/>
      <c r="L132" s="118"/>
      <c r="M132" s="529"/>
      <c r="N132" s="85"/>
      <c r="O132" s="118"/>
      <c r="P132" s="84"/>
      <c r="Q132" s="119"/>
      <c r="R132" s="530"/>
      <c r="S132" s="917"/>
      <c r="T132" s="198"/>
      <c r="U132" s="198"/>
      <c r="V132" s="526"/>
      <c r="W132" s="523">
        <f t="shared" si="95"/>
        <v>0</v>
      </c>
      <c r="X132" s="93"/>
      <c r="Y132" s="93"/>
      <c r="Z132" s="84"/>
      <c r="AA132" s="84"/>
      <c r="AB132" s="895"/>
      <c r="AC132" s="895"/>
      <c r="AD132" s="536"/>
      <c r="AE132" s="536"/>
      <c r="AF132" s="104"/>
      <c r="AG132" s="528"/>
      <c r="AH132" s="911"/>
      <c r="AJ132" s="405" t="str">
        <f t="shared" si="114"/>
        <v/>
      </c>
      <c r="AK132" s="406" t="str">
        <f t="shared" si="115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36"/>
      <c r="J133" s="129"/>
      <c r="K133" s="85"/>
      <c r="L133" s="118"/>
      <c r="M133" s="529"/>
      <c r="N133" s="85"/>
      <c r="O133" s="118"/>
      <c r="P133" s="84"/>
      <c r="Q133" s="119"/>
      <c r="R133" s="530"/>
      <c r="S133" s="917"/>
      <c r="T133" s="198"/>
      <c r="U133" s="198"/>
      <c r="V133" s="526"/>
      <c r="W133" s="282">
        <f t="shared" si="95"/>
        <v>0</v>
      </c>
      <c r="X133" s="93"/>
      <c r="Y133" s="93"/>
      <c r="Z133" s="84"/>
      <c r="AA133" s="84"/>
      <c r="AB133" s="895"/>
      <c r="AC133" s="895"/>
      <c r="AD133" s="536"/>
      <c r="AE133" s="536"/>
      <c r="AF133" s="104"/>
      <c r="AG133" s="528"/>
      <c r="AH133" s="911"/>
      <c r="AJ133" s="405" t="str">
        <f t="shared" si="114"/>
        <v/>
      </c>
      <c r="AK133" s="406" t="str">
        <f t="shared" si="115"/>
        <v/>
      </c>
    </row>
    <row r="134" spans="1:37" ht="19.2" customHeight="1">
      <c r="A134" s="916"/>
      <c r="B134" s="203">
        <v>0</v>
      </c>
      <c r="C134" s="132" t="s">
        <v>297</v>
      </c>
      <c r="D134" s="891" t="s">
        <v>219</v>
      </c>
      <c r="E134" s="891"/>
      <c r="F134" s="222"/>
      <c r="G134" s="103"/>
      <c r="H134" s="134"/>
      <c r="I134" s="283"/>
      <c r="J134" s="284">
        <v>18.777777777777779</v>
      </c>
      <c r="K134" s="284">
        <v>1493.1111111111111</v>
      </c>
      <c r="L134" s="285">
        <f t="shared" ref="L134:O134" si="116">AVERAGE(L122:L133)</f>
        <v>80.318272533184825</v>
      </c>
      <c r="M134" s="284">
        <f t="shared" si="116"/>
        <v>18.777777777777779</v>
      </c>
      <c r="N134" s="284">
        <f t="shared" si="116"/>
        <v>1413.55536963537</v>
      </c>
      <c r="O134" s="285">
        <f t="shared" si="116"/>
        <v>76.114523726921405</v>
      </c>
      <c r="P134" s="81">
        <f t="shared" ref="P134:P143" si="117">M134-J134</f>
        <v>0</v>
      </c>
      <c r="Q134" s="178">
        <f t="shared" ref="Q134:Q143" si="118">O134-L134</f>
        <v>-4.2037488062634196</v>
      </c>
      <c r="R134" s="286">
        <f t="shared" ref="R134:R143" si="119">O134/L134</f>
        <v>0.94766136429880798</v>
      </c>
      <c r="S134" s="910"/>
      <c r="T134" s="198"/>
      <c r="U134" s="198"/>
      <c r="V134" s="526"/>
      <c r="W134" s="526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1</v>
      </c>
      <c r="AE134" s="139">
        <f>SUM(AE122:AE133)</f>
        <v>0</v>
      </c>
      <c r="AF134" s="78">
        <f t="shared" si="76"/>
        <v>-79.555741475741115</v>
      </c>
      <c r="AG134" s="527">
        <f t="shared" si="77"/>
        <v>0.94671813712742447</v>
      </c>
      <c r="AH134" s="911"/>
    </row>
    <row r="135" spans="1:37" ht="19.2" customHeight="1">
      <c r="A135" s="897" t="s">
        <v>298</v>
      </c>
      <c r="B135" s="526" t="s">
        <v>166</v>
      </c>
      <c r="C135" s="536"/>
      <c r="D135" s="113" t="s">
        <v>120</v>
      </c>
      <c r="E135" s="114"/>
      <c r="F135" s="73">
        <v>54.09</v>
      </c>
      <c r="G135" s="85">
        <v>1894.4</v>
      </c>
      <c r="H135" s="287">
        <f t="shared" ref="H135:H146" si="120">F135*G135</f>
        <v>102468.09600000001</v>
      </c>
      <c r="I135" s="536">
        <v>1</v>
      </c>
      <c r="J135" s="76">
        <v>16</v>
      </c>
      <c r="K135" s="85">
        <v>1500</v>
      </c>
      <c r="L135" s="118">
        <f t="shared" ref="L135:L143" si="121">K135/J135</f>
        <v>93.75</v>
      </c>
      <c r="M135" s="267">
        <v>17</v>
      </c>
      <c r="N135" s="85">
        <f t="shared" ref="N135:N143" si="122">G135/W135*60</f>
        <v>1291.6363636363646</v>
      </c>
      <c r="O135" s="149">
        <f t="shared" ref="O135:O143" si="123">N135/M135</f>
        <v>75.978609625668511</v>
      </c>
      <c r="P135" s="84">
        <f t="shared" si="117"/>
        <v>1</v>
      </c>
      <c r="Q135" s="119">
        <f t="shared" si="118"/>
        <v>-17.771390374331489</v>
      </c>
      <c r="R135" s="530">
        <f t="shared" si="119"/>
        <v>0.81043850267379747</v>
      </c>
      <c r="S135" s="901">
        <f>R147</f>
        <v>0.89543683900246385</v>
      </c>
      <c r="T135" s="288">
        <v>0.45833333333333331</v>
      </c>
      <c r="U135" s="198">
        <v>0.51944444444444438</v>
      </c>
      <c r="V135" s="153">
        <v>5</v>
      </c>
      <c r="W135" s="289">
        <f t="shared" ref="W135:W147" si="124">(U135-T135)*24*60</f>
        <v>87.999999999999929</v>
      </c>
      <c r="X135" s="83"/>
      <c r="Y135" s="83"/>
      <c r="Z135" s="84"/>
      <c r="AA135" s="84"/>
      <c r="AB135" s="895"/>
      <c r="AC135" s="895"/>
      <c r="AD135" s="536"/>
      <c r="AE135" s="536"/>
      <c r="AF135" s="150">
        <f t="shared" si="76"/>
        <v>-208.36363636363535</v>
      </c>
      <c r="AG135" s="155">
        <f t="shared" si="77"/>
        <v>0.8610909090909098</v>
      </c>
      <c r="AH135" s="894">
        <f>AG147</f>
        <v>0.90490798757215252</v>
      </c>
      <c r="AJ135" s="62" t="str">
        <f>A135</f>
        <v>綜合三組
(ET-55)</v>
      </c>
      <c r="AK135" s="404">
        <f>AVERAGE(AK136:AK146)</f>
        <v>6.3750000000000542</v>
      </c>
    </row>
    <row r="136" spans="1:37" ht="19.2" customHeight="1">
      <c r="A136" s="898"/>
      <c r="B136" s="526" t="s">
        <v>166</v>
      </c>
      <c r="C136" s="536"/>
      <c r="D136" s="113" t="s">
        <v>145</v>
      </c>
      <c r="E136" s="114"/>
      <c r="F136" s="73">
        <v>50.67</v>
      </c>
      <c r="G136" s="85">
        <v>1275</v>
      </c>
      <c r="H136" s="116">
        <f t="shared" si="120"/>
        <v>64604.25</v>
      </c>
      <c r="I136" s="536"/>
      <c r="J136" s="76">
        <v>18</v>
      </c>
      <c r="K136" s="85">
        <v>1500</v>
      </c>
      <c r="L136" s="118">
        <f t="shared" si="121"/>
        <v>83.333333333333329</v>
      </c>
      <c r="M136" s="529">
        <v>18</v>
      </c>
      <c r="N136" s="85">
        <f t="shared" si="122"/>
        <v>1275.0000000000014</v>
      </c>
      <c r="O136" s="118">
        <f t="shared" si="123"/>
        <v>70.833333333333414</v>
      </c>
      <c r="P136" s="84">
        <f t="shared" si="117"/>
        <v>0</v>
      </c>
      <c r="Q136" s="119">
        <f t="shared" si="118"/>
        <v>-12.499999999999915</v>
      </c>
      <c r="R136" s="530">
        <f t="shared" si="119"/>
        <v>0.85000000000000098</v>
      </c>
      <c r="S136" s="901"/>
      <c r="T136" s="288">
        <v>0.52430555555555547</v>
      </c>
      <c r="U136" s="198">
        <v>0.5659722222222221</v>
      </c>
      <c r="V136" s="153">
        <v>7</v>
      </c>
      <c r="W136" s="289">
        <f t="shared" si="124"/>
        <v>59.999999999999943</v>
      </c>
      <c r="X136" s="83"/>
      <c r="Y136" s="83"/>
      <c r="Z136" s="84"/>
      <c r="AA136" s="84"/>
      <c r="AB136" s="895"/>
      <c r="AC136" s="895"/>
      <c r="AD136" s="536"/>
      <c r="AE136" s="536"/>
      <c r="AF136" s="78">
        <f t="shared" si="76"/>
        <v>-224.99999999999864</v>
      </c>
      <c r="AG136" s="160">
        <f t="shared" si="77"/>
        <v>0.85000000000000087</v>
      </c>
      <c r="AH136" s="894"/>
      <c r="AJ136" s="405">
        <f t="shared" ref="AJ136:AJ146" si="125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526" t="s">
        <v>166</v>
      </c>
      <c r="C137" s="536"/>
      <c r="D137" s="113" t="s">
        <v>146</v>
      </c>
      <c r="E137" s="114"/>
      <c r="F137" s="73">
        <v>53.27</v>
      </c>
      <c r="G137" s="246">
        <v>1370</v>
      </c>
      <c r="H137" s="116">
        <f t="shared" si="120"/>
        <v>72979.900000000009</v>
      </c>
      <c r="I137" s="258"/>
      <c r="J137" s="76">
        <v>16</v>
      </c>
      <c r="K137" s="74">
        <v>1500</v>
      </c>
      <c r="L137" s="77">
        <f t="shared" si="121"/>
        <v>93.75</v>
      </c>
      <c r="M137" s="129">
        <v>16</v>
      </c>
      <c r="N137" s="85">
        <f t="shared" si="122"/>
        <v>1264.6153846153861</v>
      </c>
      <c r="O137" s="149">
        <f t="shared" si="123"/>
        <v>79.038461538461632</v>
      </c>
      <c r="P137" s="84">
        <f t="shared" si="117"/>
        <v>0</v>
      </c>
      <c r="Q137" s="119">
        <f t="shared" si="118"/>
        <v>-14.711538461538368</v>
      </c>
      <c r="R137" s="530">
        <f t="shared" si="119"/>
        <v>0.84307692307692406</v>
      </c>
      <c r="S137" s="901"/>
      <c r="T137" s="198">
        <v>0.58124999999999982</v>
      </c>
      <c r="U137" s="198">
        <v>0.62638888888888866</v>
      </c>
      <c r="V137" s="290">
        <v>22</v>
      </c>
      <c r="W137" s="289">
        <f t="shared" si="124"/>
        <v>64.999999999999929</v>
      </c>
      <c r="X137" s="83">
        <v>0.5708333333333333</v>
      </c>
      <c r="Y137" s="83">
        <v>0.5805555555555556</v>
      </c>
      <c r="Z137" s="84"/>
      <c r="AA137" s="84"/>
      <c r="AB137" s="895"/>
      <c r="AC137" s="895"/>
      <c r="AD137" s="536"/>
      <c r="AE137" s="536"/>
      <c r="AF137" s="78">
        <f t="shared" si="76"/>
        <v>-235.38461538461388</v>
      </c>
      <c r="AG137" s="160">
        <f t="shared" si="77"/>
        <v>0.84307692307692406</v>
      </c>
      <c r="AH137" s="894"/>
      <c r="AJ137" s="405">
        <f t="shared" si="125"/>
        <v>7.000000000000135</v>
      </c>
      <c r="AK137" s="406">
        <f t="shared" ref="AK137:AK146" si="126">IF(AJ137&gt;4,AJ137,"")</f>
        <v>7.000000000000135</v>
      </c>
    </row>
    <row r="138" spans="1:37" ht="19.2" customHeight="1">
      <c r="A138" s="898"/>
      <c r="B138" s="526" t="s">
        <v>166</v>
      </c>
      <c r="C138" s="260"/>
      <c r="D138" s="113" t="s">
        <v>147</v>
      </c>
      <c r="E138" s="114"/>
      <c r="F138" s="73">
        <v>57.734999999999999</v>
      </c>
      <c r="G138" s="85">
        <v>1861</v>
      </c>
      <c r="H138" s="116">
        <f t="shared" si="120"/>
        <v>107444.83499999999</v>
      </c>
      <c r="I138" s="536"/>
      <c r="J138" s="129">
        <v>16</v>
      </c>
      <c r="K138" s="85">
        <v>1565</v>
      </c>
      <c r="L138" s="118">
        <f t="shared" si="121"/>
        <v>97.8125</v>
      </c>
      <c r="M138" s="267">
        <v>16</v>
      </c>
      <c r="N138" s="85">
        <f t="shared" si="122"/>
        <v>1268.8636363636365</v>
      </c>
      <c r="O138" s="118">
        <f t="shared" si="123"/>
        <v>79.30397727272728</v>
      </c>
      <c r="P138" s="84">
        <f t="shared" si="117"/>
        <v>0</v>
      </c>
      <c r="Q138" s="119">
        <f t="shared" si="118"/>
        <v>-18.50852272727272</v>
      </c>
      <c r="R138" s="530">
        <f t="shared" si="119"/>
        <v>0.81077548649433639</v>
      </c>
      <c r="S138" s="901"/>
      <c r="T138" s="198">
        <v>0.63055555555555531</v>
      </c>
      <c r="U138" s="198">
        <v>0.69166666666666643</v>
      </c>
      <c r="V138" s="290">
        <v>6</v>
      </c>
      <c r="W138" s="289">
        <f t="shared" si="124"/>
        <v>88</v>
      </c>
      <c r="X138" s="83"/>
      <c r="Y138" s="83"/>
      <c r="Z138" s="84"/>
      <c r="AA138" s="84"/>
      <c r="AB138" s="895"/>
      <c r="AC138" s="895"/>
      <c r="AD138" s="536"/>
      <c r="AE138" s="536"/>
      <c r="AF138" s="78">
        <f t="shared" si="76"/>
        <v>-296.13636363636351</v>
      </c>
      <c r="AG138" s="160">
        <f t="shared" si="77"/>
        <v>0.81077548649433639</v>
      </c>
      <c r="AH138" s="894"/>
      <c r="AJ138" s="405">
        <f t="shared" si="125"/>
        <v>6</v>
      </c>
      <c r="AK138" s="406">
        <f t="shared" si="126"/>
        <v>6</v>
      </c>
    </row>
    <row r="139" spans="1:37" ht="19.2" customHeight="1">
      <c r="A139" s="898"/>
      <c r="B139" s="526" t="s">
        <v>166</v>
      </c>
      <c r="C139" s="533"/>
      <c r="D139" s="71" t="s">
        <v>148</v>
      </c>
      <c r="E139" s="72"/>
      <c r="F139" s="73">
        <v>50.98</v>
      </c>
      <c r="G139" s="85">
        <v>1786</v>
      </c>
      <c r="H139" s="116">
        <f t="shared" si="120"/>
        <v>91050.28</v>
      </c>
      <c r="I139" s="536"/>
      <c r="J139" s="76">
        <v>20</v>
      </c>
      <c r="K139" s="74">
        <v>1440</v>
      </c>
      <c r="L139" s="77">
        <f t="shared" si="121"/>
        <v>72</v>
      </c>
      <c r="M139" s="267">
        <v>20</v>
      </c>
      <c r="N139" s="85">
        <f t="shared" si="122"/>
        <v>1391.6883116883109</v>
      </c>
      <c r="O139" s="149">
        <f t="shared" si="123"/>
        <v>69.584415584415552</v>
      </c>
      <c r="P139" s="84">
        <f t="shared" si="117"/>
        <v>0</v>
      </c>
      <c r="Q139" s="119">
        <f t="shared" si="118"/>
        <v>-2.4155844155844477</v>
      </c>
      <c r="R139" s="530">
        <f t="shared" si="119"/>
        <v>0.966450216450216</v>
      </c>
      <c r="S139" s="901"/>
      <c r="T139" s="198">
        <v>0.73194444444444418</v>
      </c>
      <c r="U139" s="198">
        <v>0.78541666666666643</v>
      </c>
      <c r="V139" s="291">
        <v>5</v>
      </c>
      <c r="W139" s="289">
        <f t="shared" si="124"/>
        <v>77.000000000000043</v>
      </c>
      <c r="X139" s="83"/>
      <c r="Y139" s="83"/>
      <c r="Z139" s="84"/>
      <c r="AA139" s="84"/>
      <c r="AB139" s="895"/>
      <c r="AC139" s="895"/>
      <c r="AD139" s="536"/>
      <c r="AE139" s="536"/>
      <c r="AF139" s="78">
        <f t="shared" si="76"/>
        <v>-48.311688311689068</v>
      </c>
      <c r="AG139" s="160">
        <f t="shared" si="77"/>
        <v>0.96645021645021589</v>
      </c>
      <c r="AH139" s="894"/>
      <c r="AJ139" s="405">
        <f t="shared" si="125"/>
        <v>5</v>
      </c>
      <c r="AK139" s="406">
        <f t="shared" si="126"/>
        <v>5</v>
      </c>
    </row>
    <row r="140" spans="1:37" ht="19.2" customHeight="1">
      <c r="A140" s="899"/>
      <c r="B140" s="526" t="s">
        <v>166</v>
      </c>
      <c r="C140" s="533"/>
      <c r="D140" s="292" t="s">
        <v>149</v>
      </c>
      <c r="E140" s="114"/>
      <c r="F140" s="73">
        <v>50.92</v>
      </c>
      <c r="G140" s="85">
        <v>1944</v>
      </c>
      <c r="H140" s="116">
        <f t="shared" si="120"/>
        <v>98988.48000000001</v>
      </c>
      <c r="I140" s="536"/>
      <c r="J140" s="129">
        <v>19</v>
      </c>
      <c r="K140" s="85">
        <v>1440</v>
      </c>
      <c r="L140" s="118">
        <f t="shared" si="121"/>
        <v>75.78947368421052</v>
      </c>
      <c r="M140" s="267">
        <v>19</v>
      </c>
      <c r="N140" s="85">
        <f t="shared" si="122"/>
        <v>1388.5714285714282</v>
      </c>
      <c r="O140" s="149">
        <f t="shared" si="123"/>
        <v>73.082706766917269</v>
      </c>
      <c r="P140" s="84">
        <f t="shared" si="117"/>
        <v>0</v>
      </c>
      <c r="Q140" s="119">
        <f t="shared" si="118"/>
        <v>-2.7067669172932511</v>
      </c>
      <c r="R140" s="530">
        <f t="shared" si="119"/>
        <v>0.96428571428571408</v>
      </c>
      <c r="S140" s="902"/>
      <c r="T140" s="232">
        <v>0.79027777777777752</v>
      </c>
      <c r="U140" s="293">
        <v>0.84861111111111087</v>
      </c>
      <c r="V140" s="294">
        <v>7</v>
      </c>
      <c r="W140" s="289">
        <f t="shared" si="124"/>
        <v>84.000000000000028</v>
      </c>
      <c r="X140" s="83"/>
      <c r="Y140" s="83"/>
      <c r="Z140" s="84"/>
      <c r="AA140" s="84"/>
      <c r="AB140" s="895"/>
      <c r="AC140" s="895"/>
      <c r="AD140" s="536"/>
      <c r="AE140" s="536"/>
      <c r="AF140" s="78">
        <f t="shared" si="76"/>
        <v>-51.428571428571786</v>
      </c>
      <c r="AG140" s="160">
        <f t="shared" si="77"/>
        <v>0.96428571428571408</v>
      </c>
      <c r="AH140" s="894"/>
      <c r="AJ140" s="405">
        <f t="shared" si="125"/>
        <v>7</v>
      </c>
      <c r="AK140" s="406">
        <f t="shared" si="126"/>
        <v>7</v>
      </c>
    </row>
    <row r="141" spans="1:37" ht="19.2" customHeight="1">
      <c r="A141" s="899"/>
      <c r="B141" s="526" t="s">
        <v>166</v>
      </c>
      <c r="C141" s="533"/>
      <c r="D141" s="71" t="s">
        <v>155</v>
      </c>
      <c r="E141" s="295"/>
      <c r="F141" s="73">
        <v>54.09</v>
      </c>
      <c r="G141" s="85">
        <v>1221</v>
      </c>
      <c r="H141" s="116">
        <f t="shared" si="120"/>
        <v>66043.89</v>
      </c>
      <c r="I141" s="536"/>
      <c r="J141" s="76">
        <v>19</v>
      </c>
      <c r="K141" s="74">
        <v>1440</v>
      </c>
      <c r="L141" s="77">
        <f t="shared" si="121"/>
        <v>75.78947368421052</v>
      </c>
      <c r="M141" s="267">
        <v>19</v>
      </c>
      <c r="N141" s="85">
        <f t="shared" si="122"/>
        <v>1356.6666666666672</v>
      </c>
      <c r="O141" s="118">
        <f t="shared" si="123"/>
        <v>71.40350877192985</v>
      </c>
      <c r="P141" s="84">
        <f t="shared" si="117"/>
        <v>0</v>
      </c>
      <c r="Q141" s="119">
        <f t="shared" si="118"/>
        <v>-4.3859649122806701</v>
      </c>
      <c r="R141" s="530">
        <f t="shared" si="119"/>
        <v>0.94212962962963009</v>
      </c>
      <c r="S141" s="902"/>
      <c r="T141" s="232">
        <v>0.8638888888888886</v>
      </c>
      <c r="U141" s="293">
        <v>0.90138888888888857</v>
      </c>
      <c r="V141" s="86">
        <v>22</v>
      </c>
      <c r="W141" s="289">
        <f t="shared" si="124"/>
        <v>53.999999999999972</v>
      </c>
      <c r="X141" s="83">
        <v>0.85277777777777775</v>
      </c>
      <c r="Y141" s="83">
        <v>0.86249999999999993</v>
      </c>
      <c r="Z141" s="84"/>
      <c r="AA141" s="84"/>
      <c r="AB141" s="895"/>
      <c r="AC141" s="895"/>
      <c r="AD141" s="536"/>
      <c r="AE141" s="536"/>
      <c r="AF141" s="78">
        <f t="shared" si="76"/>
        <v>-83.333333333332803</v>
      </c>
      <c r="AG141" s="160">
        <f t="shared" si="77"/>
        <v>0.94212962962962998</v>
      </c>
      <c r="AH141" s="894"/>
      <c r="AJ141" s="405">
        <f>IF((IF(V141&lt;10,V141,(X141-U140)*1440))=0,"",IF(V141&lt;10,V141,(X141-U140)*1440))</f>
        <v>6.0000000000002984</v>
      </c>
      <c r="AK141" s="406">
        <f>IF(AJ141&gt;4,AJ141,"")</f>
        <v>6.0000000000002984</v>
      </c>
    </row>
    <row r="142" spans="1:37" ht="19.2" customHeight="1">
      <c r="A142" s="899"/>
      <c r="B142" s="526" t="s">
        <v>166</v>
      </c>
      <c r="C142" s="533"/>
      <c r="D142" s="71" t="s">
        <v>193</v>
      </c>
      <c r="E142" s="295"/>
      <c r="F142" s="73">
        <v>50.67</v>
      </c>
      <c r="G142" s="85">
        <v>1686</v>
      </c>
      <c r="H142" s="116">
        <f t="shared" si="120"/>
        <v>85429.62000000001</v>
      </c>
      <c r="I142" s="536"/>
      <c r="J142" s="76">
        <v>17</v>
      </c>
      <c r="K142" s="85">
        <v>1500</v>
      </c>
      <c r="L142" s="118">
        <f t="shared" si="121"/>
        <v>88.235294117647058</v>
      </c>
      <c r="M142" s="267">
        <v>17</v>
      </c>
      <c r="N142" s="85">
        <f t="shared" si="122"/>
        <v>1445.1428571428555</v>
      </c>
      <c r="O142" s="149">
        <f t="shared" si="123"/>
        <v>85.008403361344449</v>
      </c>
      <c r="P142" s="84">
        <f t="shared" si="117"/>
        <v>0</v>
      </c>
      <c r="Q142" s="119">
        <f t="shared" si="118"/>
        <v>-3.226890756302609</v>
      </c>
      <c r="R142" s="530">
        <f t="shared" si="119"/>
        <v>0.96342857142857041</v>
      </c>
      <c r="S142" s="902"/>
      <c r="T142" s="232">
        <v>0.90555555555555522</v>
      </c>
      <c r="U142" s="293">
        <v>0.95416666666666639</v>
      </c>
      <c r="V142" s="86">
        <v>6</v>
      </c>
      <c r="W142" s="289">
        <f t="shared" si="124"/>
        <v>70.000000000000071</v>
      </c>
      <c r="X142" s="83"/>
      <c r="Y142" s="83"/>
      <c r="Z142" s="84"/>
      <c r="AA142" s="84"/>
      <c r="AB142" s="895"/>
      <c r="AC142" s="895"/>
      <c r="AD142" s="536"/>
      <c r="AE142" s="536"/>
      <c r="AF142" s="78">
        <f t="shared" si="76"/>
        <v>-54.857142857144481</v>
      </c>
      <c r="AG142" s="160">
        <f t="shared" si="77"/>
        <v>0.9634285714285703</v>
      </c>
      <c r="AH142" s="894"/>
      <c r="AJ142" s="405">
        <f t="shared" si="125"/>
        <v>6</v>
      </c>
      <c r="AK142" s="406">
        <f t="shared" si="126"/>
        <v>6</v>
      </c>
    </row>
    <row r="143" spans="1:37" ht="19.2" customHeight="1">
      <c r="A143" s="899"/>
      <c r="B143" s="526" t="s">
        <v>166</v>
      </c>
      <c r="C143" s="296"/>
      <c r="D143" s="113" t="s">
        <v>150</v>
      </c>
      <c r="E143" s="114"/>
      <c r="F143" s="73">
        <v>50.67</v>
      </c>
      <c r="G143" s="85">
        <v>963</v>
      </c>
      <c r="H143" s="116">
        <f t="shared" si="120"/>
        <v>48795.21</v>
      </c>
      <c r="I143" s="536"/>
      <c r="J143" s="76">
        <v>17</v>
      </c>
      <c r="K143" s="85">
        <v>1440</v>
      </c>
      <c r="L143" s="118">
        <f t="shared" si="121"/>
        <v>84.705882352941174</v>
      </c>
      <c r="M143" s="267">
        <v>17</v>
      </c>
      <c r="N143" s="85">
        <f t="shared" si="122"/>
        <v>1375.7142857142851</v>
      </c>
      <c r="O143" s="149">
        <f t="shared" si="123"/>
        <v>80.924369747899121</v>
      </c>
      <c r="P143" s="84">
        <f t="shared" si="117"/>
        <v>0</v>
      </c>
      <c r="Q143" s="119">
        <f t="shared" si="118"/>
        <v>-3.7815126050420531</v>
      </c>
      <c r="R143" s="530">
        <f t="shared" si="119"/>
        <v>0.95535714285714246</v>
      </c>
      <c r="S143" s="902"/>
      <c r="T143" s="232">
        <v>0.95902777777777748</v>
      </c>
      <c r="U143" s="293">
        <v>0.98819444444444415</v>
      </c>
      <c r="V143" s="86">
        <v>7</v>
      </c>
      <c r="W143" s="289">
        <f t="shared" si="124"/>
        <v>42.000000000000014</v>
      </c>
      <c r="X143" s="83"/>
      <c r="Y143" s="83"/>
      <c r="Z143" s="84"/>
      <c r="AA143" s="84"/>
      <c r="AB143" s="895"/>
      <c r="AC143" s="895"/>
      <c r="AD143" s="536"/>
      <c r="AE143" s="536"/>
      <c r="AF143" s="78">
        <f t="shared" si="76"/>
        <v>-64.285714285714903</v>
      </c>
      <c r="AG143" s="160">
        <f t="shared" si="77"/>
        <v>0.95535714285714246</v>
      </c>
      <c r="AH143" s="894"/>
      <c r="AJ143" s="405">
        <f t="shared" si="125"/>
        <v>7</v>
      </c>
      <c r="AK143" s="406">
        <f t="shared" si="126"/>
        <v>7</v>
      </c>
    </row>
    <row r="144" spans="1:37" ht="19.2" customHeight="1">
      <c r="A144" s="899"/>
      <c r="B144" s="526">
        <v>0</v>
      </c>
      <c r="C144" s="533"/>
      <c r="D144" s="71"/>
      <c r="E144" s="295"/>
      <c r="F144" s="73" t="s">
        <v>161</v>
      </c>
      <c r="G144" s="85"/>
      <c r="H144" s="116">
        <f t="shared" si="120"/>
        <v>0</v>
      </c>
      <c r="I144" s="536"/>
      <c r="J144" s="129"/>
      <c r="K144" s="85"/>
      <c r="L144" s="118"/>
      <c r="M144" s="529"/>
      <c r="N144" s="85"/>
      <c r="O144" s="149"/>
      <c r="P144" s="84"/>
      <c r="Q144" s="119"/>
      <c r="R144" s="530"/>
      <c r="S144" s="902"/>
      <c r="T144" s="232"/>
      <c r="U144" s="293"/>
      <c r="V144" s="86"/>
      <c r="W144" s="289">
        <f t="shared" si="124"/>
        <v>0</v>
      </c>
      <c r="X144" s="83"/>
      <c r="Y144" s="83"/>
      <c r="Z144" s="84"/>
      <c r="AA144" s="84"/>
      <c r="AB144" s="895"/>
      <c r="AC144" s="895"/>
      <c r="AD144" s="536"/>
      <c r="AE144" s="536"/>
      <c r="AF144" s="78">
        <f t="shared" si="76"/>
        <v>0</v>
      </c>
      <c r="AG144" s="160" t="e">
        <f t="shared" si="77"/>
        <v>#DIV/0!</v>
      </c>
      <c r="AH144" s="894"/>
      <c r="AJ144" s="405" t="str">
        <f t="shared" si="125"/>
        <v/>
      </c>
      <c r="AK144" s="406" t="str">
        <f t="shared" si="126"/>
        <v/>
      </c>
    </row>
    <row r="145" spans="1:37" ht="19.2" customHeight="1">
      <c r="A145" s="899"/>
      <c r="B145" s="526">
        <v>0</v>
      </c>
      <c r="C145" s="533"/>
      <c r="D145" s="71"/>
      <c r="E145" s="295"/>
      <c r="F145" s="73" t="s">
        <v>161</v>
      </c>
      <c r="G145" s="85"/>
      <c r="H145" s="116">
        <f t="shared" si="120"/>
        <v>0</v>
      </c>
      <c r="I145" s="536"/>
      <c r="J145" s="129"/>
      <c r="K145" s="85"/>
      <c r="L145" s="118"/>
      <c r="M145" s="529"/>
      <c r="N145" s="85"/>
      <c r="O145" s="118"/>
      <c r="P145" s="84"/>
      <c r="Q145" s="119"/>
      <c r="R145" s="530"/>
      <c r="S145" s="902"/>
      <c r="T145" s="232"/>
      <c r="U145" s="293"/>
      <c r="V145" s="86"/>
      <c r="W145" s="289">
        <f t="shared" si="124"/>
        <v>0</v>
      </c>
      <c r="X145" s="83"/>
      <c r="Y145" s="83"/>
      <c r="Z145" s="84"/>
      <c r="AA145" s="84"/>
      <c r="AB145" s="895"/>
      <c r="AC145" s="895"/>
      <c r="AD145" s="536"/>
      <c r="AE145" s="536"/>
      <c r="AF145" s="78">
        <f t="shared" si="76"/>
        <v>0</v>
      </c>
      <c r="AG145" s="160" t="e">
        <f t="shared" si="77"/>
        <v>#DIV/0!</v>
      </c>
      <c r="AH145" s="894"/>
      <c r="AJ145" s="405" t="str">
        <f t="shared" si="125"/>
        <v/>
      </c>
      <c r="AK145" s="406" t="str">
        <f t="shared" si="126"/>
        <v/>
      </c>
    </row>
    <row r="146" spans="1:37" ht="19.2" customHeight="1">
      <c r="A146" s="899"/>
      <c r="B146" s="522">
        <v>0</v>
      </c>
      <c r="C146" s="296"/>
      <c r="D146" s="297"/>
      <c r="E146" s="295"/>
      <c r="F146" s="73" t="s">
        <v>161</v>
      </c>
      <c r="G146" s="85"/>
      <c r="H146" s="116">
        <f t="shared" si="120"/>
        <v>0</v>
      </c>
      <c r="I146" s="536"/>
      <c r="J146" s="129"/>
      <c r="K146" s="85"/>
      <c r="L146" s="118"/>
      <c r="M146" s="529"/>
      <c r="N146" s="85"/>
      <c r="O146" s="118"/>
      <c r="P146" s="84"/>
      <c r="Q146" s="119"/>
      <c r="R146" s="530"/>
      <c r="S146" s="902"/>
      <c r="T146" s="232"/>
      <c r="U146" s="293"/>
      <c r="V146" s="86"/>
      <c r="W146" s="289">
        <f t="shared" si="124"/>
        <v>0</v>
      </c>
      <c r="X146" s="83"/>
      <c r="Y146" s="83"/>
      <c r="Z146" s="84"/>
      <c r="AA146" s="84"/>
      <c r="AB146" s="895"/>
      <c r="AC146" s="895"/>
      <c r="AD146" s="536"/>
      <c r="AE146" s="536"/>
      <c r="AF146" s="84"/>
      <c r="AG146" s="530"/>
      <c r="AH146" s="894"/>
      <c r="AJ146" s="405" t="str">
        <f t="shared" si="125"/>
        <v/>
      </c>
      <c r="AK146" s="406" t="str">
        <f t="shared" si="126"/>
        <v/>
      </c>
    </row>
    <row r="147" spans="1:37" ht="19.2" customHeight="1">
      <c r="A147" s="900"/>
      <c r="B147" s="298">
        <v>0</v>
      </c>
      <c r="C147" s="132" t="s">
        <v>485</v>
      </c>
      <c r="D147" s="891" t="s">
        <v>219</v>
      </c>
      <c r="E147" s="891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f t="shared" ref="L147:O147" si="127">AVERAGE(L135:L146)</f>
        <v>85.018439685815849</v>
      </c>
      <c r="M147" s="284">
        <f t="shared" si="127"/>
        <v>17.666666666666668</v>
      </c>
      <c r="N147" s="284">
        <f t="shared" si="127"/>
        <v>1339.7665482665482</v>
      </c>
      <c r="O147" s="285">
        <f t="shared" si="127"/>
        <v>76.128642889188569</v>
      </c>
      <c r="P147" s="81">
        <f t="shared" ref="P147:P155" si="128">M147-J147</f>
        <v>0.11111111111111072</v>
      </c>
      <c r="Q147" s="178">
        <f t="shared" ref="Q147:Q155" si="129">O147-L147</f>
        <v>-8.8897967966272802</v>
      </c>
      <c r="R147" s="300">
        <f t="shared" ref="R147:R155" si="130">O147/L147</f>
        <v>0.89543683900246385</v>
      </c>
      <c r="S147" s="903"/>
      <c r="T147" s="232"/>
      <c r="U147" s="232"/>
      <c r="V147" s="86"/>
      <c r="W147" s="523">
        <f t="shared" si="124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0</v>
      </c>
      <c r="AF147" s="240">
        <f t="shared" si="76"/>
        <v>-140.78900728900749</v>
      </c>
      <c r="AG147" s="301">
        <f t="shared" si="77"/>
        <v>0.90490798757215252</v>
      </c>
      <c r="AH147" s="894"/>
    </row>
    <row r="148" spans="1:37" ht="19.2" customHeight="1">
      <c r="A148" s="906" t="s">
        <v>300</v>
      </c>
      <c r="B148" s="536" t="s">
        <v>163</v>
      </c>
      <c r="C148" s="156"/>
      <c r="D148" s="211" t="s">
        <v>93</v>
      </c>
      <c r="E148" s="72"/>
      <c r="F148" s="174">
        <v>36.92</v>
      </c>
      <c r="G148" s="85">
        <v>2117.0500000000002</v>
      </c>
      <c r="H148" s="116">
        <f t="shared" ref="H148:H172" si="131">F148*G148</f>
        <v>78161.486000000004</v>
      </c>
      <c r="I148" s="302"/>
      <c r="J148" s="129">
        <v>12</v>
      </c>
      <c r="K148" s="85">
        <v>2000</v>
      </c>
      <c r="L148" s="118">
        <f t="shared" ref="L148:L155" si="132">K148/J148</f>
        <v>166.66666666666666</v>
      </c>
      <c r="M148" s="129">
        <v>12</v>
      </c>
      <c r="N148" s="74">
        <f t="shared" ref="N148:N155" si="133">G148/W148*60</f>
        <v>1530.3975903614469</v>
      </c>
      <c r="O148" s="77">
        <f t="shared" ref="O148:O155" si="134">N148/M148</f>
        <v>127.53313253012057</v>
      </c>
      <c r="P148" s="78">
        <f t="shared" si="128"/>
        <v>0</v>
      </c>
      <c r="Q148" s="79">
        <f t="shared" si="129"/>
        <v>-39.133534136546089</v>
      </c>
      <c r="R148" s="527">
        <f t="shared" si="130"/>
        <v>0.76519879518072342</v>
      </c>
      <c r="S148" s="907">
        <f>R160</f>
        <v>0.91566686428869604</v>
      </c>
      <c r="T148" s="288">
        <v>0.45833333333333331</v>
      </c>
      <c r="U148" s="198">
        <v>0.51597222222222217</v>
      </c>
      <c r="V148" s="526">
        <v>5</v>
      </c>
      <c r="W148" s="523">
        <f>(U148-T148)*24*60</f>
        <v>82.999999999999943</v>
      </c>
      <c r="X148" s="83"/>
      <c r="Y148" s="83"/>
      <c r="Z148" s="84"/>
      <c r="AA148" s="84"/>
      <c r="AB148" s="895"/>
      <c r="AC148" s="895"/>
      <c r="AD148" s="536"/>
      <c r="AE148" s="536"/>
      <c r="AF148" s="78">
        <f t="shared" si="76"/>
        <v>-469.60240963855313</v>
      </c>
      <c r="AG148" s="160">
        <f t="shared" si="77"/>
        <v>0.76519879518072342</v>
      </c>
      <c r="AH148" s="894">
        <f>AG160</f>
        <v>0.86312428548828857</v>
      </c>
    </row>
    <row r="149" spans="1:37" ht="19.2" customHeight="1">
      <c r="A149" s="906"/>
      <c r="B149" s="536" t="s">
        <v>163</v>
      </c>
      <c r="C149" s="258"/>
      <c r="D149" s="292" t="s">
        <v>108</v>
      </c>
      <c r="E149" s="90"/>
      <c r="F149" s="174">
        <v>26.5</v>
      </c>
      <c r="G149" s="85">
        <v>1470.95</v>
      </c>
      <c r="H149" s="116">
        <f t="shared" si="131"/>
        <v>38980.175000000003</v>
      </c>
      <c r="I149" s="302"/>
      <c r="J149" s="129">
        <v>12</v>
      </c>
      <c r="K149" s="85">
        <v>2000</v>
      </c>
      <c r="L149" s="118">
        <f t="shared" si="132"/>
        <v>166.66666666666666</v>
      </c>
      <c r="M149" s="129">
        <v>12</v>
      </c>
      <c r="N149" s="74">
        <f t="shared" si="133"/>
        <v>1521.6724137931046</v>
      </c>
      <c r="O149" s="77">
        <f t="shared" si="134"/>
        <v>126.80603448275872</v>
      </c>
      <c r="P149" s="78">
        <f t="shared" si="128"/>
        <v>0</v>
      </c>
      <c r="Q149" s="79">
        <f t="shared" si="129"/>
        <v>-39.860632183907938</v>
      </c>
      <c r="R149" s="527">
        <f t="shared" si="130"/>
        <v>0.7608362068965524</v>
      </c>
      <c r="S149" s="908"/>
      <c r="T149" s="288">
        <v>0.51944444444444438</v>
      </c>
      <c r="U149" s="198">
        <v>0.55972222222222212</v>
      </c>
      <c r="V149" s="526">
        <v>5</v>
      </c>
      <c r="W149" s="523">
        <f t="shared" ref="W149:W159" si="135">(U149-T149)*24*60</f>
        <v>57.999999999999957</v>
      </c>
      <c r="X149" s="83"/>
      <c r="Y149" s="83"/>
      <c r="Z149" s="84"/>
      <c r="AA149" s="84"/>
      <c r="AB149" s="895"/>
      <c r="AC149" s="895"/>
      <c r="AD149" s="536"/>
      <c r="AE149" s="536"/>
      <c r="AF149" s="78">
        <f t="shared" si="76"/>
        <v>-478.32758620689538</v>
      </c>
      <c r="AG149" s="160">
        <f t="shared" si="77"/>
        <v>0.76083620689655229</v>
      </c>
      <c r="AH149" s="896"/>
    </row>
    <row r="150" spans="1:37" ht="19.2" customHeight="1">
      <c r="A150" s="906"/>
      <c r="B150" s="536" t="s">
        <v>163</v>
      </c>
      <c r="C150" s="258"/>
      <c r="D150" s="214" t="s">
        <v>191</v>
      </c>
      <c r="E150" s="90"/>
      <c r="F150" s="174">
        <v>28.26</v>
      </c>
      <c r="G150" s="85">
        <v>541.79999999999995</v>
      </c>
      <c r="H150" s="116">
        <f t="shared" si="131"/>
        <v>15311.268</v>
      </c>
      <c r="I150" s="302"/>
      <c r="J150" s="129">
        <v>12</v>
      </c>
      <c r="K150" s="85">
        <v>2000</v>
      </c>
      <c r="L150" s="118">
        <f t="shared" si="132"/>
        <v>166.66666666666666</v>
      </c>
      <c r="M150" s="129">
        <v>12</v>
      </c>
      <c r="N150" s="74">
        <f t="shared" si="133"/>
        <v>1548.0000000000055</v>
      </c>
      <c r="O150" s="77">
        <f t="shared" si="134"/>
        <v>129.00000000000045</v>
      </c>
      <c r="P150" s="78">
        <f t="shared" si="128"/>
        <v>0</v>
      </c>
      <c r="Q150" s="79">
        <f t="shared" si="129"/>
        <v>-37.666666666666202</v>
      </c>
      <c r="R150" s="527">
        <f t="shared" si="130"/>
        <v>0.7740000000000028</v>
      </c>
      <c r="S150" s="908"/>
      <c r="T150" s="288">
        <v>0.56319444444444433</v>
      </c>
      <c r="U150" s="198">
        <v>0.57777777777777761</v>
      </c>
      <c r="V150" s="526">
        <v>5</v>
      </c>
      <c r="W150" s="523">
        <f t="shared" si="135"/>
        <v>20.999999999999925</v>
      </c>
      <c r="X150" s="253"/>
      <c r="Y150" s="253"/>
      <c r="Z150" s="254"/>
      <c r="AA150" s="254"/>
      <c r="AB150" s="895"/>
      <c r="AC150" s="895"/>
      <c r="AD150" s="536"/>
      <c r="AE150" s="536"/>
      <c r="AF150" s="78">
        <f t="shared" si="76"/>
        <v>-451.99999999999454</v>
      </c>
      <c r="AG150" s="160">
        <f t="shared" si="77"/>
        <v>0.77400000000000269</v>
      </c>
      <c r="AH150" s="896"/>
    </row>
    <row r="151" spans="1:37" s="255" customFormat="1" ht="19.2" customHeight="1">
      <c r="A151" s="906"/>
      <c r="B151" s="536" t="s">
        <v>165</v>
      </c>
      <c r="C151" s="258"/>
      <c r="D151" s="88" t="s">
        <v>157</v>
      </c>
      <c r="E151" s="90"/>
      <c r="F151" s="174">
        <v>30.13</v>
      </c>
      <c r="G151" s="85">
        <v>913.84999999999991</v>
      </c>
      <c r="H151" s="116">
        <f t="shared" si="131"/>
        <v>27534.300499999998</v>
      </c>
      <c r="I151" s="302">
        <v>1</v>
      </c>
      <c r="J151" s="129">
        <v>18</v>
      </c>
      <c r="K151" s="85">
        <v>1200</v>
      </c>
      <c r="L151" s="118">
        <f t="shared" si="132"/>
        <v>66.666666666666671</v>
      </c>
      <c r="M151" s="129">
        <v>18</v>
      </c>
      <c r="N151" s="74">
        <f t="shared" si="133"/>
        <v>1075.1176470588239</v>
      </c>
      <c r="O151" s="77">
        <f t="shared" si="134"/>
        <v>59.728758169934657</v>
      </c>
      <c r="P151" s="78">
        <f t="shared" si="128"/>
        <v>0</v>
      </c>
      <c r="Q151" s="79">
        <f t="shared" si="129"/>
        <v>-6.9379084967320139</v>
      </c>
      <c r="R151" s="527">
        <f t="shared" si="130"/>
        <v>0.89593137254901978</v>
      </c>
      <c r="S151" s="908"/>
      <c r="T151" s="288">
        <v>0.58194444444444426</v>
      </c>
      <c r="U151" s="198">
        <v>0.61736111111111092</v>
      </c>
      <c r="V151" s="526">
        <v>6</v>
      </c>
      <c r="W151" s="523">
        <f t="shared" si="135"/>
        <v>50.999999999999979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76"/>
        <v>-124.88235294117612</v>
      </c>
      <c r="AG151" s="160">
        <f t="shared" si="77"/>
        <v>0.89593137254901989</v>
      </c>
      <c r="AH151" s="896"/>
    </row>
    <row r="152" spans="1:37" s="255" customFormat="1" ht="19.2" customHeight="1">
      <c r="A152" s="906"/>
      <c r="B152" s="536" t="s">
        <v>163</v>
      </c>
      <c r="C152" s="258"/>
      <c r="D152" s="88" t="s">
        <v>152</v>
      </c>
      <c r="E152" s="90"/>
      <c r="F152" s="174">
        <v>55.51</v>
      </c>
      <c r="G152" s="85">
        <v>110</v>
      </c>
      <c r="H152" s="116">
        <f t="shared" si="131"/>
        <v>6106.0999999999995</v>
      </c>
      <c r="I152" s="302"/>
      <c r="J152" s="129">
        <v>8</v>
      </c>
      <c r="K152" s="85">
        <v>1500</v>
      </c>
      <c r="L152" s="118">
        <f t="shared" si="132"/>
        <v>187.5</v>
      </c>
      <c r="M152" s="129">
        <v>6</v>
      </c>
      <c r="N152" s="74">
        <f t="shared" si="133"/>
        <v>1320.0000000000048</v>
      </c>
      <c r="O152" s="77">
        <f t="shared" si="134"/>
        <v>220.0000000000008</v>
      </c>
      <c r="P152" s="78">
        <f t="shared" si="128"/>
        <v>-2</v>
      </c>
      <c r="Q152" s="79">
        <f t="shared" si="129"/>
        <v>32.500000000000796</v>
      </c>
      <c r="R152" s="527">
        <f t="shared" si="130"/>
        <v>1.1733333333333376</v>
      </c>
      <c r="S152" s="908"/>
      <c r="T152" s="303">
        <v>0.70833333333333337</v>
      </c>
      <c r="U152" s="232">
        <v>0.71180555555555558</v>
      </c>
      <c r="V152" s="521">
        <v>5</v>
      </c>
      <c r="W152" s="523">
        <f t="shared" si="135"/>
        <v>4.9999999999999822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76"/>
        <v>-179.99999999999523</v>
      </c>
      <c r="AG152" s="160">
        <f t="shared" si="77"/>
        <v>0.88000000000000322</v>
      </c>
      <c r="AH152" s="896"/>
    </row>
    <row r="153" spans="1:37" s="255" customFormat="1" ht="19.2" customHeight="1">
      <c r="A153" s="906"/>
      <c r="B153" s="536" t="s">
        <v>165</v>
      </c>
      <c r="C153" s="258"/>
      <c r="D153" s="292" t="s">
        <v>153</v>
      </c>
      <c r="E153" s="90"/>
      <c r="F153" s="174">
        <v>28.57</v>
      </c>
      <c r="G153" s="85">
        <v>1695</v>
      </c>
      <c r="H153" s="116">
        <f t="shared" si="131"/>
        <v>48426.15</v>
      </c>
      <c r="I153" s="302"/>
      <c r="J153" s="129">
        <v>8</v>
      </c>
      <c r="K153" s="85">
        <v>1500</v>
      </c>
      <c r="L153" s="118">
        <f t="shared" si="132"/>
        <v>187.5</v>
      </c>
      <c r="M153" s="129">
        <v>8</v>
      </c>
      <c r="N153" s="74">
        <f t="shared" si="133"/>
        <v>1540.9090909090926</v>
      </c>
      <c r="O153" s="77">
        <f t="shared" si="134"/>
        <v>192.61363636363657</v>
      </c>
      <c r="P153" s="78">
        <f t="shared" si="128"/>
        <v>0</v>
      </c>
      <c r="Q153" s="79">
        <f t="shared" si="129"/>
        <v>5.1136363636365729</v>
      </c>
      <c r="R153" s="527">
        <f t="shared" si="130"/>
        <v>1.0272727272727284</v>
      </c>
      <c r="S153" s="908"/>
      <c r="T153" s="303">
        <v>0.71527777777777779</v>
      </c>
      <c r="U153" s="232">
        <v>0.76111111111111107</v>
      </c>
      <c r="V153" s="521">
        <v>5</v>
      </c>
      <c r="W153" s="523">
        <f t="shared" si="135"/>
        <v>65.999999999999929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76"/>
        <v>40.909090909092583</v>
      </c>
      <c r="AG153" s="160">
        <f t="shared" si="77"/>
        <v>1.0272727272727284</v>
      </c>
      <c r="AH153" s="896"/>
    </row>
    <row r="154" spans="1:37" s="255" customFormat="1" ht="19.2" customHeight="1">
      <c r="A154" s="906"/>
      <c r="B154" s="536" t="s">
        <v>166</v>
      </c>
      <c r="C154" s="258"/>
      <c r="D154" s="292" t="s">
        <v>137</v>
      </c>
      <c r="E154" s="90"/>
      <c r="F154" s="174">
        <v>56.43</v>
      </c>
      <c r="G154" s="85">
        <v>1055</v>
      </c>
      <c r="H154" s="116">
        <f t="shared" si="131"/>
        <v>59533.65</v>
      </c>
      <c r="I154" s="302"/>
      <c r="J154" s="129">
        <v>16</v>
      </c>
      <c r="K154" s="85">
        <v>1500</v>
      </c>
      <c r="L154" s="118">
        <f t="shared" si="132"/>
        <v>93.75</v>
      </c>
      <c r="M154" s="129">
        <v>16</v>
      </c>
      <c r="N154" s="74">
        <f t="shared" si="133"/>
        <v>1438.6363636363635</v>
      </c>
      <c r="O154" s="77">
        <f t="shared" si="134"/>
        <v>89.91477272727272</v>
      </c>
      <c r="P154" s="78">
        <f t="shared" si="128"/>
        <v>0</v>
      </c>
      <c r="Q154" s="79">
        <f t="shared" si="129"/>
        <v>-3.8352272727272805</v>
      </c>
      <c r="R154" s="527">
        <f t="shared" si="130"/>
        <v>0.95909090909090899</v>
      </c>
      <c r="S154" s="908"/>
      <c r="T154" s="303">
        <v>0.76527777777777772</v>
      </c>
      <c r="U154" s="232">
        <v>0.79583333333333328</v>
      </c>
      <c r="V154" s="521">
        <v>6</v>
      </c>
      <c r="W154" s="523">
        <f t="shared" si="135"/>
        <v>44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76"/>
        <v>-61.363636363636488</v>
      </c>
      <c r="AG154" s="160">
        <f t="shared" si="77"/>
        <v>0.95909090909090899</v>
      </c>
      <c r="AH154" s="896"/>
    </row>
    <row r="155" spans="1:37" s="255" customFormat="1" ht="19.2" customHeight="1">
      <c r="A155" s="906"/>
      <c r="B155" s="536" t="s">
        <v>166</v>
      </c>
      <c r="C155" s="258"/>
      <c r="D155" s="292" t="s">
        <v>143</v>
      </c>
      <c r="E155" s="90"/>
      <c r="F155" s="174">
        <v>50.67</v>
      </c>
      <c r="G155" s="85">
        <v>1584</v>
      </c>
      <c r="H155" s="116">
        <f t="shared" si="131"/>
        <v>80261.279999999999</v>
      </c>
      <c r="I155" s="302"/>
      <c r="J155" s="129">
        <v>18</v>
      </c>
      <c r="K155" s="85">
        <v>1500</v>
      </c>
      <c r="L155" s="118">
        <f t="shared" si="132"/>
        <v>83.333333333333329</v>
      </c>
      <c r="M155" s="129">
        <v>18</v>
      </c>
      <c r="N155" s="74">
        <f t="shared" si="133"/>
        <v>1418.5074626865689</v>
      </c>
      <c r="O155" s="77">
        <f t="shared" si="134"/>
        <v>78.805970149253824</v>
      </c>
      <c r="P155" s="78">
        <f t="shared" si="128"/>
        <v>0</v>
      </c>
      <c r="Q155" s="79">
        <f t="shared" si="129"/>
        <v>-4.5273631840795048</v>
      </c>
      <c r="R155" s="527">
        <f t="shared" si="130"/>
        <v>0.9456716417910459</v>
      </c>
      <c r="S155" s="908"/>
      <c r="T155" s="303">
        <v>0.80069444444444438</v>
      </c>
      <c r="U155" s="232">
        <v>0.8472222222222221</v>
      </c>
      <c r="V155" s="521">
        <v>7</v>
      </c>
      <c r="W155" s="523">
        <f t="shared" si="135"/>
        <v>66.999999999999915</v>
      </c>
      <c r="X155" s="256"/>
      <c r="Y155" s="256"/>
      <c r="Z155" s="254"/>
      <c r="AA155" s="254"/>
      <c r="AB155" s="895"/>
      <c r="AC155" s="895"/>
      <c r="AD155" s="258">
        <v>1</v>
      </c>
      <c r="AE155" s="258"/>
      <c r="AF155" s="78">
        <f t="shared" si="76"/>
        <v>-81.492537313431058</v>
      </c>
      <c r="AG155" s="160">
        <f t="shared" si="77"/>
        <v>0.94567164179104601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31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27"/>
      <c r="S156" s="908"/>
      <c r="T156" s="303"/>
      <c r="U156" s="232"/>
      <c r="V156" s="521"/>
      <c r="W156" s="304">
        <f t="shared" si="135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31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521"/>
      <c r="W157" s="304">
        <f t="shared" si="135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31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521"/>
      <c r="W158" s="304">
        <f t="shared" si="135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31"/>
        <v>0</v>
      </c>
      <c r="I159" s="302"/>
      <c r="J159" s="306"/>
      <c r="K159" s="217"/>
      <c r="L159" s="308"/>
      <c r="M159" s="529"/>
      <c r="N159" s="217"/>
      <c r="O159" s="262"/>
      <c r="P159" s="307"/>
      <c r="Q159" s="105"/>
      <c r="R159" s="169"/>
      <c r="S159" s="908"/>
      <c r="T159" s="303"/>
      <c r="U159" s="232"/>
      <c r="V159" s="521"/>
      <c r="W159" s="309">
        <f t="shared" si="135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487</v>
      </c>
      <c r="D160" s="904" t="s">
        <v>219</v>
      </c>
      <c r="E160" s="905"/>
      <c r="F160" s="98"/>
      <c r="G160" s="238"/>
      <c r="H160" s="237"/>
      <c r="I160" s="101"/>
      <c r="J160" s="311">
        <v>13</v>
      </c>
      <c r="K160" s="311">
        <v>1650</v>
      </c>
      <c r="L160" s="312">
        <f t="shared" ref="L160:O160" si="136">AVERAGE(L148:L159)</f>
        <v>139.84374999999997</v>
      </c>
      <c r="M160" s="311">
        <f t="shared" si="136"/>
        <v>12.75</v>
      </c>
      <c r="N160" s="311">
        <f t="shared" si="136"/>
        <v>1424.1550710556762</v>
      </c>
      <c r="O160" s="312">
        <f t="shared" si="136"/>
        <v>128.0502880528723</v>
      </c>
      <c r="P160" s="104">
        <f t="shared" ref="P160:P166" si="137">M160-J160</f>
        <v>-0.25</v>
      </c>
      <c r="Q160" s="105">
        <f t="shared" ref="Q160:Q166" si="138">O160-L160</f>
        <v>-11.793461947127668</v>
      </c>
      <c r="R160" s="313">
        <f>O160/L160</f>
        <v>0.91566686428869604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1</v>
      </c>
      <c r="AE160" s="110">
        <f>SUM(AE148:AE159)</f>
        <v>0</v>
      </c>
      <c r="AF160" s="104">
        <f t="shared" si="76"/>
        <v>-225.84492894432378</v>
      </c>
      <c r="AG160" s="169">
        <f t="shared" si="77"/>
        <v>0.86312428548828857</v>
      </c>
      <c r="AH160" s="896"/>
    </row>
    <row r="161" spans="1:34" ht="19.2" customHeight="1">
      <c r="A161" s="893" t="s">
        <v>302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1697.15</v>
      </c>
      <c r="H161" s="116">
        <f t="shared" ref="H161:H170" si="139">F161*G161</f>
        <v>51135.129500000003</v>
      </c>
      <c r="I161" s="536"/>
      <c r="J161" s="129">
        <v>18</v>
      </c>
      <c r="K161" s="85">
        <v>1200</v>
      </c>
      <c r="L161" s="118">
        <f t="shared" ref="L161:L166" si="140">K161/J161</f>
        <v>66.666666666666671</v>
      </c>
      <c r="M161" s="129">
        <v>18</v>
      </c>
      <c r="N161" s="85">
        <f t="shared" ref="N161:N166" si="141">G161/W161*60</f>
        <v>1106.836956521739</v>
      </c>
      <c r="O161" s="118">
        <f t="shared" ref="O161:O166" si="142">N161/M161</f>
        <v>61.490942028985501</v>
      </c>
      <c r="P161" s="84">
        <f t="shared" si="137"/>
        <v>0</v>
      </c>
      <c r="Q161" s="119">
        <f t="shared" si="138"/>
        <v>-5.1757246376811707</v>
      </c>
      <c r="R161" s="530">
        <f t="shared" ref="R161:R166" si="143">O161/L161</f>
        <v>0.92236413043478249</v>
      </c>
      <c r="S161" s="894">
        <f>R173</f>
        <v>0.91140921664606989</v>
      </c>
      <c r="T161" s="80">
        <v>0.16666666666666666</v>
      </c>
      <c r="U161" s="80">
        <v>0.23055555555555554</v>
      </c>
      <c r="V161" s="536">
        <v>5</v>
      </c>
      <c r="W161" s="120">
        <f t="shared" ref="W161:W172" si="144">(U161-T161)*24*60</f>
        <v>92</v>
      </c>
      <c r="X161" s="126"/>
      <c r="Y161" s="126"/>
      <c r="Z161" s="84"/>
      <c r="AA161" s="84"/>
      <c r="AB161" s="895"/>
      <c r="AC161" s="895"/>
      <c r="AD161" s="536"/>
      <c r="AE161" s="536"/>
      <c r="AF161" s="84">
        <f t="shared" si="76"/>
        <v>-93.163043478260988</v>
      </c>
      <c r="AG161" s="530">
        <f t="shared" si="77"/>
        <v>0.92236413043478249</v>
      </c>
      <c r="AH161" s="894">
        <f>AG173</f>
        <v>0.91413330641511314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3245</v>
      </c>
      <c r="H162" s="116">
        <f t="shared" si="139"/>
        <v>111076.34999999999</v>
      </c>
      <c r="I162" s="536"/>
      <c r="J162" s="129">
        <v>13</v>
      </c>
      <c r="K162" s="85">
        <v>2250</v>
      </c>
      <c r="L162" s="118">
        <f t="shared" si="140"/>
        <v>173.07692307692307</v>
      </c>
      <c r="M162" s="129">
        <v>13</v>
      </c>
      <c r="N162" s="85">
        <f t="shared" si="141"/>
        <v>2139.5604395604387</v>
      </c>
      <c r="O162" s="118">
        <f t="shared" si="142"/>
        <v>164.58157227387989</v>
      </c>
      <c r="P162" s="84">
        <f t="shared" si="137"/>
        <v>0</v>
      </c>
      <c r="Q162" s="119">
        <f t="shared" si="138"/>
        <v>-8.4953508030431806</v>
      </c>
      <c r="R162" s="530">
        <f t="shared" si="143"/>
        <v>0.95091575091575054</v>
      </c>
      <c r="S162" s="894"/>
      <c r="T162" s="80">
        <v>0.24583333333333332</v>
      </c>
      <c r="U162" s="80">
        <v>0.30902777777777779</v>
      </c>
      <c r="V162" s="536">
        <v>22</v>
      </c>
      <c r="W162" s="120">
        <f t="shared" si="144"/>
        <v>91.000000000000043</v>
      </c>
      <c r="X162" s="126">
        <v>0.23472222222222219</v>
      </c>
      <c r="Y162" s="126">
        <v>0.24444444444444446</v>
      </c>
      <c r="Z162" s="84"/>
      <c r="AA162" s="84"/>
      <c r="AB162" s="895"/>
      <c r="AC162" s="895"/>
      <c r="AD162" s="536"/>
      <c r="AE162" s="536"/>
      <c r="AF162" s="84">
        <f t="shared" si="76"/>
        <v>-110.43956043956132</v>
      </c>
      <c r="AG162" s="530">
        <f t="shared" si="77"/>
        <v>0.95091575091575054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3785</v>
      </c>
      <c r="H163" s="116">
        <f t="shared" si="139"/>
        <v>129560.54999999999</v>
      </c>
      <c r="I163" s="536"/>
      <c r="J163" s="129">
        <v>11</v>
      </c>
      <c r="K163" s="85">
        <v>2250</v>
      </c>
      <c r="L163" s="118">
        <f t="shared" si="140"/>
        <v>204.54545454545453</v>
      </c>
      <c r="M163" s="129">
        <v>11</v>
      </c>
      <c r="N163" s="85">
        <f t="shared" si="141"/>
        <v>2142.4528301886789</v>
      </c>
      <c r="O163" s="118">
        <f t="shared" si="142"/>
        <v>194.76843910806173</v>
      </c>
      <c r="P163" s="84">
        <f t="shared" si="137"/>
        <v>0</v>
      </c>
      <c r="Q163" s="119">
        <f t="shared" si="138"/>
        <v>-9.7770154373928051</v>
      </c>
      <c r="R163" s="530">
        <f t="shared" si="143"/>
        <v>0.95220125786163512</v>
      </c>
      <c r="S163" s="894"/>
      <c r="T163" s="80">
        <v>0.31388888888888888</v>
      </c>
      <c r="U163" s="80">
        <v>0.38750000000000001</v>
      </c>
      <c r="V163" s="536">
        <v>7</v>
      </c>
      <c r="W163" s="120">
        <f t="shared" si="144"/>
        <v>106.00000000000003</v>
      </c>
      <c r="X163" s="126"/>
      <c r="Y163" s="126"/>
      <c r="Z163" s="84"/>
      <c r="AA163" s="84"/>
      <c r="AB163" s="895"/>
      <c r="AC163" s="895"/>
      <c r="AD163" s="536"/>
      <c r="AE163" s="536"/>
      <c r="AF163" s="84">
        <f t="shared" si="76"/>
        <v>-107.54716981132106</v>
      </c>
      <c r="AG163" s="530">
        <f t="shared" si="77"/>
        <v>0.95220125786163512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3030.4</v>
      </c>
      <c r="H164" s="116">
        <f t="shared" si="139"/>
        <v>110336.86399999999</v>
      </c>
      <c r="I164" s="536"/>
      <c r="J164" s="129">
        <v>10</v>
      </c>
      <c r="K164" s="85">
        <v>2769</v>
      </c>
      <c r="L164" s="118">
        <f t="shared" si="140"/>
        <v>276.89999999999998</v>
      </c>
      <c r="M164" s="129">
        <v>10</v>
      </c>
      <c r="N164" s="85">
        <f t="shared" si="141"/>
        <v>2392.4210526315801</v>
      </c>
      <c r="O164" s="118">
        <f t="shared" si="142"/>
        <v>239.24210526315801</v>
      </c>
      <c r="P164" s="84">
        <f t="shared" si="137"/>
        <v>0</v>
      </c>
      <c r="Q164" s="119">
        <f t="shared" si="138"/>
        <v>-37.657894736841968</v>
      </c>
      <c r="R164" s="530">
        <f t="shared" si="143"/>
        <v>0.86400182471346343</v>
      </c>
      <c r="S164" s="894"/>
      <c r="T164" s="80">
        <v>0.40277777777777779</v>
      </c>
      <c r="U164" s="80">
        <v>0.45555555555555555</v>
      </c>
      <c r="V164" s="536">
        <v>22</v>
      </c>
      <c r="W164" s="120">
        <f t="shared" si="144"/>
        <v>75.999999999999972</v>
      </c>
      <c r="X164" s="126">
        <v>0.39166666666666666</v>
      </c>
      <c r="Y164" s="126">
        <v>0.40138888888888885</v>
      </c>
      <c r="Z164" s="84"/>
      <c r="AA164" s="84"/>
      <c r="AB164" s="895"/>
      <c r="AC164" s="895"/>
      <c r="AD164" s="536"/>
      <c r="AE164" s="536"/>
      <c r="AF164" s="84">
        <f>N164-K164</f>
        <v>-376.5789473684199</v>
      </c>
      <c r="AG164" s="530">
        <f>N164/K164</f>
        <v>0.86400182471346343</v>
      </c>
      <c r="AH164" s="894"/>
    </row>
    <row r="165" spans="1:34" ht="19.2" customHeight="1">
      <c r="A165" s="893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1188</v>
      </c>
      <c r="H165" s="116">
        <f t="shared" si="139"/>
        <v>30460.32</v>
      </c>
      <c r="I165" s="536"/>
      <c r="J165" s="129">
        <v>10</v>
      </c>
      <c r="K165" s="85">
        <v>1500</v>
      </c>
      <c r="L165" s="118">
        <f t="shared" si="140"/>
        <v>150</v>
      </c>
      <c r="M165" s="129">
        <v>10</v>
      </c>
      <c r="N165" s="85">
        <f t="shared" si="141"/>
        <v>1454.6938775510209</v>
      </c>
      <c r="O165" s="118">
        <f t="shared" si="142"/>
        <v>145.4693877551021</v>
      </c>
      <c r="P165" s="84">
        <f t="shared" si="137"/>
        <v>0</v>
      </c>
      <c r="Q165" s="119">
        <f t="shared" si="138"/>
        <v>-4.5306122448978954</v>
      </c>
      <c r="R165" s="530">
        <f t="shared" si="143"/>
        <v>0.96979591836734735</v>
      </c>
      <c r="S165" s="894"/>
      <c r="T165" s="80">
        <v>0.46041666666666664</v>
      </c>
      <c r="U165" s="80">
        <v>0.49444444444444441</v>
      </c>
      <c r="V165" s="536">
        <v>7</v>
      </c>
      <c r="W165" s="120">
        <f t="shared" si="144"/>
        <v>48.999999999999986</v>
      </c>
      <c r="X165" s="126"/>
      <c r="Y165" s="126"/>
      <c r="Z165" s="84"/>
      <c r="AA165" s="84"/>
      <c r="AB165" s="895"/>
      <c r="AC165" s="895"/>
      <c r="AD165" s="536">
        <v>1</v>
      </c>
      <c r="AE165" s="536"/>
      <c r="AF165" s="84">
        <f>N165-K165</f>
        <v>-45.306122448979067</v>
      </c>
      <c r="AG165" s="530">
        <f>N165/K165</f>
        <v>0.96979591836734724</v>
      </c>
      <c r="AH165" s="894"/>
    </row>
    <row r="166" spans="1:34" ht="19.2" customHeight="1">
      <c r="A166" s="893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6060.8</v>
      </c>
      <c r="H166" s="116">
        <f t="shared" si="139"/>
        <v>220673.72799999997</v>
      </c>
      <c r="I166" s="536"/>
      <c r="J166" s="129">
        <v>10</v>
      </c>
      <c r="K166" s="85">
        <v>2769</v>
      </c>
      <c r="L166" s="118">
        <f t="shared" si="140"/>
        <v>276.89999999999998</v>
      </c>
      <c r="M166" s="129">
        <v>10</v>
      </c>
      <c r="N166" s="85">
        <f t="shared" si="141"/>
        <v>2408.2649006622528</v>
      </c>
      <c r="O166" s="118">
        <f t="shared" si="142"/>
        <v>240.82649006622529</v>
      </c>
      <c r="P166" s="84">
        <f t="shared" si="137"/>
        <v>0</v>
      </c>
      <c r="Q166" s="119">
        <f t="shared" si="138"/>
        <v>-36.073509933774687</v>
      </c>
      <c r="R166" s="530">
        <f t="shared" si="143"/>
        <v>0.86972369110229442</v>
      </c>
      <c r="S166" s="894"/>
      <c r="T166" s="80">
        <v>0.53472222222222221</v>
      </c>
      <c r="U166" s="80">
        <v>0.63958333333333328</v>
      </c>
      <c r="V166" s="536">
        <v>5</v>
      </c>
      <c r="W166" s="120">
        <f t="shared" si="144"/>
        <v>150.99999999999994</v>
      </c>
      <c r="X166" s="126"/>
      <c r="Y166" s="126"/>
      <c r="Z166" s="84"/>
      <c r="AA166" s="84"/>
      <c r="AB166" s="895"/>
      <c r="AC166" s="895"/>
      <c r="AD166" s="536"/>
      <c r="AE166" s="536"/>
      <c r="AF166" s="84">
        <f>N166-K166</f>
        <v>-360.73509933774722</v>
      </c>
      <c r="AG166" s="530">
        <f>N166/K166</f>
        <v>0.86972369110229431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39"/>
        <v>0</v>
      </c>
      <c r="I167" s="536"/>
      <c r="J167" s="129"/>
      <c r="K167" s="85"/>
      <c r="L167" s="118"/>
      <c r="M167" s="129"/>
      <c r="N167" s="85"/>
      <c r="O167" s="118"/>
      <c r="P167" s="84"/>
      <c r="Q167" s="119"/>
      <c r="R167" s="530"/>
      <c r="S167" s="894"/>
      <c r="T167" s="80"/>
      <c r="U167" s="80"/>
      <c r="V167" s="536"/>
      <c r="W167" s="120">
        <f t="shared" si="144"/>
        <v>0</v>
      </c>
      <c r="X167" s="126"/>
      <c r="Y167" s="126"/>
      <c r="Z167" s="84"/>
      <c r="AA167" s="84"/>
      <c r="AB167" s="895"/>
      <c r="AC167" s="895"/>
      <c r="AD167" s="536"/>
      <c r="AE167" s="536"/>
      <c r="AF167" s="84">
        <f t="shared" si="76"/>
        <v>0</v>
      </c>
      <c r="AG167" s="530" t="e">
        <f t="shared" si="77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39"/>
        <v>0</v>
      </c>
      <c r="I168" s="536"/>
      <c r="J168" s="129"/>
      <c r="K168" s="85"/>
      <c r="L168" s="118"/>
      <c r="M168" s="129"/>
      <c r="N168" s="85"/>
      <c r="O168" s="118"/>
      <c r="P168" s="84"/>
      <c r="Q168" s="119"/>
      <c r="R168" s="530"/>
      <c r="S168" s="894"/>
      <c r="T168" s="80"/>
      <c r="U168" s="80"/>
      <c r="V168" s="536"/>
      <c r="W168" s="120">
        <f t="shared" si="144"/>
        <v>0</v>
      </c>
      <c r="X168" s="126"/>
      <c r="Y168" s="126"/>
      <c r="Z168" s="84"/>
      <c r="AA168" s="84"/>
      <c r="AB168" s="895"/>
      <c r="AC168" s="895"/>
      <c r="AD168" s="536"/>
      <c r="AE168" s="536"/>
      <c r="AF168" s="84">
        <f t="shared" si="76"/>
        <v>0</v>
      </c>
      <c r="AG168" s="530" t="e">
        <f t="shared" si="77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39"/>
        <v>0</v>
      </c>
      <c r="I169" s="536"/>
      <c r="J169" s="129"/>
      <c r="K169" s="85"/>
      <c r="L169" s="118"/>
      <c r="M169" s="129"/>
      <c r="N169" s="85"/>
      <c r="O169" s="118"/>
      <c r="P169" s="84"/>
      <c r="Q169" s="119"/>
      <c r="R169" s="530"/>
      <c r="S169" s="894"/>
      <c r="T169" s="80"/>
      <c r="U169" s="80"/>
      <c r="V169" s="536"/>
      <c r="W169" s="120">
        <f t="shared" si="144"/>
        <v>0</v>
      </c>
      <c r="X169" s="126"/>
      <c r="Y169" s="126"/>
      <c r="Z169" s="84"/>
      <c r="AA169" s="84"/>
      <c r="AB169" s="895"/>
      <c r="AC169" s="895"/>
      <c r="AD169" s="536"/>
      <c r="AE169" s="536"/>
      <c r="AF169" s="84">
        <f t="shared" si="76"/>
        <v>0</v>
      </c>
      <c r="AG169" s="530" t="e">
        <f t="shared" si="77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39"/>
        <v>0</v>
      </c>
      <c r="I170" s="536"/>
      <c r="J170" s="129"/>
      <c r="K170" s="85"/>
      <c r="L170" s="118"/>
      <c r="M170" s="129"/>
      <c r="N170" s="85"/>
      <c r="O170" s="118"/>
      <c r="P170" s="84"/>
      <c r="Q170" s="119"/>
      <c r="R170" s="530"/>
      <c r="S170" s="894"/>
      <c r="T170" s="80"/>
      <c r="U170" s="80"/>
      <c r="V170" s="536"/>
      <c r="W170" s="120">
        <f t="shared" si="144"/>
        <v>0</v>
      </c>
      <c r="X170" s="126"/>
      <c r="Y170" s="126"/>
      <c r="Z170" s="84"/>
      <c r="AA170" s="84"/>
      <c r="AB170" s="895"/>
      <c r="AC170" s="895"/>
      <c r="AD170" s="536"/>
      <c r="AE170" s="536"/>
      <c r="AF170" s="84">
        <f t="shared" si="76"/>
        <v>0</v>
      </c>
      <c r="AG170" s="530" t="e">
        <f t="shared" si="77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31"/>
        <v>0</v>
      </c>
      <c r="I171" s="536"/>
      <c r="J171" s="129"/>
      <c r="K171" s="85"/>
      <c r="L171" s="118"/>
      <c r="M171" s="129"/>
      <c r="N171" s="85"/>
      <c r="O171" s="118"/>
      <c r="P171" s="84"/>
      <c r="Q171" s="119"/>
      <c r="R171" s="530"/>
      <c r="S171" s="894"/>
      <c r="T171" s="80"/>
      <c r="U171" s="80"/>
      <c r="V171" s="536"/>
      <c r="W171" s="120">
        <f t="shared" si="144"/>
        <v>0</v>
      </c>
      <c r="X171" s="126"/>
      <c r="Y171" s="126"/>
      <c r="Z171" s="84"/>
      <c r="AA171" s="84"/>
      <c r="AB171" s="895"/>
      <c r="AC171" s="895"/>
      <c r="AD171" s="536"/>
      <c r="AE171" s="536"/>
      <c r="AF171" s="84"/>
      <c r="AG171" s="530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31"/>
        <v>0</v>
      </c>
      <c r="I172" s="536"/>
      <c r="J172" s="129"/>
      <c r="K172" s="85"/>
      <c r="L172" s="118"/>
      <c r="M172" s="129"/>
      <c r="N172" s="85"/>
      <c r="O172" s="118"/>
      <c r="P172" s="84"/>
      <c r="Q172" s="119"/>
      <c r="R172" s="530"/>
      <c r="S172" s="894"/>
      <c r="T172" s="80"/>
      <c r="U172" s="80"/>
      <c r="V172" s="536"/>
      <c r="W172" s="120">
        <f t="shared" si="144"/>
        <v>0</v>
      </c>
      <c r="X172" s="126"/>
      <c r="Y172" s="126"/>
      <c r="Z172" s="84"/>
      <c r="AA172" s="84"/>
      <c r="AB172" s="895"/>
      <c r="AC172" s="895"/>
      <c r="AD172" s="536"/>
      <c r="AE172" s="536"/>
      <c r="AF172" s="84"/>
      <c r="AG172" s="530"/>
      <c r="AH172" s="894"/>
    </row>
    <row r="173" spans="1:34" ht="19.2" customHeight="1">
      <c r="A173" s="893"/>
      <c r="B173" s="156">
        <v>0</v>
      </c>
      <c r="C173" s="132" t="s">
        <v>303</v>
      </c>
      <c r="D173" s="891" t="s">
        <v>219</v>
      </c>
      <c r="E173" s="891"/>
      <c r="F173" s="133"/>
      <c r="G173" s="103"/>
      <c r="H173" s="134"/>
      <c r="I173" s="135"/>
      <c r="J173" s="103">
        <v>12</v>
      </c>
      <c r="K173" s="103">
        <v>2123</v>
      </c>
      <c r="L173" s="136">
        <f t="shared" ref="L173:O173" si="145">AVERAGE(L161:L172)</f>
        <v>191.348174048174</v>
      </c>
      <c r="M173" s="103">
        <f t="shared" si="145"/>
        <v>12</v>
      </c>
      <c r="N173" s="103">
        <f t="shared" si="145"/>
        <v>1940.7050095192851</v>
      </c>
      <c r="O173" s="136">
        <f t="shared" si="145"/>
        <v>174.3964894159021</v>
      </c>
      <c r="P173" s="84">
        <f>M173-J173</f>
        <v>0</v>
      </c>
      <c r="Q173" s="119">
        <f>O173-L173</f>
        <v>-16.951684632271906</v>
      </c>
      <c r="R173" s="137">
        <f>O173/L173</f>
        <v>0.91140921664606989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1</v>
      </c>
      <c r="AE173" s="139">
        <f>SUM(AE161:AE172)</f>
        <v>0</v>
      </c>
      <c r="AF173" s="84">
        <f t="shared" si="76"/>
        <v>-182.29499048071489</v>
      </c>
      <c r="AG173" s="530">
        <f t="shared" si="77"/>
        <v>0.91413330641511314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858</v>
      </c>
      <c r="E3" s="827"/>
      <c r="F3" s="816" t="s">
        <v>2</v>
      </c>
      <c r="G3" s="777"/>
      <c r="H3" s="828">
        <v>275841.95</v>
      </c>
      <c r="I3" s="829"/>
      <c r="J3" s="816" t="s">
        <v>3</v>
      </c>
      <c r="K3" s="777"/>
      <c r="L3" s="821">
        <v>8410807.9968893547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437.75896850796215</v>
      </c>
      <c r="G6" s="818"/>
      <c r="H6" s="796">
        <f>AVERAGE(D13:P13,Q13)</f>
        <v>139.07584861460879</v>
      </c>
      <c r="I6" s="797"/>
      <c r="J6" s="796">
        <f>AVERAGE(D30:F30,G30:H30)</f>
        <v>819.76760082023247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7</v>
      </c>
      <c r="Q6" s="785">
        <v>5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393.82958290943941</v>
      </c>
      <c r="G7" s="789"/>
      <c r="H7" s="790">
        <f>AVERAGE(D14:P14,Q14)</f>
        <v>125.43399478776554</v>
      </c>
      <c r="I7" s="791"/>
      <c r="J7" s="790">
        <f>AVERAGE(D31:F31,G31:H31)</f>
        <v>743.59629737434022</v>
      </c>
      <c r="K7" s="791"/>
      <c r="L7" s="792">
        <f>AVERAGE(J31:M31)</f>
        <v>896.00574825417209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0.8945377669286273</v>
      </c>
      <c r="G8" s="795"/>
      <c r="H8" s="794">
        <f>AVERAGE(D15:O15,P15:Q15)</f>
        <v>0.89707894801844346</v>
      </c>
      <c r="I8" s="795"/>
      <c r="J8" s="794">
        <f>AVERAGE(D32:F32,G32:H32)</f>
        <v>0.89041161377249378</v>
      </c>
      <c r="K8" s="795"/>
      <c r="L8" s="794">
        <f>AVERAGE(J32:M32)</f>
        <v>0.89080132455943783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140.79399509803923</v>
      </c>
      <c r="E13" s="18">
        <v>104.89284485724114</v>
      </c>
      <c r="F13" s="18">
        <v>133.62159082747317</v>
      </c>
      <c r="G13" s="18">
        <v>314.46258503401361</v>
      </c>
      <c r="H13" s="18">
        <v>232.14285714285714</v>
      </c>
      <c r="I13" s="18">
        <v>83.968524251805988</v>
      </c>
      <c r="J13" s="18">
        <v>102.48863853533618</v>
      </c>
      <c r="K13" s="18">
        <v>75.528278416629803</v>
      </c>
      <c r="L13" s="18">
        <v>112.06783031783033</v>
      </c>
      <c r="M13" s="18">
        <v>80.884372389306606</v>
      </c>
      <c r="N13" s="18">
        <v>85.018439685815849</v>
      </c>
      <c r="O13" s="18">
        <v>139.84374999999997</v>
      </c>
      <c r="P13" s="18">
        <v>191.348174048174</v>
      </c>
      <c r="Q13" s="20">
        <v>150</v>
      </c>
    </row>
    <row r="14" spans="2:17" ht="39.9" customHeight="1">
      <c r="B14" s="769"/>
      <c r="C14" s="13" t="s">
        <v>60</v>
      </c>
      <c r="D14" s="18">
        <v>123.26811460149332</v>
      </c>
      <c r="E14" s="18">
        <v>95.134723651636293</v>
      </c>
      <c r="F14" s="18">
        <v>120.13605721461765</v>
      </c>
      <c r="G14" s="18">
        <v>282.76424568203907</v>
      </c>
      <c r="H14" s="18">
        <v>224.64965068275643</v>
      </c>
      <c r="I14" s="18">
        <v>75.647000187634845</v>
      </c>
      <c r="J14" s="18">
        <v>83.806218728934653</v>
      </c>
      <c r="K14" s="18">
        <v>64.142756266555438</v>
      </c>
      <c r="L14" s="18">
        <v>104.31863129712343</v>
      </c>
      <c r="M14" s="18">
        <v>77.09394612509324</v>
      </c>
      <c r="N14" s="18">
        <v>75.595538934404331</v>
      </c>
      <c r="O14" s="18">
        <v>120.29100048132874</v>
      </c>
      <c r="P14" s="18">
        <v>175.00157354325475</v>
      </c>
      <c r="Q14" s="8">
        <v>134.22646963184553</v>
      </c>
    </row>
    <row r="15" spans="2:17" ht="39.9" customHeight="1">
      <c r="B15" s="770"/>
      <c r="C15" s="28" t="s">
        <v>61</v>
      </c>
      <c r="D15" s="9">
        <f t="shared" ref="D15:Q15" si="0">D14/D13</f>
        <v>0.87552110809596606</v>
      </c>
      <c r="E15" s="9">
        <f t="shared" si="0"/>
        <v>0.90697057345631515</v>
      </c>
      <c r="F15" s="9">
        <f t="shared" si="0"/>
        <v>0.89907668716302369</v>
      </c>
      <c r="G15" s="9">
        <f t="shared" si="0"/>
        <v>0.89919837570327832</v>
      </c>
      <c r="H15" s="9">
        <f t="shared" si="0"/>
        <v>0.96772157217187382</v>
      </c>
      <c r="I15" s="9">
        <f t="shared" si="0"/>
        <v>0.90089710235687315</v>
      </c>
      <c r="J15" s="9">
        <f t="shared" si="0"/>
        <v>0.81771228427470843</v>
      </c>
      <c r="K15" s="9">
        <f t="shared" si="0"/>
        <v>0.84925484350021274</v>
      </c>
      <c r="L15" s="9">
        <f t="shared" si="0"/>
        <v>0.93085260061937702</v>
      </c>
      <c r="M15" s="9">
        <f t="shared" si="0"/>
        <v>0.95313771805053304</v>
      </c>
      <c r="N15" s="9">
        <f t="shared" si="0"/>
        <v>0.88916638806553394</v>
      </c>
      <c r="O15" s="9">
        <f t="shared" si="0"/>
        <v>0.86018145595587048</v>
      </c>
      <c r="P15" s="30">
        <f t="shared" si="0"/>
        <v>0.91457143196567003</v>
      </c>
      <c r="Q15" s="10">
        <f t="shared" si="0"/>
        <v>0.89484313087897016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0.46805555555555545</v>
      </c>
    </row>
    <row r="17" spans="2:23" ht="22.8" customHeight="1">
      <c r="B17" s="772"/>
      <c r="C17" s="28" t="s">
        <v>36</v>
      </c>
      <c r="D17" s="11">
        <v>0.64513888888888871</v>
      </c>
      <c r="E17" s="11">
        <v>0.50416666666666665</v>
      </c>
      <c r="F17" s="11">
        <v>0.57777777777777783</v>
      </c>
      <c r="G17" s="11">
        <v>0.61736111111111103</v>
      </c>
      <c r="H17" s="11">
        <v>0.64444444444444438</v>
      </c>
      <c r="I17" s="11">
        <v>0.67361111111111105</v>
      </c>
      <c r="J17" s="11">
        <v>0.74305555555555536</v>
      </c>
      <c r="K17" s="11">
        <v>0.72083333333333333</v>
      </c>
      <c r="L17" s="11">
        <v>0.8999999999999998</v>
      </c>
      <c r="M17" s="11">
        <v>0.91666666666666652</v>
      </c>
      <c r="N17" s="11">
        <v>0.93263888888888868</v>
      </c>
      <c r="O17" s="21">
        <v>0.84097222222222223</v>
      </c>
      <c r="P17" s="11">
        <v>0.62777777777777766</v>
      </c>
      <c r="Q17" s="31">
        <v>0.65416666666666656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>
        <v>1</v>
      </c>
      <c r="H20" s="33" t="s">
        <v>15</v>
      </c>
      <c r="I20" s="33">
        <v>1</v>
      </c>
      <c r="J20" s="33">
        <v>1</v>
      </c>
      <c r="K20" s="33" t="s">
        <v>15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776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>
        <v>1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17.875</v>
      </c>
      <c r="E22" s="35">
        <v>17.571428571428573</v>
      </c>
      <c r="F22" s="35">
        <v>14.714285714285714</v>
      </c>
      <c r="G22" s="35">
        <v>6</v>
      </c>
      <c r="H22" s="35">
        <v>6.5</v>
      </c>
      <c r="I22" s="35">
        <v>17.666666666666668</v>
      </c>
      <c r="J22" s="35">
        <v>16.555555555555557</v>
      </c>
      <c r="K22" s="35">
        <v>19.125</v>
      </c>
      <c r="L22" s="35">
        <v>15.111111111111111</v>
      </c>
      <c r="M22" s="35">
        <v>18.75</v>
      </c>
      <c r="N22" s="35">
        <v>17.666666666666668</v>
      </c>
      <c r="O22" s="35">
        <v>13</v>
      </c>
      <c r="P22" s="35">
        <v>12</v>
      </c>
      <c r="Q22" s="36">
        <v>12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169.20890204066663</v>
      </c>
      <c r="E31" s="7">
        <v>867.20256552233297</v>
      </c>
      <c r="F31" s="7">
        <v>779.65028120367049</v>
      </c>
      <c r="G31" s="7">
        <v>847.21530920060229</v>
      </c>
      <c r="H31" s="539">
        <v>1054.7044289044286</v>
      </c>
      <c r="I31" s="403">
        <v>0</v>
      </c>
      <c r="J31" s="7">
        <v>827.83928571428532</v>
      </c>
      <c r="K31" s="7">
        <v>836.84782608695627</v>
      </c>
      <c r="L31" s="7">
        <v>908.22473822896552</v>
      </c>
      <c r="M31" s="8">
        <v>1011.1111429864814</v>
      </c>
      <c r="N31" s="27"/>
      <c r="O31" s="27"/>
      <c r="P31" s="27"/>
      <c r="Q31" s="27"/>
    </row>
    <row r="32" spans="2:23" ht="39.9" customHeight="1">
      <c r="B32" s="770"/>
      <c r="C32" s="538" t="s">
        <v>61</v>
      </c>
      <c r="D32" s="44">
        <f t="shared" ref="D32:M32" si="1">D31/D30</f>
        <v>0.80374228469316655</v>
      </c>
      <c r="E32" s="9">
        <f t="shared" si="1"/>
        <v>0.91976029676611071</v>
      </c>
      <c r="F32" s="9">
        <f t="shared" si="1"/>
        <v>0.90565436705476876</v>
      </c>
      <c r="G32" s="9">
        <f t="shared" si="1"/>
        <v>0.90212741257471551</v>
      </c>
      <c r="H32" s="9">
        <f t="shared" si="1"/>
        <v>0.92077370777370748</v>
      </c>
      <c r="I32" s="43">
        <f t="shared" si="1"/>
        <v>0</v>
      </c>
      <c r="J32" s="9">
        <f t="shared" si="1"/>
        <v>0.87801136363636323</v>
      </c>
      <c r="K32" s="9">
        <f t="shared" si="1"/>
        <v>0.88756587615283233</v>
      </c>
      <c r="L32" s="9">
        <f t="shared" si="1"/>
        <v>0.90822473822896554</v>
      </c>
      <c r="M32" s="10">
        <f t="shared" si="1"/>
        <v>0.88940332021959001</v>
      </c>
      <c r="N32" s="27"/>
      <c r="O32" s="27"/>
      <c r="P32" s="27"/>
      <c r="Q32" s="27"/>
    </row>
    <row r="33" spans="2:17" ht="28.8" customHeight="1">
      <c r="B33" s="771" t="s">
        <v>62</v>
      </c>
      <c r="C33" s="538" t="s">
        <v>63</v>
      </c>
      <c r="D33" s="45">
        <v>0.17013888888888887</v>
      </c>
      <c r="E33" s="11">
        <v>0.17361111111111113</v>
      </c>
      <c r="F33" s="11">
        <v>0.17708333333333334</v>
      </c>
      <c r="G33" s="11">
        <v>3027.6923076923181</v>
      </c>
      <c r="H33" s="31">
        <v>0.17708333333333334</v>
      </c>
      <c r="I33" s="45">
        <v>0</v>
      </c>
      <c r="J33" s="11">
        <v>0.72361111111111109</v>
      </c>
      <c r="K33" s="11">
        <v>0.72152777777777777</v>
      </c>
      <c r="L33" s="11">
        <v>0.72152777777777777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538" t="s">
        <v>36</v>
      </c>
      <c r="D34" s="45">
        <v>0.42986111111111103</v>
      </c>
      <c r="E34" s="11">
        <v>0.38611111111111113</v>
      </c>
      <c r="F34" s="11">
        <v>0.32500000000000001</v>
      </c>
      <c r="G34" s="11">
        <v>1030.769230769228</v>
      </c>
      <c r="H34" s="31">
        <v>0.47361111111111115</v>
      </c>
      <c r="I34" s="22">
        <v>0</v>
      </c>
      <c r="J34" s="11">
        <v>0.79166666666666663</v>
      </c>
      <c r="K34" s="11">
        <v>0.9375</v>
      </c>
      <c r="L34" s="11">
        <v>0.97569444444444453</v>
      </c>
      <c r="M34" s="12">
        <v>46303.121527777781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717</v>
      </c>
      <c r="B1" s="320"/>
      <c r="C1" s="321"/>
      <c r="D1" s="322" t="s">
        <v>718</v>
      </c>
      <c r="E1" s="323">
        <f>SUM(G5:G124)</f>
        <v>115669.2</v>
      </c>
      <c r="F1" s="324" t="s">
        <v>3</v>
      </c>
      <c r="G1" s="325">
        <f>SUM(H5:H124)</f>
        <v>2073829.4453246756</v>
      </c>
      <c r="H1" s="326" t="s">
        <v>719</v>
      </c>
      <c r="I1" s="327">
        <f>+J16+J64+J24+J38+J51+J81+J100+J91+J57+J124+J111</f>
        <v>51.43333333333333</v>
      </c>
      <c r="J1" s="871" t="s">
        <v>720</v>
      </c>
      <c r="K1" s="872"/>
      <c r="L1" s="873"/>
      <c r="M1" s="871" t="s">
        <v>721</v>
      </c>
      <c r="N1" s="872"/>
      <c r="O1" s="872"/>
      <c r="P1" s="872"/>
      <c r="Q1" s="872"/>
      <c r="R1" s="873"/>
    </row>
    <row r="2" spans="1:18" ht="26.25" customHeight="1" thickBot="1">
      <c r="A2" s="877" t="s">
        <v>722</v>
      </c>
      <c r="B2" s="878"/>
      <c r="C2" s="329"/>
      <c r="D2" s="543" t="s">
        <v>723</v>
      </c>
      <c r="E2" s="330">
        <f>AVERAGE(L16,L24,L38,L51,L100,L111,L91)</f>
        <v>643.57313874727072</v>
      </c>
      <c r="F2" s="331" t="s">
        <v>80</v>
      </c>
      <c r="G2" s="332">
        <f>G1/E1</f>
        <v>17.928968518193916</v>
      </c>
      <c r="H2" s="333" t="s">
        <v>724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725</v>
      </c>
      <c r="B3" s="881" t="s">
        <v>726</v>
      </c>
      <c r="C3" s="545"/>
      <c r="D3" s="882" t="s">
        <v>727</v>
      </c>
      <c r="E3" s="882"/>
      <c r="F3" s="883" t="s">
        <v>83</v>
      </c>
      <c r="G3" s="884" t="s">
        <v>728</v>
      </c>
      <c r="H3" s="885" t="s">
        <v>729</v>
      </c>
      <c r="I3" s="886" t="s">
        <v>730</v>
      </c>
      <c r="J3" s="859" t="s">
        <v>731</v>
      </c>
      <c r="K3" s="861" t="s">
        <v>732</v>
      </c>
      <c r="L3" s="863" t="s">
        <v>723</v>
      </c>
      <c r="M3" s="888" t="s">
        <v>88</v>
      </c>
      <c r="N3" s="888"/>
      <c r="O3" s="859" t="s">
        <v>168</v>
      </c>
      <c r="P3" s="889" t="s">
        <v>733</v>
      </c>
      <c r="Q3" s="859" t="s">
        <v>734</v>
      </c>
      <c r="R3" s="859"/>
    </row>
    <row r="4" spans="1:18" ht="15.75" customHeight="1">
      <c r="A4" s="880"/>
      <c r="B4" s="881"/>
      <c r="C4" s="545"/>
      <c r="D4" s="882"/>
      <c r="E4" s="882"/>
      <c r="F4" s="883"/>
      <c r="G4" s="884"/>
      <c r="H4" s="885"/>
      <c r="I4" s="887"/>
      <c r="J4" s="860"/>
      <c r="K4" s="862"/>
      <c r="L4" s="864"/>
      <c r="M4" s="542" t="s">
        <v>90</v>
      </c>
      <c r="N4" s="542" t="s">
        <v>91</v>
      </c>
      <c r="O4" s="860"/>
      <c r="P4" s="890"/>
      <c r="Q4" s="335" t="s">
        <v>735</v>
      </c>
      <c r="R4" s="335" t="s">
        <v>736</v>
      </c>
    </row>
    <row r="5" spans="1:18">
      <c r="A5" s="865" t="s">
        <v>737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317</v>
      </c>
      <c r="H5" s="340">
        <f>F5*G5</f>
        <v>9510</v>
      </c>
      <c r="I5" s="547"/>
      <c r="J5" s="341">
        <v>13</v>
      </c>
      <c r="K5" s="342">
        <f t="shared" ref="K5:K8" si="0">G5/P5*60</f>
        <v>792.50000000000023</v>
      </c>
      <c r="L5" s="343">
        <f t="shared" ref="L5:L8" si="1">K5/J5</f>
        <v>60.961538461538481</v>
      </c>
      <c r="M5" s="344">
        <v>0.46805555555555545</v>
      </c>
      <c r="N5" s="344">
        <v>0.48472222222222211</v>
      </c>
      <c r="O5" s="335">
        <v>5</v>
      </c>
      <c r="P5" s="549">
        <f t="shared" ref="P5:P8" si="2">(N5-M5)*24*60</f>
        <v>23.999999999999993</v>
      </c>
      <c r="Q5" s="345"/>
      <c r="R5" s="345"/>
    </row>
    <row r="6" spans="1:18">
      <c r="A6" s="865"/>
      <c r="B6" s="336" t="s">
        <v>189</v>
      </c>
      <c r="C6" s="336"/>
      <c r="D6" s="337" t="s">
        <v>170</v>
      </c>
      <c r="E6" s="338"/>
      <c r="F6" s="339">
        <v>29.85</v>
      </c>
      <c r="G6" s="415">
        <v>328.20000000000005</v>
      </c>
      <c r="H6" s="340">
        <f t="shared" ref="H6:H15" si="3">F6*G6</f>
        <v>9796.7700000000023</v>
      </c>
      <c r="I6" s="547"/>
      <c r="J6" s="341">
        <v>13</v>
      </c>
      <c r="K6" s="342">
        <f t="shared" si="0"/>
        <v>1790.1818181818248</v>
      </c>
      <c r="L6" s="343">
        <f t="shared" si="1"/>
        <v>137.70629370629422</v>
      </c>
      <c r="M6" s="344">
        <v>0.48819444444444432</v>
      </c>
      <c r="N6" s="344">
        <v>0.49583333333333318</v>
      </c>
      <c r="O6" s="335">
        <v>5</v>
      </c>
      <c r="P6" s="549">
        <f t="shared" si="2"/>
        <v>10.999999999999961</v>
      </c>
      <c r="Q6" s="335"/>
      <c r="R6" s="335"/>
    </row>
    <row r="7" spans="1:18">
      <c r="A7" s="865"/>
      <c r="B7" s="336" t="s">
        <v>189</v>
      </c>
      <c r="C7" s="336"/>
      <c r="D7" s="337" t="s">
        <v>171</v>
      </c>
      <c r="E7" s="338"/>
      <c r="F7" s="339">
        <v>29.52</v>
      </c>
      <c r="G7" s="415">
        <v>2843</v>
      </c>
      <c r="H7" s="340">
        <f t="shared" si="3"/>
        <v>83925.36</v>
      </c>
      <c r="I7" s="547"/>
      <c r="J7" s="341">
        <v>13</v>
      </c>
      <c r="K7" s="342">
        <f t="shared" si="0"/>
        <v>1834.1935483870952</v>
      </c>
      <c r="L7" s="343">
        <f t="shared" si="1"/>
        <v>141.09181141439194</v>
      </c>
      <c r="M7" s="344">
        <v>0.49930555555555539</v>
      </c>
      <c r="N7" s="344">
        <v>0.56388888888888877</v>
      </c>
      <c r="O7" s="335">
        <v>5</v>
      </c>
      <c r="P7" s="549">
        <f t="shared" si="2"/>
        <v>93.000000000000071</v>
      </c>
      <c r="Q7" s="345"/>
      <c r="R7" s="345"/>
    </row>
    <row r="8" spans="1:18">
      <c r="A8" s="865"/>
      <c r="B8" s="336" t="s">
        <v>189</v>
      </c>
      <c r="C8" s="336"/>
      <c r="D8" s="337" t="s">
        <v>195</v>
      </c>
      <c r="E8" s="338"/>
      <c r="F8" s="339">
        <v>30.95</v>
      </c>
      <c r="G8" s="415">
        <v>3369</v>
      </c>
      <c r="H8" s="340">
        <f t="shared" si="3"/>
        <v>104270.55</v>
      </c>
      <c r="I8" s="547"/>
      <c r="J8" s="341">
        <v>13</v>
      </c>
      <c r="K8" s="342">
        <f t="shared" si="0"/>
        <v>1617.1199999999997</v>
      </c>
      <c r="L8" s="343">
        <f t="shared" si="1"/>
        <v>124.39384615384613</v>
      </c>
      <c r="M8" s="344">
        <v>0.56736111111111098</v>
      </c>
      <c r="N8" s="344">
        <v>0.65416666666666656</v>
      </c>
      <c r="O8" s="335">
        <v>5</v>
      </c>
      <c r="P8" s="549">
        <f t="shared" si="2"/>
        <v>125.00000000000003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866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867"/>
      <c r="B16" s="336">
        <v>0</v>
      </c>
      <c r="C16" s="349" t="s">
        <v>738</v>
      </c>
      <c r="D16" s="850" t="s">
        <v>739</v>
      </c>
      <c r="E16" s="850"/>
      <c r="F16" s="350"/>
      <c r="G16" s="351"/>
      <c r="H16" s="352"/>
      <c r="I16" s="353"/>
      <c r="J16" s="354">
        <f>AVERAGE(J5:J15)</f>
        <v>13</v>
      </c>
      <c r="K16" s="354">
        <f>AVERAGE(K5:K15)</f>
        <v>1508.49884164223</v>
      </c>
      <c r="L16" s="355">
        <f>AVERAGE(L5:L15)</f>
        <v>116.03837243401769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740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2843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1656.1165048543689</v>
      </c>
      <c r="L17" s="343">
        <f>K17/J17</f>
        <v>184.01294498381878</v>
      </c>
      <c r="M17" s="344">
        <v>0.17013888888888887</v>
      </c>
      <c r="N17" s="344">
        <v>0.24166666666666664</v>
      </c>
      <c r="O17" s="335">
        <v>5</v>
      </c>
      <c r="P17" s="549">
        <f>(N17-M17)*24*60</f>
        <v>103</v>
      </c>
      <c r="Q17" s="335"/>
      <c r="R17" s="335"/>
    </row>
    <row r="18" spans="1:18" ht="15.75" customHeight="1">
      <c r="A18" s="868"/>
      <c r="B18" s="336">
        <v>0</v>
      </c>
      <c r="C18" s="546"/>
      <c r="D18" s="337" t="s">
        <v>172</v>
      </c>
      <c r="E18" s="337"/>
      <c r="F18" s="339" t="s">
        <v>161</v>
      </c>
      <c r="G18" s="544">
        <v>3282</v>
      </c>
      <c r="H18" s="340">
        <f t="shared" si="4"/>
        <v>0</v>
      </c>
      <c r="I18" s="547"/>
      <c r="J18" s="341">
        <v>9</v>
      </c>
      <c r="K18" s="342">
        <f t="shared" si="5"/>
        <v>1627.438016528926</v>
      </c>
      <c r="L18" s="343">
        <f t="shared" ref="L18" si="6">K18/J18</f>
        <v>180.82644628099177</v>
      </c>
      <c r="M18" s="344">
        <v>0.24513888888888885</v>
      </c>
      <c r="N18" s="344">
        <v>0.32916666666666661</v>
      </c>
      <c r="O18" s="335">
        <v>5</v>
      </c>
      <c r="P18" s="549">
        <f t="shared" ref="P18:P20" si="7">(N18-M18)*24*60</f>
        <v>120.99999999999997</v>
      </c>
      <c r="Q18" s="345"/>
      <c r="R18" s="345"/>
    </row>
    <row r="19" spans="1:18" ht="15.75" customHeight="1">
      <c r="A19" s="868"/>
      <c r="B19" s="336">
        <v>0</v>
      </c>
      <c r="C19" s="546"/>
      <c r="D19" s="337" t="s">
        <v>574</v>
      </c>
      <c r="E19" s="337"/>
      <c r="F19" s="339" t="s">
        <v>161</v>
      </c>
      <c r="G19" s="544">
        <v>317</v>
      </c>
      <c r="H19" s="340">
        <f t="shared" si="4"/>
        <v>0</v>
      </c>
      <c r="I19" s="547"/>
      <c r="J19" s="341">
        <v>10</v>
      </c>
      <c r="K19" s="342">
        <f t="shared" si="5"/>
        <v>1463.0769230769195</v>
      </c>
      <c r="L19" s="343">
        <f>K19/J19</f>
        <v>146.30769230769195</v>
      </c>
      <c r="M19" s="344">
        <v>0.33263888888888882</v>
      </c>
      <c r="N19" s="344">
        <v>0.34166666666666662</v>
      </c>
      <c r="O19" s="335">
        <v>10</v>
      </c>
      <c r="P19" s="549">
        <f t="shared" si="7"/>
        <v>13.000000000000034</v>
      </c>
      <c r="Q19" s="345"/>
      <c r="R19" s="345"/>
    </row>
    <row r="20" spans="1:18" ht="15.75" customHeight="1">
      <c r="A20" s="869"/>
      <c r="B20" s="336">
        <v>0</v>
      </c>
      <c r="C20" s="546"/>
      <c r="D20" s="337" t="s">
        <v>575</v>
      </c>
      <c r="E20" s="337"/>
      <c r="F20" s="339" t="s">
        <v>161</v>
      </c>
      <c r="G20" s="544">
        <v>3369</v>
      </c>
      <c r="H20" s="340">
        <f t="shared" si="4"/>
        <v>0</v>
      </c>
      <c r="I20" s="547"/>
      <c r="J20" s="341">
        <v>10</v>
      </c>
      <c r="K20" s="342">
        <f t="shared" si="5"/>
        <v>1656.8852459016398</v>
      </c>
      <c r="L20" s="343">
        <f t="shared" ref="L20" si="8">K20/J20</f>
        <v>165.68852459016398</v>
      </c>
      <c r="M20" s="344">
        <v>0.34513888888888883</v>
      </c>
      <c r="N20" s="344">
        <v>0.42986111111111103</v>
      </c>
      <c r="O20" s="335">
        <v>5</v>
      </c>
      <c r="P20" s="549">
        <f t="shared" si="7"/>
        <v>121.99999999999997</v>
      </c>
      <c r="Q20" s="345"/>
      <c r="R20" s="345"/>
    </row>
    <row r="21" spans="1:18" ht="15.75" customHeight="1">
      <c r="A21" s="869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869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869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870"/>
      <c r="B24" s="336">
        <v>0</v>
      </c>
      <c r="C24" s="204" t="s">
        <v>741</v>
      </c>
      <c r="D24" s="850" t="s">
        <v>739</v>
      </c>
      <c r="E24" s="850"/>
      <c r="F24" s="350"/>
      <c r="G24" s="358"/>
      <c r="H24" s="352"/>
      <c r="I24" s="353"/>
      <c r="J24" s="354">
        <f>AVERAGE(J17:J23)</f>
        <v>9.5</v>
      </c>
      <c r="K24" s="354">
        <f>AVERAGE(K17:K23)</f>
        <v>1600.8791725904634</v>
      </c>
      <c r="L24" s="355">
        <f>AVERAGE(L17:L23)</f>
        <v>169.20890204066663</v>
      </c>
      <c r="M24" s="344"/>
      <c r="N24" s="344"/>
      <c r="O24" s="335"/>
      <c r="P24" s="335"/>
      <c r="Q24" s="335"/>
      <c r="R24" s="335"/>
    </row>
    <row r="25" spans="1:18">
      <c r="A25" s="857" t="s">
        <v>742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2112</v>
      </c>
      <c r="H25" s="340">
        <f t="shared" ref="H25:H37" si="9">F25*G25</f>
        <v>39135.360000000001</v>
      </c>
      <c r="I25" s="547"/>
      <c r="J25" s="341">
        <v>3</v>
      </c>
      <c r="K25" s="342">
        <f t="shared" ref="K25:K30" si="10">G25/P25*60</f>
        <v>2816</v>
      </c>
      <c r="L25" s="343">
        <f t="shared" ref="L25:L30" si="11">K25/J25</f>
        <v>938.66666666666663</v>
      </c>
      <c r="M25" s="344">
        <v>0.17361111111111113</v>
      </c>
      <c r="N25" s="344">
        <v>0.20486111111111113</v>
      </c>
      <c r="O25" s="335">
        <v>10</v>
      </c>
      <c r="P25" s="549">
        <f>(N25-M25)*24*60</f>
        <v>45</v>
      </c>
      <c r="Q25" s="345"/>
      <c r="R25" s="345"/>
    </row>
    <row r="26" spans="1:18">
      <c r="A26" s="857"/>
      <c r="B26" s="336" t="s">
        <v>165</v>
      </c>
      <c r="C26" s="359"/>
      <c r="D26" s="337" t="s">
        <v>743</v>
      </c>
      <c r="E26" s="362"/>
      <c r="F26" s="339">
        <v>18.18</v>
      </c>
      <c r="G26" s="545">
        <v>3135</v>
      </c>
      <c r="H26" s="340">
        <f t="shared" si="9"/>
        <v>56994.299999999996</v>
      </c>
      <c r="I26" s="547"/>
      <c r="J26" s="341">
        <v>4</v>
      </c>
      <c r="K26" s="342">
        <f t="shared" si="10"/>
        <v>2850</v>
      </c>
      <c r="L26" s="343">
        <f t="shared" si="11"/>
        <v>712.5</v>
      </c>
      <c r="M26" s="344">
        <v>0.21875</v>
      </c>
      <c r="N26" s="344">
        <v>0.26458333333333334</v>
      </c>
      <c r="O26" s="335">
        <v>20</v>
      </c>
      <c r="P26" s="549">
        <f>(N26-M26)*24*60</f>
        <v>66</v>
      </c>
      <c r="Q26" s="345"/>
      <c r="R26" s="345"/>
    </row>
    <row r="27" spans="1:18">
      <c r="A27" s="857"/>
      <c r="B27" s="336" t="s">
        <v>189</v>
      </c>
      <c r="C27" s="359"/>
      <c r="D27" s="360" t="s">
        <v>744</v>
      </c>
      <c r="E27" s="362"/>
      <c r="F27" s="339">
        <v>22.32</v>
      </c>
      <c r="G27" s="545">
        <v>1840</v>
      </c>
      <c r="H27" s="340">
        <f t="shared" si="9"/>
        <v>41068.800000000003</v>
      </c>
      <c r="I27" s="547"/>
      <c r="J27" s="341">
        <v>4</v>
      </c>
      <c r="K27" s="342">
        <f t="shared" si="10"/>
        <v>3066.6666666666642</v>
      </c>
      <c r="L27" s="343">
        <f t="shared" si="11"/>
        <v>766.66666666666606</v>
      </c>
      <c r="M27" s="344">
        <v>0.27499999999999997</v>
      </c>
      <c r="N27" s="344">
        <v>0.3</v>
      </c>
      <c r="O27" s="335">
        <v>15</v>
      </c>
      <c r="P27" s="549">
        <f t="shared" ref="P27:P30" si="12">(N27-M27)*24*60</f>
        <v>36.000000000000028</v>
      </c>
      <c r="Q27" s="345"/>
      <c r="R27" s="345"/>
    </row>
    <row r="28" spans="1:18">
      <c r="A28" s="857"/>
      <c r="B28" s="336" t="s">
        <v>165</v>
      </c>
      <c r="C28" s="546"/>
      <c r="D28" s="361" t="s">
        <v>745</v>
      </c>
      <c r="E28" s="362"/>
      <c r="F28" s="339">
        <v>17.890909090909091</v>
      </c>
      <c r="G28" s="545">
        <v>2395</v>
      </c>
      <c r="H28" s="340">
        <f t="shared" si="9"/>
        <v>42848.727272727272</v>
      </c>
      <c r="I28" s="547"/>
      <c r="J28" s="341">
        <v>3</v>
      </c>
      <c r="K28" s="342">
        <f t="shared" si="10"/>
        <v>3341.8604651162786</v>
      </c>
      <c r="L28" s="343">
        <f t="shared" si="11"/>
        <v>1113.9534883720928</v>
      </c>
      <c r="M28" s="344">
        <v>0.3125</v>
      </c>
      <c r="N28" s="344">
        <v>0.34236111111111112</v>
      </c>
      <c r="O28" s="335">
        <v>18</v>
      </c>
      <c r="P28" s="549">
        <f t="shared" si="12"/>
        <v>43.000000000000007</v>
      </c>
      <c r="Q28" s="345"/>
      <c r="R28" s="345"/>
    </row>
    <row r="29" spans="1:18">
      <c r="A29" s="857"/>
      <c r="B29" s="336" t="s">
        <v>189</v>
      </c>
      <c r="C29" s="545"/>
      <c r="D29" s="337" t="s">
        <v>175</v>
      </c>
      <c r="E29" s="362"/>
      <c r="F29" s="339">
        <v>18.77</v>
      </c>
      <c r="G29" s="545">
        <v>850</v>
      </c>
      <c r="H29" s="340">
        <f t="shared" si="9"/>
        <v>15954.5</v>
      </c>
      <c r="I29" s="547"/>
      <c r="J29" s="341">
        <v>4</v>
      </c>
      <c r="K29" s="342">
        <f t="shared" si="10"/>
        <v>3000.0000000000105</v>
      </c>
      <c r="L29" s="343">
        <f t="shared" si="11"/>
        <v>750.00000000000261</v>
      </c>
      <c r="M29" s="344">
        <v>0.3527777777777778</v>
      </c>
      <c r="N29" s="344">
        <v>0.36458333333333331</v>
      </c>
      <c r="O29" s="335">
        <v>15</v>
      </c>
      <c r="P29" s="549">
        <f t="shared" si="12"/>
        <v>16.99999999999994</v>
      </c>
      <c r="Q29" s="345"/>
      <c r="R29" s="345"/>
    </row>
    <row r="30" spans="1:18">
      <c r="A30" s="857"/>
      <c r="B30" s="336" t="s">
        <v>165</v>
      </c>
      <c r="C30" s="545"/>
      <c r="D30" s="360" t="s">
        <v>746</v>
      </c>
      <c r="E30" s="362"/>
      <c r="F30" s="339">
        <v>24.93</v>
      </c>
      <c r="G30" s="545">
        <v>645</v>
      </c>
      <c r="H30" s="340">
        <f t="shared" si="9"/>
        <v>16079.85</v>
      </c>
      <c r="I30" s="547"/>
      <c r="J30" s="341">
        <v>3</v>
      </c>
      <c r="K30" s="342">
        <f t="shared" si="10"/>
        <v>2764.2857142857083</v>
      </c>
      <c r="L30" s="343">
        <f t="shared" si="11"/>
        <v>921.4285714285694</v>
      </c>
      <c r="M30" s="344">
        <v>0.37638888888888888</v>
      </c>
      <c r="N30" s="344">
        <v>0.38611111111111113</v>
      </c>
      <c r="O30" s="335">
        <v>17</v>
      </c>
      <c r="P30" s="549">
        <f t="shared" si="12"/>
        <v>14.00000000000003</v>
      </c>
      <c r="Q30" s="345"/>
      <c r="R30" s="345"/>
    </row>
    <row r="31" spans="1:18" ht="15.75" customHeight="1">
      <c r="A31" s="857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857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857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3.5</v>
      </c>
      <c r="K38" s="354">
        <f>AVERAGE(K25:K37)</f>
        <v>2973.1354743447773</v>
      </c>
      <c r="L38" s="355">
        <f>AVERAGE(L25:L37)</f>
        <v>867.20256552233297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4795</v>
      </c>
      <c r="H39" s="340">
        <f t="shared" ref="H39:H47" si="13">F39*G39</f>
        <v>79884.7</v>
      </c>
      <c r="I39" s="547"/>
      <c r="J39" s="341">
        <v>4</v>
      </c>
      <c r="K39" s="342">
        <f t="shared" ref="K39:K40" si="14">G39/P39*60</f>
        <v>2848.5148514851485</v>
      </c>
      <c r="L39" s="343">
        <f t="shared" ref="L39:L40" si="15">K39/J39</f>
        <v>712.12871287128712</v>
      </c>
      <c r="M39" s="344">
        <v>0.17708333333333334</v>
      </c>
      <c r="N39" s="344">
        <v>0.24722222222222223</v>
      </c>
      <c r="O39" s="335">
        <v>15</v>
      </c>
      <c r="P39" s="549">
        <f t="shared" ref="P39:P40" si="16">(N39-M39)*24*60</f>
        <v>101</v>
      </c>
      <c r="Q39" s="345"/>
      <c r="R39" s="345"/>
    </row>
    <row r="40" spans="1:18">
      <c r="A40" s="847"/>
      <c r="B40" s="336" t="s">
        <v>165</v>
      </c>
      <c r="C40" s="546"/>
      <c r="D40" s="361" t="s">
        <v>749</v>
      </c>
      <c r="E40" s="338"/>
      <c r="F40" s="339">
        <v>22.95</v>
      </c>
      <c r="G40" s="545">
        <v>4659</v>
      </c>
      <c r="H40" s="340">
        <f t="shared" si="13"/>
        <v>106924.05</v>
      </c>
      <c r="I40" s="547"/>
      <c r="J40" s="341">
        <v>4</v>
      </c>
      <c r="K40" s="342">
        <f t="shared" si="14"/>
        <v>3038.478260869565</v>
      </c>
      <c r="L40" s="343">
        <f t="shared" si="15"/>
        <v>759.61956521739125</v>
      </c>
      <c r="M40" s="344">
        <v>0.26111111111111113</v>
      </c>
      <c r="N40" s="344">
        <v>0.32500000000000001</v>
      </c>
      <c r="O40" s="335">
        <v>20</v>
      </c>
      <c r="P40" s="549">
        <f t="shared" si="16"/>
        <v>92</v>
      </c>
      <c r="Q40" s="345"/>
      <c r="R40" s="345"/>
    </row>
    <row r="41" spans="1:18">
      <c r="A41" s="847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847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847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847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847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848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848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848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750</v>
      </c>
      <c r="E51" s="850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2953.3761955664972</v>
      </c>
      <c r="L51" s="355">
        <f>AVERAGE(L38:L50)</f>
        <v>779.65028120367049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706</v>
      </c>
      <c r="H52" s="340">
        <f>F52*G52</f>
        <v>17671.18</v>
      </c>
      <c r="I52" s="547"/>
      <c r="J52" s="341">
        <v>4</v>
      </c>
      <c r="K52" s="342">
        <f>G52/P52*60</f>
        <v>3258.4615384615399</v>
      </c>
      <c r="L52" s="343">
        <f>K52/J52</f>
        <v>814.61538461538498</v>
      </c>
      <c r="M52" s="344">
        <v>0.17361111111111113</v>
      </c>
      <c r="N52" s="344">
        <v>0.18263888888888891</v>
      </c>
      <c r="O52" s="342">
        <v>10</v>
      </c>
      <c r="P52" s="549">
        <f>(N52-M52)*24*60</f>
        <v>12.999999999999993</v>
      </c>
      <c r="Q52" s="345"/>
      <c r="R52" s="345"/>
    </row>
    <row r="53" spans="1:18" ht="15.6" customHeight="1">
      <c r="A53" s="852"/>
      <c r="B53" s="336" t="s">
        <v>165</v>
      </c>
      <c r="C53" s="546"/>
      <c r="D53" s="361" t="s">
        <v>178</v>
      </c>
      <c r="E53" s="376"/>
      <c r="F53" s="339">
        <v>24.82</v>
      </c>
      <c r="G53" s="346">
        <v>942</v>
      </c>
      <c r="H53" s="340">
        <f t="shared" ref="H53:H116" si="17">F53*G53</f>
        <v>23380.44</v>
      </c>
      <c r="I53" s="547"/>
      <c r="J53" s="341">
        <v>4</v>
      </c>
      <c r="K53" s="342">
        <f t="shared" ref="K53:K57" si="18">G53/P53*60</f>
        <v>3324.7058823529292</v>
      </c>
      <c r="L53" s="343">
        <f t="shared" ref="L53:L57" si="19">K53/J53</f>
        <v>831.17647058823229</v>
      </c>
      <c r="M53" s="344">
        <v>0.19305555555555554</v>
      </c>
      <c r="N53" s="344">
        <v>0.20486111111111113</v>
      </c>
      <c r="O53" s="342">
        <v>15</v>
      </c>
      <c r="P53" s="549">
        <f t="shared" ref="P53:P57" si="20">(N53-M53)*24*60</f>
        <v>17.00000000000006</v>
      </c>
      <c r="Q53" s="345"/>
      <c r="R53" s="345"/>
    </row>
    <row r="54" spans="1:18" ht="15.6" customHeight="1">
      <c r="A54" s="852"/>
      <c r="B54" s="336" t="s">
        <v>165</v>
      </c>
      <c r="C54" s="546"/>
      <c r="D54" s="361" t="s">
        <v>179</v>
      </c>
      <c r="E54" s="338"/>
      <c r="F54" s="339">
        <v>30</v>
      </c>
      <c r="G54" s="346">
        <v>1356</v>
      </c>
      <c r="H54" s="340">
        <f t="shared" si="17"/>
        <v>40680</v>
      </c>
      <c r="I54" s="547"/>
      <c r="J54" s="341">
        <v>4</v>
      </c>
      <c r="K54" s="342">
        <f t="shared" si="18"/>
        <v>3129.2307692307659</v>
      </c>
      <c r="L54" s="343">
        <f t="shared" si="19"/>
        <v>782.30769230769147</v>
      </c>
      <c r="M54" s="344">
        <v>0.21736111111111112</v>
      </c>
      <c r="N54" s="344">
        <v>0.23541666666666669</v>
      </c>
      <c r="O54" s="342">
        <v>18</v>
      </c>
      <c r="P54" s="549">
        <f t="shared" si="20"/>
        <v>26.000000000000028</v>
      </c>
      <c r="Q54" s="345"/>
      <c r="R54" s="345"/>
    </row>
    <row r="55" spans="1:18" ht="15.6" customHeight="1">
      <c r="A55" s="852"/>
      <c r="B55" s="336" t="s">
        <v>165</v>
      </c>
      <c r="C55" s="546"/>
      <c r="D55" s="363" t="s">
        <v>752</v>
      </c>
      <c r="E55" s="362"/>
      <c r="F55" s="339">
        <v>30</v>
      </c>
      <c r="G55" s="346">
        <v>694</v>
      </c>
      <c r="H55" s="340">
        <f t="shared" si="17"/>
        <v>20820</v>
      </c>
      <c r="I55" s="547"/>
      <c r="J55" s="341">
        <v>4</v>
      </c>
      <c r="K55" s="342">
        <f t="shared" si="18"/>
        <v>3469.9999999999891</v>
      </c>
      <c r="L55" s="343">
        <f t="shared" si="19"/>
        <v>867.49999999999727</v>
      </c>
      <c r="M55" s="344">
        <v>0.24930555555555556</v>
      </c>
      <c r="N55" s="344">
        <v>0.25763888888888892</v>
      </c>
      <c r="O55" s="342">
        <v>20</v>
      </c>
      <c r="P55" s="549">
        <f t="shared" si="20"/>
        <v>12.000000000000037</v>
      </c>
      <c r="Q55" s="345"/>
      <c r="R55" s="345"/>
    </row>
    <row r="56" spans="1:18" ht="15.6" customHeight="1">
      <c r="A56" s="852"/>
      <c r="B56" s="336" t="s">
        <v>165</v>
      </c>
      <c r="C56" s="546"/>
      <c r="D56" s="361" t="s">
        <v>753</v>
      </c>
      <c r="E56" s="362"/>
      <c r="F56" s="339">
        <v>27.48</v>
      </c>
      <c r="G56" s="346">
        <v>1340</v>
      </c>
      <c r="H56" s="340">
        <f t="shared" si="17"/>
        <v>36823.199999999997</v>
      </c>
      <c r="I56" s="547"/>
      <c r="J56" s="341">
        <v>3</v>
      </c>
      <c r="K56" s="342">
        <f t="shared" si="18"/>
        <v>3092.3076923076842</v>
      </c>
      <c r="L56" s="343">
        <f t="shared" si="19"/>
        <v>1030.769230769228</v>
      </c>
      <c r="M56" s="344">
        <v>0.26805555555555555</v>
      </c>
      <c r="N56" s="344">
        <v>0.28611111111111115</v>
      </c>
      <c r="O56" s="342">
        <v>15</v>
      </c>
      <c r="P56" s="549">
        <f t="shared" si="20"/>
        <v>26.000000000000068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656</v>
      </c>
      <c r="H57" s="340">
        <f t="shared" si="17"/>
        <v>15612.800000000001</v>
      </c>
      <c r="I57" s="547"/>
      <c r="J57" s="341">
        <v>4</v>
      </c>
      <c r="K57" s="342">
        <f t="shared" si="18"/>
        <v>3027.6923076923181</v>
      </c>
      <c r="L57" s="343">
        <f t="shared" si="19"/>
        <v>756.92307692307952</v>
      </c>
      <c r="M57" s="344">
        <v>0.29791666666666666</v>
      </c>
      <c r="N57" s="344">
        <v>0.30694444444444441</v>
      </c>
      <c r="O57" s="342">
        <v>17</v>
      </c>
      <c r="P57" s="549">
        <f t="shared" si="20"/>
        <v>12.999999999999954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852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852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852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852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853"/>
      <c r="B64" s="336">
        <v>0</v>
      </c>
      <c r="C64" s="204" t="s">
        <v>755</v>
      </c>
      <c r="D64" s="850" t="s">
        <v>750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3217.066365007538</v>
      </c>
      <c r="L64" s="355">
        <f>AVERAGE(L52:L63)</f>
        <v>847.21530920060229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1092</v>
      </c>
      <c r="H65" s="340">
        <f>F65*G65</f>
        <v>19852.560000000001</v>
      </c>
      <c r="I65" s="547"/>
      <c r="J65" s="341">
        <v>3</v>
      </c>
      <c r="K65" s="342">
        <f t="shared" ref="K65:K71" si="21">G65/P65*60</f>
        <v>3276.000000000005</v>
      </c>
      <c r="L65" s="343">
        <f t="shared" ref="L65:L71" si="22">K65/J65</f>
        <v>1092.0000000000016</v>
      </c>
      <c r="M65" s="344">
        <v>0.17708333333333334</v>
      </c>
      <c r="N65" s="344">
        <v>0.19097222222222221</v>
      </c>
      <c r="O65" s="342">
        <v>15</v>
      </c>
      <c r="P65" s="549">
        <f>(N65-M65)*24*60</f>
        <v>19.999999999999968</v>
      </c>
      <c r="Q65" s="345"/>
      <c r="R65" s="345"/>
    </row>
    <row r="66" spans="1:18" ht="15.6" customHeight="1">
      <c r="A66" s="855"/>
      <c r="B66" s="336" t="s">
        <v>165</v>
      </c>
      <c r="C66" s="546"/>
      <c r="D66" s="382" t="s">
        <v>181</v>
      </c>
      <c r="E66" s="376"/>
      <c r="F66" s="339">
        <v>14.03</v>
      </c>
      <c r="G66" s="346">
        <v>4276</v>
      </c>
      <c r="H66" s="340">
        <f t="shared" ref="H66:H74" si="23">F66*G66</f>
        <v>59992.28</v>
      </c>
      <c r="I66" s="547"/>
      <c r="J66" s="341">
        <v>3</v>
      </c>
      <c r="K66" s="342">
        <f t="shared" si="21"/>
        <v>3207</v>
      </c>
      <c r="L66" s="343">
        <f t="shared" si="22"/>
        <v>1069</v>
      </c>
      <c r="M66" s="344">
        <v>0.20277777777777781</v>
      </c>
      <c r="N66" s="344">
        <v>0.25833333333333336</v>
      </c>
      <c r="O66" s="342">
        <v>17</v>
      </c>
      <c r="P66" s="549">
        <f t="shared" ref="P66:P71" si="24">(N66-M66)*24*60</f>
        <v>80</v>
      </c>
      <c r="Q66" s="345"/>
      <c r="R66" s="345"/>
    </row>
    <row r="67" spans="1:18" ht="15.6" customHeight="1">
      <c r="A67" s="855"/>
      <c r="B67" s="336" t="s">
        <v>165</v>
      </c>
      <c r="C67" s="546"/>
      <c r="D67" s="360" t="s">
        <v>182</v>
      </c>
      <c r="E67" s="362"/>
      <c r="F67" s="339">
        <v>18.18</v>
      </c>
      <c r="G67" s="346">
        <v>1867</v>
      </c>
      <c r="H67" s="340">
        <f t="shared" si="23"/>
        <v>33942.06</v>
      </c>
      <c r="I67" s="547"/>
      <c r="J67" s="341">
        <v>3</v>
      </c>
      <c r="K67" s="342">
        <f t="shared" si="21"/>
        <v>3394.54545454545</v>
      </c>
      <c r="L67" s="343">
        <f t="shared" si="22"/>
        <v>1131.5151515151499</v>
      </c>
      <c r="M67" s="344">
        <v>0.2722222222222222</v>
      </c>
      <c r="N67" s="344">
        <v>0.2951388888888889</v>
      </c>
      <c r="O67" s="342">
        <v>20</v>
      </c>
      <c r="P67" s="549">
        <f t="shared" si="24"/>
        <v>33.000000000000043</v>
      </c>
      <c r="Q67" s="345"/>
      <c r="R67" s="345"/>
    </row>
    <row r="68" spans="1:18" ht="15.6" customHeight="1">
      <c r="A68" s="855"/>
      <c r="B68" s="336" t="s">
        <v>165</v>
      </c>
      <c r="C68" s="546"/>
      <c r="D68" s="361" t="s">
        <v>757</v>
      </c>
      <c r="E68" s="362"/>
      <c r="F68" s="339">
        <v>17.07</v>
      </c>
      <c r="G68" s="346">
        <v>1317</v>
      </c>
      <c r="H68" s="340">
        <f t="shared" si="23"/>
        <v>22481.19</v>
      </c>
      <c r="I68" s="547"/>
      <c r="J68" s="341">
        <v>3</v>
      </c>
      <c r="K68" s="342">
        <f t="shared" si="21"/>
        <v>3160.7999999999911</v>
      </c>
      <c r="L68" s="343">
        <f t="shared" si="22"/>
        <v>1053.599999999997</v>
      </c>
      <c r="M68" s="344">
        <v>0.30555555555555552</v>
      </c>
      <c r="N68" s="344">
        <v>0.32291666666666669</v>
      </c>
      <c r="O68" s="342">
        <v>15</v>
      </c>
      <c r="P68" s="549">
        <f t="shared" si="24"/>
        <v>25.000000000000071</v>
      </c>
      <c r="Q68" s="345"/>
      <c r="R68" s="345"/>
    </row>
    <row r="69" spans="1:18" ht="15.6" customHeight="1">
      <c r="A69" s="855"/>
      <c r="B69" s="336" t="s">
        <v>165</v>
      </c>
      <c r="C69" s="546"/>
      <c r="D69" s="363" t="s">
        <v>758</v>
      </c>
      <c r="E69" s="362"/>
      <c r="F69" s="339">
        <v>20.72</v>
      </c>
      <c r="G69" s="346">
        <v>713</v>
      </c>
      <c r="H69" s="340">
        <f t="shared" si="23"/>
        <v>14773.359999999999</v>
      </c>
      <c r="I69" s="547"/>
      <c r="J69" s="341">
        <v>3</v>
      </c>
      <c r="K69" s="342">
        <f t="shared" si="21"/>
        <v>3565.0000000000127</v>
      </c>
      <c r="L69" s="343">
        <f t="shared" si="22"/>
        <v>1188.3333333333376</v>
      </c>
      <c r="M69" s="344">
        <v>0.3354166666666667</v>
      </c>
      <c r="N69" s="344">
        <v>0.34375</v>
      </c>
      <c r="O69" s="342">
        <v>18</v>
      </c>
      <c r="P69" s="549">
        <f t="shared" si="24"/>
        <v>11.999999999999957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6954</v>
      </c>
      <c r="H70" s="340">
        <f t="shared" si="23"/>
        <v>99342.85714285713</v>
      </c>
      <c r="I70" s="547"/>
      <c r="J70" s="341">
        <v>3</v>
      </c>
      <c r="K70" s="342">
        <f t="shared" si="21"/>
        <v>3209.5384615384633</v>
      </c>
      <c r="L70" s="343">
        <f t="shared" si="22"/>
        <v>1069.8461538461545</v>
      </c>
      <c r="M70" s="344">
        <v>0.35416666666666669</v>
      </c>
      <c r="N70" s="344">
        <v>0.44444444444444442</v>
      </c>
      <c r="O70" s="342">
        <v>15</v>
      </c>
      <c r="P70" s="549">
        <f t="shared" si="24"/>
        <v>129.99999999999994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759</v>
      </c>
      <c r="E71" s="362"/>
      <c r="F71" s="339">
        <v>24.76</v>
      </c>
      <c r="G71" s="378">
        <v>1142</v>
      </c>
      <c r="H71" s="340">
        <f t="shared" si="23"/>
        <v>28275.920000000002</v>
      </c>
      <c r="I71" s="547"/>
      <c r="J71" s="341">
        <v>4</v>
      </c>
      <c r="K71" s="342">
        <f t="shared" si="21"/>
        <v>3114.5454545454427</v>
      </c>
      <c r="L71" s="343">
        <f t="shared" si="22"/>
        <v>778.63636363636067</v>
      </c>
      <c r="M71" s="344">
        <v>0.45833333333333331</v>
      </c>
      <c r="N71" s="344">
        <v>0.47361111111111115</v>
      </c>
      <c r="O71" s="342">
        <v>20</v>
      </c>
      <c r="P71" s="549">
        <f t="shared" si="24"/>
        <v>22.000000000000082</v>
      </c>
      <c r="Q71" s="345"/>
      <c r="R71" s="345"/>
    </row>
    <row r="72" spans="1:18" ht="15.6" customHeight="1">
      <c r="A72" s="855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855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855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856"/>
      <c r="B75" s="336">
        <v>0</v>
      </c>
      <c r="C75" s="204" t="s">
        <v>760</v>
      </c>
      <c r="D75" s="850" t="s">
        <v>750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3275.3470529470519</v>
      </c>
      <c r="L75" s="355">
        <f>AVERAGE(L65:L74)</f>
        <v>1054.7044289044286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750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2230</v>
      </c>
      <c r="H82" s="389">
        <f t="shared" ref="H82:H90" si="25">F82*G82</f>
        <v>49773.599999999999</v>
      </c>
      <c r="I82" s="547"/>
      <c r="J82" s="341">
        <v>4</v>
      </c>
      <c r="K82" s="342">
        <f>G82/P82*60</f>
        <v>3344.999999999985</v>
      </c>
      <c r="L82" s="343">
        <f t="shared" ref="L82:L83" si="26">K82/J82</f>
        <v>836.24999999999625</v>
      </c>
      <c r="M82" s="344">
        <v>0.72361111111111109</v>
      </c>
      <c r="N82" s="344">
        <v>0.75138888888888899</v>
      </c>
      <c r="O82" s="342">
        <v>22</v>
      </c>
      <c r="P82" s="549">
        <f>(N82-M82)*24*60</f>
        <v>40.000000000000178</v>
      </c>
      <c r="Q82" s="345"/>
      <c r="R82" s="345"/>
    </row>
    <row r="83" spans="1:18">
      <c r="A83" s="841"/>
      <c r="B83" s="336" t="s">
        <v>165</v>
      </c>
      <c r="C83" s="359"/>
      <c r="D83" s="394" t="s">
        <v>763</v>
      </c>
      <c r="E83" s="388"/>
      <c r="F83" s="339">
        <v>24.54</v>
      </c>
      <c r="G83" s="364">
        <v>1434</v>
      </c>
      <c r="H83" s="389">
        <f t="shared" si="25"/>
        <v>35190.36</v>
      </c>
      <c r="I83" s="547"/>
      <c r="J83" s="341">
        <v>3</v>
      </c>
      <c r="K83" s="342">
        <f t="shared" ref="K83" si="27">G83/P83*60</f>
        <v>2458.2857142857233</v>
      </c>
      <c r="L83" s="343">
        <f t="shared" si="26"/>
        <v>819.4285714285744</v>
      </c>
      <c r="M83" s="344">
        <v>0.76736111111111116</v>
      </c>
      <c r="N83" s="344">
        <v>0.79166666666666663</v>
      </c>
      <c r="O83" s="342">
        <v>23</v>
      </c>
      <c r="P83" s="549">
        <f t="shared" ref="P83" si="28">(N83-M83)*24*60</f>
        <v>34.999999999999872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764</v>
      </c>
      <c r="D91" s="842" t="s">
        <v>750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2901.6428571428542</v>
      </c>
      <c r="L91" s="355">
        <f>AVERAGE(L82:L90)</f>
        <v>827.83928571428532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8365</v>
      </c>
      <c r="H92" s="340">
        <f t="shared" ref="H92:H99" si="29">F92*G92</f>
        <v>139360.9</v>
      </c>
      <c r="I92" s="547"/>
      <c r="J92" s="341">
        <v>4</v>
      </c>
      <c r="K92" s="342">
        <f>G92/P92*60</f>
        <v>2867.9999999999995</v>
      </c>
      <c r="L92" s="343">
        <f t="shared" ref="L92:L93" si="30">K92/J92</f>
        <v>716.99999999999989</v>
      </c>
      <c r="M92" s="344">
        <v>0.72152777777777777</v>
      </c>
      <c r="N92" s="344">
        <v>0.84305555555555556</v>
      </c>
      <c r="O92" s="335">
        <v>19</v>
      </c>
      <c r="P92" s="549">
        <f>(N92-M92)*24*60</f>
        <v>175.00000000000003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5501</v>
      </c>
      <c r="H93" s="340">
        <f t="shared" si="29"/>
        <v>98417.890909090915</v>
      </c>
      <c r="I93" s="547"/>
      <c r="J93" s="341">
        <v>3</v>
      </c>
      <c r="K93" s="342">
        <f t="shared" ref="K93" si="31">G93/P93*60</f>
        <v>2870.0869565217376</v>
      </c>
      <c r="L93" s="343">
        <f t="shared" si="30"/>
        <v>956.69565217391255</v>
      </c>
      <c r="M93" s="344">
        <v>0.85763888888888884</v>
      </c>
      <c r="N93" s="344">
        <v>0.9375</v>
      </c>
      <c r="O93" s="335">
        <v>21</v>
      </c>
      <c r="P93" s="549">
        <f>(N93-M93)*24*60</f>
        <v>115.00000000000007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845"/>
      <c r="B100" s="336">
        <v>0</v>
      </c>
      <c r="C100" s="204" t="s">
        <v>766</v>
      </c>
      <c r="D100" s="838" t="s">
        <v>750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2869.0434782608686</v>
      </c>
      <c r="L100" s="355">
        <f>AVERAGE(L92:L99)</f>
        <v>836.84782608695627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2252</v>
      </c>
      <c r="H101" s="340">
        <f t="shared" ref="H101:H110" si="32">F101*G101</f>
        <v>67560</v>
      </c>
      <c r="I101" s="547"/>
      <c r="J101" s="341">
        <v>3</v>
      </c>
      <c r="K101" s="342">
        <f>G101/P101*60</f>
        <v>3070.909090909091</v>
      </c>
      <c r="L101" s="343">
        <f t="shared" ref="L101:L105" si="33">K101/J101</f>
        <v>1023.6363636363636</v>
      </c>
      <c r="M101" s="344">
        <v>0.72152777777777777</v>
      </c>
      <c r="N101" s="344">
        <v>0.75208333333333333</v>
      </c>
      <c r="O101" s="335">
        <v>19</v>
      </c>
      <c r="P101" s="342">
        <f t="shared" ref="P101:P103" si="34">(N101-M101)*24*60</f>
        <v>44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2001</v>
      </c>
      <c r="H102" s="340">
        <f t="shared" si="32"/>
        <v>49664.82</v>
      </c>
      <c r="I102" s="547"/>
      <c r="J102" s="341">
        <v>4</v>
      </c>
      <c r="K102" s="342">
        <f t="shared" ref="K102:K105" si="35">G102/P102*60</f>
        <v>3159.473684210524</v>
      </c>
      <c r="L102" s="343">
        <f t="shared" si="33"/>
        <v>789.86842105263099</v>
      </c>
      <c r="M102" s="344">
        <v>0.76736111111111116</v>
      </c>
      <c r="N102" s="344">
        <v>0.79375000000000007</v>
      </c>
      <c r="O102" s="335">
        <v>22</v>
      </c>
      <c r="P102" s="342">
        <f t="shared" si="34"/>
        <v>38.000000000000028</v>
      </c>
      <c r="Q102" s="345"/>
      <c r="R102" s="345"/>
    </row>
    <row r="103" spans="1:18">
      <c r="A103" s="830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717</v>
      </c>
      <c r="H103" s="340">
        <f t="shared" si="32"/>
        <v>17064.600000000002</v>
      </c>
      <c r="I103" s="547"/>
      <c r="J103" s="341">
        <v>4</v>
      </c>
      <c r="K103" s="342">
        <f t="shared" si="35"/>
        <v>3584.9999999999172</v>
      </c>
      <c r="L103" s="343">
        <f t="shared" si="33"/>
        <v>896.24999999997931</v>
      </c>
      <c r="M103" s="344">
        <v>0.80833333333333324</v>
      </c>
      <c r="N103" s="344">
        <v>0.81666666666666676</v>
      </c>
      <c r="O103" s="335">
        <v>21</v>
      </c>
      <c r="P103" s="342">
        <f t="shared" si="34"/>
        <v>12.000000000000277</v>
      </c>
      <c r="Q103" s="345"/>
      <c r="R103" s="345"/>
    </row>
    <row r="104" spans="1:18">
      <c r="A104" s="830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1319</v>
      </c>
      <c r="H104" s="340">
        <f t="shared" si="32"/>
        <v>32658.440000000002</v>
      </c>
      <c r="I104" s="547"/>
      <c r="J104" s="341">
        <v>4</v>
      </c>
      <c r="K104" s="342">
        <f t="shared" si="35"/>
        <v>3440.8695652173556</v>
      </c>
      <c r="L104" s="343">
        <f t="shared" si="33"/>
        <v>860.21739130433889</v>
      </c>
      <c r="M104" s="344">
        <v>0.82916666666666661</v>
      </c>
      <c r="N104" s="344">
        <v>0.84513888888888899</v>
      </c>
      <c r="O104" s="335">
        <v>18</v>
      </c>
      <c r="P104" s="342">
        <f>(N104-M104)*24*60</f>
        <v>23.000000000000238</v>
      </c>
      <c r="Q104" s="345"/>
      <c r="R104" s="345"/>
    </row>
    <row r="105" spans="1:18">
      <c r="A105" s="830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8012</v>
      </c>
      <c r="H105" s="340">
        <f t="shared" si="32"/>
        <v>112408.36</v>
      </c>
      <c r="I105" s="547"/>
      <c r="J105" s="341">
        <v>3</v>
      </c>
      <c r="K105" s="342">
        <f t="shared" si="35"/>
        <v>2913.4545454545446</v>
      </c>
      <c r="L105" s="343">
        <f t="shared" si="33"/>
        <v>971.1515151515149</v>
      </c>
      <c r="M105" s="344">
        <v>0.86111111111111116</v>
      </c>
      <c r="N105" s="344">
        <v>0.97569444444444453</v>
      </c>
      <c r="O105" s="335">
        <v>23</v>
      </c>
      <c r="P105" s="342">
        <f>(N105-M105)*24*60</f>
        <v>165.00000000000006</v>
      </c>
      <c r="Q105" s="343"/>
      <c r="R105" s="345"/>
    </row>
    <row r="106" spans="1:18">
      <c r="A106" s="830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755</v>
      </c>
      <c r="D111" s="831" t="s">
        <v>750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3233.9413771582863</v>
      </c>
      <c r="L111" s="355">
        <f>AVERAGE(L101:L110)</f>
        <v>908.22473822896552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4232</v>
      </c>
      <c r="H112" s="389">
        <f t="shared" si="17"/>
        <v>120908.24</v>
      </c>
      <c r="I112" s="547"/>
      <c r="J112" s="341">
        <v>3</v>
      </c>
      <c r="K112" s="342">
        <f t="shared" ref="K112:K117" si="36">G112/P112*60</f>
        <v>3096.5853658536575</v>
      </c>
      <c r="L112" s="343">
        <f t="shared" ref="L112:L117" si="37">K112/J112</f>
        <v>1032.1951219512191</v>
      </c>
      <c r="M112" s="344">
        <v>0.72222222222222221</v>
      </c>
      <c r="N112" s="344">
        <v>0.77916666666666667</v>
      </c>
      <c r="O112" s="335">
        <v>20</v>
      </c>
      <c r="P112" s="549">
        <f t="shared" ref="P112:P116" si="38">(N112-M112)*24*60</f>
        <v>82.000000000000028</v>
      </c>
      <c r="Q112" s="335"/>
      <c r="R112" s="335"/>
    </row>
    <row r="113" spans="1:18">
      <c r="A113" s="833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1176</v>
      </c>
      <c r="H113" s="389">
        <f t="shared" si="17"/>
        <v>29435.280000000002</v>
      </c>
      <c r="I113" s="547"/>
      <c r="J113" s="341">
        <v>4</v>
      </c>
      <c r="K113" s="342">
        <f t="shared" si="36"/>
        <v>3207.2727272727152</v>
      </c>
      <c r="L113" s="343">
        <f t="shared" si="37"/>
        <v>801.8181818181788</v>
      </c>
      <c r="M113" s="344">
        <v>0.79513888888888884</v>
      </c>
      <c r="N113" s="344">
        <v>0.81041666666666667</v>
      </c>
      <c r="O113" s="335">
        <v>23</v>
      </c>
      <c r="P113" s="549">
        <f t="shared" si="38"/>
        <v>22.000000000000082</v>
      </c>
      <c r="Q113" s="345"/>
      <c r="R113" s="345"/>
    </row>
    <row r="114" spans="1:18">
      <c r="A114" s="833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3548</v>
      </c>
      <c r="H114" s="389">
        <f t="shared" si="17"/>
        <v>59251.6</v>
      </c>
      <c r="I114" s="547"/>
      <c r="J114" s="341">
        <v>3</v>
      </c>
      <c r="K114" s="342">
        <f t="shared" si="36"/>
        <v>3085.2173913043448</v>
      </c>
      <c r="L114" s="343">
        <f t="shared" si="37"/>
        <v>1028.4057971014483</v>
      </c>
      <c r="M114" s="344">
        <v>0.82361111111111107</v>
      </c>
      <c r="N114" s="344">
        <v>0.87152777777777779</v>
      </c>
      <c r="O114" s="335">
        <v>19</v>
      </c>
      <c r="P114" s="549">
        <f t="shared" si="38"/>
        <v>69.000000000000071</v>
      </c>
      <c r="Q114" s="345"/>
      <c r="R114" s="345"/>
    </row>
    <row r="115" spans="1:18">
      <c r="A115" s="833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1500</v>
      </c>
      <c r="H115" s="389">
        <f t="shared" si="17"/>
        <v>27270</v>
      </c>
      <c r="I115" s="547"/>
      <c r="J115" s="341">
        <v>3</v>
      </c>
      <c r="K115" s="342">
        <f t="shared" si="36"/>
        <v>3333.3333333333253</v>
      </c>
      <c r="L115" s="343">
        <f t="shared" si="37"/>
        <v>1111.1111111111084</v>
      </c>
      <c r="M115" s="344">
        <v>0.89374999999999993</v>
      </c>
      <c r="N115" s="344">
        <v>0.91249999999999998</v>
      </c>
      <c r="O115" s="335">
        <v>32</v>
      </c>
      <c r="P115" s="549">
        <f t="shared" si="38"/>
        <v>27.000000000000064</v>
      </c>
      <c r="Q115" s="345"/>
      <c r="R115" s="345"/>
    </row>
    <row r="116" spans="1:18">
      <c r="A116" s="833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1503</v>
      </c>
      <c r="H116" s="389">
        <f t="shared" si="17"/>
        <v>27324.54</v>
      </c>
      <c r="I116" s="547"/>
      <c r="J116" s="341">
        <v>3</v>
      </c>
      <c r="K116" s="342">
        <f t="shared" si="36"/>
        <v>3220.7142857142971</v>
      </c>
      <c r="L116" s="343">
        <f t="shared" si="37"/>
        <v>1073.5714285714323</v>
      </c>
      <c r="M116" s="344">
        <v>0.92847222222222225</v>
      </c>
      <c r="N116" s="391">
        <v>0.94791666666666663</v>
      </c>
      <c r="O116" s="335">
        <v>23</v>
      </c>
      <c r="P116" s="549">
        <f t="shared" si="38"/>
        <v>27.999999999999901</v>
      </c>
      <c r="Q116" s="345"/>
      <c r="R116" s="345"/>
    </row>
    <row r="117" spans="1:18">
      <c r="A117" s="833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11725</v>
      </c>
      <c r="H117" s="389">
        <f t="shared" ref="H117:H123" si="39">F117*G117</f>
        <v>167499.99999999997</v>
      </c>
      <c r="I117" s="547"/>
      <c r="J117" s="341">
        <v>3</v>
      </c>
      <c r="K117" s="342">
        <f t="shared" si="36"/>
        <v>3058.6956520965045</v>
      </c>
      <c r="L117" s="343">
        <f t="shared" si="37"/>
        <v>1019.5652173655016</v>
      </c>
      <c r="M117" s="344">
        <v>46302.961805555555</v>
      </c>
      <c r="N117" s="344">
        <v>46303.121527777781</v>
      </c>
      <c r="O117" s="335">
        <v>20</v>
      </c>
      <c r="P117" s="342">
        <f>(N117-M117)*24*60</f>
        <v>230.00000000582077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833"/>
      <c r="B124" s="349">
        <v>0</v>
      </c>
      <c r="C124" s="204" t="s">
        <v>760</v>
      </c>
      <c r="D124" s="834" t="s">
        <v>750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3166.9697925958076</v>
      </c>
      <c r="L124" s="355">
        <f>AVERAGE(L112:L123)</f>
        <v>1011.1111429864814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107" activePane="bottomRight" state="frozen"/>
      <selection activeCell="T125" sqref="T125"/>
      <selection pane="topRight" activeCell="T125" sqref="T125"/>
      <selection pane="bottomLeft" activeCell="T125" sqref="T125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160172.75</v>
      </c>
      <c r="F1" s="552" t="s">
        <v>3</v>
      </c>
      <c r="G1" s="59">
        <f>SUM(H5:H173)</f>
        <v>6336978.5515646785</v>
      </c>
      <c r="H1" s="564" t="s">
        <v>77</v>
      </c>
      <c r="I1" s="60">
        <f>M17+M30+M43+M56+M69+M82+M95+M108+M121+M134+M147+M160+M173</f>
        <v>192.53571428571428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809</v>
      </c>
      <c r="Q1" s="956"/>
      <c r="R1" s="956"/>
      <c r="S1" s="956"/>
      <c r="T1" s="956" t="s">
        <v>782</v>
      </c>
      <c r="U1" s="956"/>
      <c r="V1" s="956"/>
      <c r="W1" s="956"/>
      <c r="X1" s="956"/>
      <c r="Y1" s="956"/>
      <c r="Z1" s="61" t="s">
        <v>810</v>
      </c>
      <c r="AA1" s="61" t="s">
        <v>811</v>
      </c>
      <c r="AB1" s="961" t="s">
        <v>812</v>
      </c>
      <c r="AC1" s="962"/>
      <c r="AD1" s="61" t="s">
        <v>810</v>
      </c>
      <c r="AE1" s="61" t="s">
        <v>813</v>
      </c>
      <c r="AF1" s="956" t="s">
        <v>814</v>
      </c>
      <c r="AG1" s="957"/>
      <c r="AH1" s="957"/>
      <c r="AK1" s="62" t="s">
        <v>815</v>
      </c>
    </row>
    <row r="2" spans="1:37" ht="26.25" customHeight="1">
      <c r="A2" s="960" t="s">
        <v>816</v>
      </c>
      <c r="B2" s="960"/>
      <c r="C2" s="567"/>
      <c r="D2" s="567" t="s">
        <v>784</v>
      </c>
      <c r="E2" s="63">
        <f>AVERAGE(O17,O30,O43,O56,O69,O82,O95,O108,O121,O134,O147,O160,O173)</f>
        <v>124.75765056899016</v>
      </c>
      <c r="F2" s="64" t="s">
        <v>80</v>
      </c>
      <c r="G2" s="65">
        <f>G1/E1</f>
        <v>39.563399839015553</v>
      </c>
      <c r="H2" s="564" t="s">
        <v>81</v>
      </c>
      <c r="I2" s="564">
        <f>COUNT(I5:I173)</f>
        <v>15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7</v>
      </c>
      <c r="AE2" s="67">
        <f>AE17+AE30+AE43+AE56+AE69+AE82+AE95+AE108+AE121+AE134+AE147+AE160+AE173</f>
        <v>5</v>
      </c>
      <c r="AF2" s="957"/>
      <c r="AG2" s="957"/>
      <c r="AH2" s="957"/>
      <c r="AK2" s="402">
        <f>AVERAGE(AK5:AK9999)</f>
        <v>6.297523041474669</v>
      </c>
    </row>
    <row r="3" spans="1:37" ht="30.6" customHeight="1">
      <c r="A3" s="895" t="s">
        <v>786</v>
      </c>
      <c r="B3" s="895" t="s">
        <v>82</v>
      </c>
      <c r="C3" s="958"/>
      <c r="D3" s="895" t="s">
        <v>788</v>
      </c>
      <c r="E3" s="895"/>
      <c r="F3" s="958" t="s">
        <v>83</v>
      </c>
      <c r="G3" s="951" t="s">
        <v>84</v>
      </c>
      <c r="H3" s="958" t="s">
        <v>85</v>
      </c>
      <c r="I3" s="952" t="s">
        <v>791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793</v>
      </c>
      <c r="O3" s="924" t="s">
        <v>784</v>
      </c>
      <c r="P3" s="955" t="s">
        <v>792</v>
      </c>
      <c r="Q3" s="924" t="s">
        <v>784</v>
      </c>
      <c r="R3" s="949" t="s">
        <v>817</v>
      </c>
      <c r="S3" s="925" t="s">
        <v>818</v>
      </c>
      <c r="T3" s="951" t="s">
        <v>88</v>
      </c>
      <c r="U3" s="951"/>
      <c r="V3" s="950" t="s">
        <v>89</v>
      </c>
      <c r="W3" s="952" t="s">
        <v>794</v>
      </c>
      <c r="X3" s="951" t="s">
        <v>795</v>
      </c>
      <c r="Y3" s="951"/>
      <c r="Z3" s="953" t="s">
        <v>819</v>
      </c>
      <c r="AA3" s="954"/>
      <c r="AB3" s="944" t="s">
        <v>820</v>
      </c>
      <c r="AC3" s="945"/>
      <c r="AD3" s="946" t="s">
        <v>821</v>
      </c>
      <c r="AE3" s="947"/>
      <c r="AF3" s="948" t="s">
        <v>793</v>
      </c>
      <c r="AG3" s="949" t="s">
        <v>817</v>
      </c>
      <c r="AH3" s="925" t="s">
        <v>818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561" t="s">
        <v>90</v>
      </c>
      <c r="U4" s="561" t="s">
        <v>91</v>
      </c>
      <c r="V4" s="951"/>
      <c r="W4" s="952"/>
      <c r="X4" s="552" t="s">
        <v>796</v>
      </c>
      <c r="Y4" s="552" t="s">
        <v>36</v>
      </c>
      <c r="Z4" s="561" t="s">
        <v>822</v>
      </c>
      <c r="AA4" s="561" t="s">
        <v>823</v>
      </c>
      <c r="AB4" s="945"/>
      <c r="AC4" s="945"/>
      <c r="AD4" s="561" t="s">
        <v>824</v>
      </c>
      <c r="AE4" s="68" t="s">
        <v>825</v>
      </c>
      <c r="AF4" s="948"/>
      <c r="AG4" s="949"/>
      <c r="AH4" s="925"/>
      <c r="AK4" s="951"/>
    </row>
    <row r="5" spans="1:37" ht="18.75" customHeight="1">
      <c r="A5" s="940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922.8</v>
      </c>
      <c r="H5" s="75">
        <f t="shared" ref="H5:H16" si="0">F5*G5</f>
        <v>34069.775999999998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2" si="1">G5/W5*60</f>
        <v>1581.9428571428555</v>
      </c>
      <c r="O5" s="77">
        <f t="shared" ref="O5:O12" si="2">N5/M5</f>
        <v>131.82857142857128</v>
      </c>
      <c r="P5" s="78">
        <f t="shared" ref="P5:P12" si="3">M5-J5</f>
        <v>0</v>
      </c>
      <c r="Q5" s="79">
        <f t="shared" ref="Q5:Q12" si="4">O5-L5</f>
        <v>-34.838095238095377</v>
      </c>
      <c r="R5" s="554">
        <f t="shared" ref="R5:R12" si="5">O5/L5</f>
        <v>0.79097142857142777</v>
      </c>
      <c r="S5" s="910">
        <f>R17</f>
        <v>0.87552110809596606</v>
      </c>
      <c r="T5" s="80">
        <v>0.25</v>
      </c>
      <c r="U5" s="80">
        <v>0.27430555555555558</v>
      </c>
      <c r="V5" s="552">
        <v>5</v>
      </c>
      <c r="W5" s="562">
        <f>(U5-T5)*24*60</f>
        <v>35.000000000000036</v>
      </c>
      <c r="X5" s="552"/>
      <c r="Y5" s="552"/>
      <c r="Z5" s="81"/>
      <c r="AA5" s="81"/>
      <c r="AB5" s="895"/>
      <c r="AC5" s="895"/>
      <c r="AD5" s="82"/>
      <c r="AE5" s="82"/>
      <c r="AF5" s="78">
        <f t="shared" ref="AF5:AF70" si="6">N5-K5</f>
        <v>-418.05714285714453</v>
      </c>
      <c r="AG5" s="554">
        <f t="shared" ref="AG5:AG70" si="7">N5/K5</f>
        <v>0.79097142857142777</v>
      </c>
      <c r="AH5" s="910">
        <f>AG17</f>
        <v>0.88130724557133067</v>
      </c>
      <c r="AJ5" s="62" t="str">
        <f>A5</f>
        <v>四度一組
(ET-600)</v>
      </c>
      <c r="AK5" s="404">
        <f>AVERAGE(AK6:AK16)</f>
        <v>6.2857142857143131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3774.55</v>
      </c>
      <c r="H6" s="75">
        <f t="shared" si="0"/>
        <v>142791.22649999999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2264.7300000000009</v>
      </c>
      <c r="O6" s="77">
        <f t="shared" si="2"/>
        <v>113.23650000000005</v>
      </c>
      <c r="P6" s="78">
        <f t="shared" si="3"/>
        <v>0</v>
      </c>
      <c r="Q6" s="79">
        <f t="shared" si="4"/>
        <v>-6.7634999999999508</v>
      </c>
      <c r="R6" s="554">
        <f t="shared" si="5"/>
        <v>0.94363750000000046</v>
      </c>
      <c r="S6" s="910"/>
      <c r="T6" s="80">
        <v>0.27916666666666667</v>
      </c>
      <c r="U6" s="80">
        <v>0.34861111111111109</v>
      </c>
      <c r="V6" s="552">
        <v>7</v>
      </c>
      <c r="W6" s="562">
        <f t="shared" ref="W6:W17" si="8">(U6-T6)*24*60</f>
        <v>99.999999999999972</v>
      </c>
      <c r="X6" s="83"/>
      <c r="Y6" s="83"/>
      <c r="Z6" s="84"/>
      <c r="AA6" s="84"/>
      <c r="AB6" s="895"/>
      <c r="AC6" s="895"/>
      <c r="AD6" s="550"/>
      <c r="AE6" s="550"/>
      <c r="AF6" s="78">
        <f t="shared" si="6"/>
        <v>-135.26999999999907</v>
      </c>
      <c r="AG6" s="554">
        <f t="shared" si="7"/>
        <v>0.94363750000000035</v>
      </c>
      <c r="AH6" s="910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1997</v>
      </c>
      <c r="H7" s="75">
        <f t="shared" si="0"/>
        <v>71672.33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2304.2307692307704</v>
      </c>
      <c r="O7" s="77">
        <f t="shared" si="2"/>
        <v>128.01282051282058</v>
      </c>
      <c r="P7" s="78">
        <f t="shared" si="3"/>
        <v>0</v>
      </c>
      <c r="Q7" s="79">
        <f t="shared" si="4"/>
        <v>-14.820512820512761</v>
      </c>
      <c r="R7" s="554">
        <f t="shared" si="5"/>
        <v>0.89623911677587331</v>
      </c>
      <c r="S7" s="910"/>
      <c r="T7" s="80">
        <v>0.36458333333333331</v>
      </c>
      <c r="U7" s="80">
        <v>0.40069444444444441</v>
      </c>
      <c r="V7" s="552">
        <v>23</v>
      </c>
      <c r="W7" s="562">
        <f t="shared" si="8"/>
        <v>51.999999999999972</v>
      </c>
      <c r="X7" s="83">
        <v>0.3527777777777778</v>
      </c>
      <c r="Y7" s="83">
        <v>0.36388888888888887</v>
      </c>
      <c r="Z7" s="84"/>
      <c r="AA7" s="84"/>
      <c r="AB7" s="895"/>
      <c r="AC7" s="895"/>
      <c r="AD7" s="550"/>
      <c r="AE7" s="550">
        <v>1</v>
      </c>
      <c r="AF7" s="78">
        <f t="shared" si="6"/>
        <v>-266.76923076922958</v>
      </c>
      <c r="AG7" s="554">
        <f t="shared" si="7"/>
        <v>0.89623911677587331</v>
      </c>
      <c r="AH7" s="910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941"/>
      <c r="B8" s="69" t="s">
        <v>162</v>
      </c>
      <c r="C8" s="70"/>
      <c r="D8" s="71" t="s">
        <v>99</v>
      </c>
      <c r="E8" s="72"/>
      <c r="F8" s="73">
        <v>37.799999999999997</v>
      </c>
      <c r="G8" s="85">
        <v>3108</v>
      </c>
      <c r="H8" s="75">
        <f t="shared" si="0"/>
        <v>117482.4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2421.8181818181829</v>
      </c>
      <c r="O8" s="77">
        <f t="shared" si="2"/>
        <v>121.09090909090915</v>
      </c>
      <c r="P8" s="78">
        <f t="shared" si="3"/>
        <v>0</v>
      </c>
      <c r="Q8" s="79">
        <f t="shared" si="4"/>
        <v>-17.359090909090838</v>
      </c>
      <c r="R8" s="554">
        <f t="shared" si="5"/>
        <v>0.87461833940707234</v>
      </c>
      <c r="S8" s="910"/>
      <c r="T8" s="80">
        <v>0.40486111111111106</v>
      </c>
      <c r="U8" s="80">
        <v>0.45833333333333326</v>
      </c>
      <c r="V8" s="552">
        <v>6</v>
      </c>
      <c r="W8" s="562">
        <f t="shared" si="8"/>
        <v>76.999999999999972</v>
      </c>
      <c r="X8" s="83"/>
      <c r="Y8" s="83"/>
      <c r="Z8" s="84"/>
      <c r="AA8" s="84"/>
      <c r="AB8" s="895"/>
      <c r="AC8" s="895"/>
      <c r="AD8" s="550"/>
      <c r="AE8" s="550"/>
      <c r="AF8" s="78">
        <f t="shared" si="6"/>
        <v>-347.18181818181711</v>
      </c>
      <c r="AG8" s="554">
        <f t="shared" si="7"/>
        <v>0.87461833940707223</v>
      </c>
      <c r="AH8" s="910"/>
      <c r="AJ8" s="405">
        <f t="shared" si="9"/>
        <v>6</v>
      </c>
      <c r="AK8" s="406">
        <f t="shared" si="10"/>
        <v>6</v>
      </c>
    </row>
    <row r="9" spans="1:37" ht="19.2" customHeight="1">
      <c r="A9" s="941"/>
      <c r="B9" s="69" t="s">
        <v>162</v>
      </c>
      <c r="C9" s="86"/>
      <c r="D9" s="71" t="s">
        <v>97</v>
      </c>
      <c r="E9" s="87"/>
      <c r="F9" s="73">
        <v>31.11</v>
      </c>
      <c r="G9" s="74">
        <v>1654</v>
      </c>
      <c r="H9" s="75">
        <f t="shared" si="0"/>
        <v>51455.94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2362.8571428571418</v>
      </c>
      <c r="O9" s="77">
        <f t="shared" si="2"/>
        <v>131.26984126984121</v>
      </c>
      <c r="P9" s="78">
        <f t="shared" si="3"/>
        <v>0</v>
      </c>
      <c r="Q9" s="79">
        <f t="shared" si="4"/>
        <v>-22.563492063492134</v>
      </c>
      <c r="R9" s="554">
        <f t="shared" si="5"/>
        <v>0.85332507867719087</v>
      </c>
      <c r="S9" s="910"/>
      <c r="T9" s="80">
        <v>0.49999999999999989</v>
      </c>
      <c r="U9" s="80">
        <v>0.52916666666666656</v>
      </c>
      <c r="V9" s="552">
        <v>5</v>
      </c>
      <c r="W9" s="562">
        <f t="shared" si="8"/>
        <v>42.000000000000014</v>
      </c>
      <c r="X9" s="83"/>
      <c r="Y9" s="83"/>
      <c r="Z9" s="84"/>
      <c r="AA9" s="84"/>
      <c r="AB9" s="895"/>
      <c r="AC9" s="895"/>
      <c r="AD9" s="550"/>
      <c r="AE9" s="550"/>
      <c r="AF9" s="78">
        <f t="shared" si="6"/>
        <v>-406.14285714285825</v>
      </c>
      <c r="AG9" s="554">
        <f t="shared" si="7"/>
        <v>0.85332507867719098</v>
      </c>
      <c r="AH9" s="910"/>
      <c r="AJ9" s="405">
        <f t="shared" si="9"/>
        <v>5</v>
      </c>
      <c r="AK9" s="406">
        <f t="shared" si="10"/>
        <v>5</v>
      </c>
    </row>
    <row r="10" spans="1:37" ht="19.2" customHeight="1">
      <c r="A10" s="942"/>
      <c r="B10" s="69" t="s">
        <v>162</v>
      </c>
      <c r="C10" s="70"/>
      <c r="D10" s="71" t="s">
        <v>96</v>
      </c>
      <c r="E10" s="72"/>
      <c r="F10" s="73">
        <v>28.86</v>
      </c>
      <c r="G10" s="74">
        <v>1212</v>
      </c>
      <c r="H10" s="75">
        <f t="shared" si="0"/>
        <v>34978.32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2203.6363636363712</v>
      </c>
      <c r="O10" s="77">
        <f t="shared" si="2"/>
        <v>129.62566844919832</v>
      </c>
      <c r="P10" s="78">
        <f t="shared" si="3"/>
        <v>0</v>
      </c>
      <c r="Q10" s="79">
        <f t="shared" si="4"/>
        <v>-21.609625668448757</v>
      </c>
      <c r="R10" s="554">
        <f t="shared" si="5"/>
        <v>0.85711254906121015</v>
      </c>
      <c r="S10" s="911"/>
      <c r="T10" s="80">
        <v>0.53402777777777777</v>
      </c>
      <c r="U10" s="80">
        <v>0.55694444444444435</v>
      </c>
      <c r="V10" s="552">
        <v>7</v>
      </c>
      <c r="W10" s="562">
        <f t="shared" si="8"/>
        <v>32.999999999999886</v>
      </c>
      <c r="X10" s="83"/>
      <c r="Y10" s="83"/>
      <c r="Z10" s="84"/>
      <c r="AA10" s="84"/>
      <c r="AB10" s="895"/>
      <c r="AC10" s="895"/>
      <c r="AD10" s="550"/>
      <c r="AE10" s="550"/>
      <c r="AF10" s="78">
        <f>N10-K10</f>
        <v>-367.36363636362876</v>
      </c>
      <c r="AG10" s="554">
        <f>N10/K10</f>
        <v>0.85711254906121015</v>
      </c>
      <c r="AH10" s="911"/>
      <c r="AJ10" s="405">
        <f t="shared" si="9"/>
        <v>7</v>
      </c>
      <c r="AK10" s="406">
        <f t="shared" si="10"/>
        <v>7</v>
      </c>
    </row>
    <row r="11" spans="1:37" ht="19.2" customHeight="1">
      <c r="A11" s="942"/>
      <c r="B11" s="69" t="s">
        <v>162</v>
      </c>
      <c r="C11" s="70"/>
      <c r="D11" s="88" t="s">
        <v>92</v>
      </c>
      <c r="E11" s="72"/>
      <c r="F11" s="73">
        <v>37.83</v>
      </c>
      <c r="G11" s="74">
        <v>2032.4499999999998</v>
      </c>
      <c r="H11" s="75">
        <f t="shared" si="0"/>
        <v>76887.583499999993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2217.218181818183</v>
      </c>
      <c r="O11" s="77">
        <f t="shared" si="2"/>
        <v>110.86090909090915</v>
      </c>
      <c r="P11" s="78">
        <f t="shared" si="3"/>
        <v>0</v>
      </c>
      <c r="Q11" s="79">
        <f t="shared" si="4"/>
        <v>-9.1390909090908536</v>
      </c>
      <c r="R11" s="554">
        <f t="shared" si="5"/>
        <v>0.92384090909090955</v>
      </c>
      <c r="S11" s="911"/>
      <c r="T11" s="80">
        <v>0.56111111111111101</v>
      </c>
      <c r="U11" s="80">
        <v>0.59930555555555542</v>
      </c>
      <c r="V11" s="552">
        <v>6</v>
      </c>
      <c r="W11" s="562">
        <f t="shared" si="8"/>
        <v>54.999999999999964</v>
      </c>
      <c r="X11" s="83"/>
      <c r="Y11" s="83"/>
      <c r="Z11" s="84"/>
      <c r="AA11" s="84"/>
      <c r="AB11" s="895"/>
      <c r="AC11" s="895"/>
      <c r="AD11" s="550"/>
      <c r="AE11" s="550"/>
      <c r="AF11" s="78">
        <f>N11-K11</f>
        <v>-182.78181818181702</v>
      </c>
      <c r="AG11" s="554">
        <f>N11/K11</f>
        <v>0.92384090909090955</v>
      </c>
      <c r="AH11" s="911"/>
      <c r="AJ11" s="405">
        <f t="shared" si="9"/>
        <v>6</v>
      </c>
      <c r="AK11" s="406">
        <f t="shared" si="10"/>
        <v>6</v>
      </c>
    </row>
    <row r="12" spans="1:37" ht="19.2" customHeight="1">
      <c r="A12" s="942"/>
      <c r="B12" s="69" t="s">
        <v>162</v>
      </c>
      <c r="C12" s="70"/>
      <c r="D12" s="88" t="s">
        <v>106</v>
      </c>
      <c r="E12" s="72"/>
      <c r="F12" s="73">
        <v>36.729999999999997</v>
      </c>
      <c r="G12" s="74">
        <v>1586.8999999999999</v>
      </c>
      <c r="H12" s="75">
        <f t="shared" si="0"/>
        <v>58286.836999999992</v>
      </c>
      <c r="I12" s="562">
        <v>1</v>
      </c>
      <c r="J12" s="76">
        <v>18</v>
      </c>
      <c r="K12" s="74">
        <v>2400</v>
      </c>
      <c r="L12" s="77">
        <v>133.33333333333334</v>
      </c>
      <c r="M12" s="563">
        <v>18</v>
      </c>
      <c r="N12" s="74">
        <f t="shared" si="1"/>
        <v>2163.954545454545</v>
      </c>
      <c r="O12" s="77">
        <f t="shared" si="2"/>
        <v>120.21969696969694</v>
      </c>
      <c r="P12" s="78">
        <f t="shared" si="3"/>
        <v>0</v>
      </c>
      <c r="Q12" s="79">
        <f t="shared" si="4"/>
        <v>-13.113636363636402</v>
      </c>
      <c r="R12" s="554">
        <f t="shared" si="5"/>
        <v>0.90164772727272702</v>
      </c>
      <c r="S12" s="911"/>
      <c r="T12" s="80">
        <v>0.61458333333333315</v>
      </c>
      <c r="U12" s="80">
        <v>0.64513888888888871</v>
      </c>
      <c r="V12" s="552">
        <v>22</v>
      </c>
      <c r="W12" s="562">
        <f t="shared" si="8"/>
        <v>44</v>
      </c>
      <c r="X12" s="83">
        <v>0.60416666666666663</v>
      </c>
      <c r="Y12" s="83">
        <v>0.61388888888888882</v>
      </c>
      <c r="Z12" s="84"/>
      <c r="AA12" s="84"/>
      <c r="AB12" s="895"/>
      <c r="AC12" s="895"/>
      <c r="AD12" s="550"/>
      <c r="AE12" s="550"/>
      <c r="AF12" s="78">
        <f t="shared" si="6"/>
        <v>-236.04545454545496</v>
      </c>
      <c r="AG12" s="554">
        <f t="shared" si="7"/>
        <v>0.90164772727272713</v>
      </c>
      <c r="AH12" s="911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911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895"/>
      <c r="AC13" s="895"/>
      <c r="AD13" s="550"/>
      <c r="AE13" s="550"/>
      <c r="AF13" s="78">
        <f t="shared" si="6"/>
        <v>0</v>
      </c>
      <c r="AG13" s="554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911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895"/>
      <c r="AC14" s="895"/>
      <c r="AD14" s="550"/>
      <c r="AE14" s="550"/>
      <c r="AF14" s="78">
        <f t="shared" si="6"/>
        <v>0</v>
      </c>
      <c r="AG14" s="554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911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895"/>
      <c r="AC15" s="895"/>
      <c r="AD15" s="550"/>
      <c r="AE15" s="550"/>
      <c r="AF15" s="78">
        <f t="shared" si="6"/>
        <v>0</v>
      </c>
      <c r="AG15" s="554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911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895"/>
      <c r="AC16" s="895"/>
      <c r="AD16" s="550"/>
      <c r="AE16" s="550"/>
      <c r="AF16" s="78">
        <f t="shared" si="6"/>
        <v>0</v>
      </c>
      <c r="AG16" s="554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827</v>
      </c>
      <c r="D17" s="905" t="s">
        <v>750</v>
      </c>
      <c r="E17" s="905"/>
      <c r="F17" s="98"/>
      <c r="G17" s="99"/>
      <c r="H17" s="100"/>
      <c r="I17" s="101"/>
      <c r="J17" s="99">
        <v>17.875</v>
      </c>
      <c r="K17" s="99">
        <v>2485</v>
      </c>
      <c r="L17" s="102">
        <v>140.79399509803923</v>
      </c>
      <c r="M17" s="103">
        <f t="shared" ref="M17:O17" si="11">AVERAGE(M5:M16)</f>
        <v>17.875</v>
      </c>
      <c r="N17" s="99">
        <f t="shared" si="11"/>
        <v>2190.0485052447566</v>
      </c>
      <c r="O17" s="102">
        <f t="shared" si="11"/>
        <v>123.26811460149332</v>
      </c>
      <c r="P17" s="104">
        <f t="shared" ref="P17:P24" si="12">M17-J17</f>
        <v>0</v>
      </c>
      <c r="Q17" s="105">
        <f t="shared" ref="Q17:Q24" si="13">O17-L17</f>
        <v>-17.525880496545909</v>
      </c>
      <c r="R17" s="106">
        <f>O17/L17</f>
        <v>0.87552110809596606</v>
      </c>
      <c r="S17" s="911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0</v>
      </c>
      <c r="AE17" s="110">
        <f>SUM(AE5:AE16)</f>
        <v>1</v>
      </c>
      <c r="AF17" s="104">
        <f t="shared" si="6"/>
        <v>-294.9514947552434</v>
      </c>
      <c r="AG17" s="555">
        <f t="shared" si="7"/>
        <v>0.88130724557133067</v>
      </c>
      <c r="AH17" s="911"/>
    </row>
    <row r="18" spans="1:37" ht="19.2" customHeight="1">
      <c r="A18" s="893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677</v>
      </c>
      <c r="H18" s="116">
        <f t="shared" ref="H18:H29" si="14">F18*G18</f>
        <v>36063.79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1310.322580645161</v>
      </c>
      <c r="O18" s="118">
        <f t="shared" ref="O18:O24" si="16">N18/M18</f>
        <v>77.077798861480062</v>
      </c>
      <c r="P18" s="84">
        <f t="shared" si="12"/>
        <v>0</v>
      </c>
      <c r="Q18" s="119">
        <f t="shared" si="13"/>
        <v>-14.981024667931706</v>
      </c>
      <c r="R18" s="551">
        <f t="shared" ref="R18:R24" si="17">O18/L18</f>
        <v>0.83726682469339364</v>
      </c>
      <c r="S18" s="894">
        <f>R30</f>
        <v>0.90697057345631515</v>
      </c>
      <c r="T18" s="80">
        <v>0.16666666666666666</v>
      </c>
      <c r="U18" s="80">
        <v>0.18819444444444444</v>
      </c>
      <c r="V18" s="550">
        <v>5</v>
      </c>
      <c r="W18" s="120">
        <f>(U18-T18)*24*60</f>
        <v>31.000000000000011</v>
      </c>
      <c r="X18" s="118"/>
      <c r="Y18" s="118"/>
      <c r="Z18" s="84"/>
      <c r="AA18" s="84"/>
      <c r="AB18" s="895"/>
      <c r="AC18" s="895"/>
      <c r="AD18" s="550"/>
      <c r="AE18" s="550"/>
      <c r="AF18" s="121">
        <f t="shared" si="6"/>
        <v>-254.677419354839</v>
      </c>
      <c r="AG18" s="122">
        <f t="shared" si="7"/>
        <v>0.83726682469339364</v>
      </c>
      <c r="AH18" s="936">
        <f>AG30</f>
        <v>0.9067821862429577</v>
      </c>
      <c r="AJ18" s="62" t="str">
        <f>A18</f>
        <v>四度二組A
熱麵
固定線
(ET-55)</v>
      </c>
      <c r="AK18" s="404">
        <f>AVERAGE(AK19:AK29)</f>
        <v>6.3333333333333286</v>
      </c>
    </row>
    <row r="19" spans="1:37" ht="19.2" customHeight="1">
      <c r="A19" s="893"/>
      <c r="B19" s="559" t="s">
        <v>164</v>
      </c>
      <c r="C19" s="558"/>
      <c r="D19" s="113" t="s">
        <v>102</v>
      </c>
      <c r="E19" s="114"/>
      <c r="F19" s="73">
        <v>49.91</v>
      </c>
      <c r="G19" s="85">
        <v>1080</v>
      </c>
      <c r="H19" s="116">
        <f t="shared" si="14"/>
        <v>53902.799999999996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1506.9767441860447</v>
      </c>
      <c r="O19" s="125">
        <f t="shared" si="16"/>
        <v>88.645690834473214</v>
      </c>
      <c r="P19" s="84">
        <f t="shared" si="12"/>
        <v>0</v>
      </c>
      <c r="Q19" s="119">
        <f t="shared" si="13"/>
        <v>-3.4131326949385539</v>
      </c>
      <c r="R19" s="551">
        <f t="shared" si="17"/>
        <v>0.96292443717958121</v>
      </c>
      <c r="S19" s="894"/>
      <c r="T19" s="80">
        <v>0.19305555555555554</v>
      </c>
      <c r="U19" s="80">
        <v>0.22291666666666668</v>
      </c>
      <c r="V19" s="550">
        <v>7</v>
      </c>
      <c r="W19" s="120">
        <f>(U19-T19)*24*60</f>
        <v>43.00000000000005</v>
      </c>
      <c r="X19" s="126"/>
      <c r="Y19" s="126"/>
      <c r="Z19" s="84"/>
      <c r="AA19" s="84"/>
      <c r="AB19" s="895"/>
      <c r="AC19" s="895"/>
      <c r="AD19" s="550"/>
      <c r="AE19" s="550"/>
      <c r="AF19" s="78">
        <f t="shared" si="6"/>
        <v>-58.023255813955302</v>
      </c>
      <c r="AG19" s="554">
        <f t="shared" si="7"/>
        <v>0.96292443717958132</v>
      </c>
      <c r="AH19" s="937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893"/>
      <c r="B20" s="559" t="s">
        <v>164</v>
      </c>
      <c r="C20" s="86"/>
      <c r="D20" s="71" t="s">
        <v>104</v>
      </c>
      <c r="E20" s="114"/>
      <c r="F20" s="73">
        <v>44.3</v>
      </c>
      <c r="G20" s="85">
        <v>876</v>
      </c>
      <c r="H20" s="116">
        <f t="shared" si="14"/>
        <v>38806.799999999996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1420.5405405405393</v>
      </c>
      <c r="O20" s="125">
        <f t="shared" si="16"/>
        <v>78.918918918918848</v>
      </c>
      <c r="P20" s="84">
        <f t="shared" si="12"/>
        <v>0</v>
      </c>
      <c r="Q20" s="119">
        <f t="shared" si="13"/>
        <v>-8.0255255255255946</v>
      </c>
      <c r="R20" s="551">
        <f t="shared" si="17"/>
        <v>0.90769363612814014</v>
      </c>
      <c r="S20" s="894"/>
      <c r="T20" s="80">
        <v>0.2277777777777778</v>
      </c>
      <c r="U20" s="80">
        <v>0.25347222222222227</v>
      </c>
      <c r="V20" s="550">
        <v>7</v>
      </c>
      <c r="W20" s="120">
        <f t="shared" ref="W20:W29" si="19">(U20-T20)*24*60</f>
        <v>37.000000000000028</v>
      </c>
      <c r="X20" s="126"/>
      <c r="Y20" s="126"/>
      <c r="Z20" s="84"/>
      <c r="AA20" s="84"/>
      <c r="AB20" s="895"/>
      <c r="AC20" s="895"/>
      <c r="AD20" s="550"/>
      <c r="AE20" s="550"/>
      <c r="AF20" s="121">
        <f t="shared" si="6"/>
        <v>-144.45945945946073</v>
      </c>
      <c r="AG20" s="122">
        <f t="shared" si="7"/>
        <v>0.90769363612814014</v>
      </c>
      <c r="AH20" s="937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893"/>
      <c r="B21" s="559" t="s">
        <v>164</v>
      </c>
      <c r="C21" s="127"/>
      <c r="D21" s="128" t="s">
        <v>105</v>
      </c>
      <c r="E21" s="72"/>
      <c r="F21" s="73">
        <v>49.91</v>
      </c>
      <c r="G21" s="74">
        <v>2068.3000000000002</v>
      </c>
      <c r="H21" s="116">
        <f t="shared" si="14"/>
        <v>103228.853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1442.9999999999998</v>
      </c>
      <c r="O21" s="125">
        <f t="shared" si="16"/>
        <v>84.882352941176464</v>
      </c>
      <c r="P21" s="84">
        <f t="shared" si="12"/>
        <v>0</v>
      </c>
      <c r="Q21" s="119">
        <f t="shared" si="13"/>
        <v>-7.1764705882353041</v>
      </c>
      <c r="R21" s="551">
        <f t="shared" si="17"/>
        <v>0.92204472843450469</v>
      </c>
      <c r="S21" s="894"/>
      <c r="T21" s="80">
        <v>0.26944444444444449</v>
      </c>
      <c r="U21" s="80">
        <v>0.32916666666666672</v>
      </c>
      <c r="V21" s="550">
        <v>23</v>
      </c>
      <c r="W21" s="120">
        <f t="shared" si="19"/>
        <v>86.000000000000014</v>
      </c>
      <c r="X21" s="126">
        <v>0.25833333333333336</v>
      </c>
      <c r="Y21" s="126">
        <v>0.26805555555555555</v>
      </c>
      <c r="Z21" s="84"/>
      <c r="AA21" s="84"/>
      <c r="AB21" s="895"/>
      <c r="AC21" s="895"/>
      <c r="AD21" s="550"/>
      <c r="AE21" s="550"/>
      <c r="AF21" s="78">
        <f t="shared" si="6"/>
        <v>-122.00000000000023</v>
      </c>
      <c r="AG21" s="554">
        <f t="shared" si="7"/>
        <v>0.92204472843450469</v>
      </c>
      <c r="AH21" s="938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893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2947.1</v>
      </c>
      <c r="H22" s="116">
        <f t="shared" si="14"/>
        <v>108246.98299999999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2210.3249999999989</v>
      </c>
      <c r="O22" s="125">
        <f t="shared" si="16"/>
        <v>122.79583333333328</v>
      </c>
      <c r="P22" s="84">
        <f t="shared" si="12"/>
        <v>0</v>
      </c>
      <c r="Q22" s="119">
        <f t="shared" si="13"/>
        <v>-10.537500000000065</v>
      </c>
      <c r="R22" s="551">
        <f t="shared" si="17"/>
        <v>0.92096874999999956</v>
      </c>
      <c r="S22" s="894"/>
      <c r="T22" s="80">
        <v>0.33263888888888893</v>
      </c>
      <c r="U22" s="80">
        <v>0.38819444444444451</v>
      </c>
      <c r="V22" s="550">
        <v>5</v>
      </c>
      <c r="W22" s="120">
        <f t="shared" si="19"/>
        <v>80.000000000000028</v>
      </c>
      <c r="X22" s="126"/>
      <c r="Y22" s="126"/>
      <c r="Z22" s="84"/>
      <c r="AA22" s="84"/>
      <c r="AB22" s="895"/>
      <c r="AC22" s="895"/>
      <c r="AD22" s="550"/>
      <c r="AE22" s="550"/>
      <c r="AF22" s="121">
        <f t="shared" si="6"/>
        <v>-189.67500000000109</v>
      </c>
      <c r="AG22" s="122">
        <f t="shared" si="7"/>
        <v>0.92096874999999956</v>
      </c>
      <c r="AH22" s="938"/>
      <c r="AJ22" s="405">
        <f t="shared" si="18"/>
        <v>5</v>
      </c>
      <c r="AK22" s="406">
        <f t="shared" si="20"/>
        <v>5</v>
      </c>
    </row>
    <row r="23" spans="1:37" ht="19.2" customHeight="1">
      <c r="A23" s="893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2264</v>
      </c>
      <c r="H23" s="116">
        <f t="shared" si="14"/>
        <v>87118.719999999987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2469.8181818181833</v>
      </c>
      <c r="O23" s="125">
        <f t="shared" si="16"/>
        <v>129.99043062200965</v>
      </c>
      <c r="P23" s="84">
        <f t="shared" si="12"/>
        <v>0</v>
      </c>
      <c r="Q23" s="119">
        <f t="shared" si="13"/>
        <v>-15.746411483253496</v>
      </c>
      <c r="R23" s="551">
        <f t="shared" si="17"/>
        <v>0.89195311730523064</v>
      </c>
      <c r="S23" s="894"/>
      <c r="T23" s="80">
        <v>0.39236111111111116</v>
      </c>
      <c r="U23" s="80">
        <v>0.43055555555555558</v>
      </c>
      <c r="V23" s="550">
        <v>6</v>
      </c>
      <c r="W23" s="120">
        <f t="shared" si="19"/>
        <v>54.999999999999964</v>
      </c>
      <c r="X23" s="126"/>
      <c r="Y23" s="126"/>
      <c r="Z23" s="84"/>
      <c r="AA23" s="84"/>
      <c r="AB23" s="895"/>
      <c r="AC23" s="895"/>
      <c r="AD23" s="550"/>
      <c r="AE23" s="550"/>
      <c r="AF23" s="78">
        <f t="shared" si="6"/>
        <v>-299.18181818181665</v>
      </c>
      <c r="AG23" s="554">
        <f t="shared" si="7"/>
        <v>0.89195311730523053</v>
      </c>
      <c r="AH23" s="938"/>
      <c r="AJ23" s="405">
        <f t="shared" si="18"/>
        <v>6</v>
      </c>
      <c r="AK23" s="406">
        <f t="shared" si="20"/>
        <v>6</v>
      </c>
    </row>
    <row r="24" spans="1:37" ht="19.2" customHeight="1">
      <c r="A24" s="893"/>
      <c r="B24" s="559" t="s">
        <v>164</v>
      </c>
      <c r="C24" s="112"/>
      <c r="D24" s="113" t="s">
        <v>105</v>
      </c>
      <c r="E24" s="114"/>
      <c r="F24" s="73">
        <v>49.91</v>
      </c>
      <c r="G24" s="85">
        <v>1113.6999999999998</v>
      </c>
      <c r="H24" s="116">
        <f t="shared" si="14"/>
        <v>55584.766999999985</v>
      </c>
      <c r="I24" s="552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1421.7446808510638</v>
      </c>
      <c r="O24" s="125">
        <f t="shared" si="16"/>
        <v>83.632040050062571</v>
      </c>
      <c r="P24" s="84">
        <f t="shared" si="12"/>
        <v>0</v>
      </c>
      <c r="Q24" s="119">
        <f t="shared" si="13"/>
        <v>-8.4267834793491971</v>
      </c>
      <c r="R24" s="551">
        <f t="shared" si="17"/>
        <v>0.9084630548569097</v>
      </c>
      <c r="S24" s="894"/>
      <c r="T24" s="80">
        <v>0.47152777777777777</v>
      </c>
      <c r="U24" s="80">
        <v>0.50416666666666665</v>
      </c>
      <c r="V24" s="550">
        <v>6</v>
      </c>
      <c r="W24" s="120">
        <f t="shared" si="19"/>
        <v>46.999999999999993</v>
      </c>
      <c r="X24" s="126"/>
      <c r="Y24" s="126"/>
      <c r="Z24" s="84"/>
      <c r="AA24" s="84"/>
      <c r="AB24" s="895"/>
      <c r="AC24" s="895"/>
      <c r="AD24" s="550"/>
      <c r="AE24" s="550"/>
      <c r="AF24" s="121">
        <f t="shared" si="6"/>
        <v>-143.25531914893622</v>
      </c>
      <c r="AG24" s="122">
        <f t="shared" si="7"/>
        <v>0.90846305485690981</v>
      </c>
      <c r="AH24" s="938"/>
      <c r="AJ24" s="405">
        <f t="shared" si="18"/>
        <v>6</v>
      </c>
      <c r="AK24" s="406">
        <f t="shared" si="20"/>
        <v>6</v>
      </c>
    </row>
    <row r="25" spans="1:37" ht="19.2" customHeight="1">
      <c r="A25" s="893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894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895"/>
      <c r="AC25" s="895"/>
      <c r="AD25" s="550"/>
      <c r="AE25" s="550"/>
      <c r="AF25" s="78">
        <f t="shared" si="6"/>
        <v>0</v>
      </c>
      <c r="AG25" s="554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894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895"/>
      <c r="AC26" s="895"/>
      <c r="AD26" s="550"/>
      <c r="AE26" s="550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894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895"/>
      <c r="AC27" s="895"/>
      <c r="AD27" s="550"/>
      <c r="AE27" s="550"/>
      <c r="AF27" s="78">
        <f t="shared" si="6"/>
        <v>0</v>
      </c>
      <c r="AG27" s="554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894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895"/>
      <c r="AC28" s="895"/>
      <c r="AD28" s="550"/>
      <c r="AE28" s="550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894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895"/>
      <c r="AC29" s="895"/>
      <c r="AD29" s="550"/>
      <c r="AE29" s="550"/>
      <c r="AF29" s="78">
        <f t="shared" si="6"/>
        <v>0</v>
      </c>
      <c r="AG29" s="554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829</v>
      </c>
      <c r="D30" s="943" t="s">
        <v>750</v>
      </c>
      <c r="E30" s="943"/>
      <c r="F30" s="133"/>
      <c r="G30" s="103"/>
      <c r="H30" s="134"/>
      <c r="I30" s="135"/>
      <c r="J30" s="103">
        <v>17.571428571428573</v>
      </c>
      <c r="K30" s="103">
        <v>1856.2857142857142</v>
      </c>
      <c r="L30" s="136">
        <v>104.89284485724114</v>
      </c>
      <c r="M30" s="103">
        <f t="shared" ref="M30:O30" si="21">AVERAGE(M18:M29)</f>
        <v>17.571428571428573</v>
      </c>
      <c r="N30" s="103">
        <f t="shared" si="21"/>
        <v>1683.2468182915702</v>
      </c>
      <c r="O30" s="136">
        <f t="shared" si="21"/>
        <v>95.134723651636293</v>
      </c>
      <c r="P30" s="84">
        <f t="shared" ref="P30:P37" si="22">M30-J30</f>
        <v>0</v>
      </c>
      <c r="Q30" s="119">
        <f t="shared" ref="Q30:Q37" si="23">O30-L30</f>
        <v>-9.7581212056048514</v>
      </c>
      <c r="R30" s="137">
        <f t="shared" ref="R30:R37" si="24">O30/L30</f>
        <v>0.90697057345631515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0</v>
      </c>
      <c r="AE30" s="139">
        <f>SUM(AE18:AE29)</f>
        <v>0</v>
      </c>
      <c r="AF30" s="140">
        <f t="shared" si="6"/>
        <v>-173.03889599414401</v>
      </c>
      <c r="AG30" s="141">
        <f t="shared" ref="AG30" si="25">N30/K30</f>
        <v>0.9067821862429577</v>
      </c>
      <c r="AH30" s="939"/>
    </row>
    <row r="31" spans="1:37" ht="19.2" customHeight="1">
      <c r="A31" s="930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843.6</v>
      </c>
      <c r="H31" s="146">
        <f t="shared" ref="H31:H41" si="26">F31*G31</f>
        <v>22355.4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7" si="27">G31/W31*60</f>
        <v>1632.7741935483866</v>
      </c>
      <c r="O31" s="149">
        <f t="shared" ref="O31:O37" si="28">N31/M31</f>
        <v>136.06451612903223</v>
      </c>
      <c r="P31" s="150">
        <f t="shared" si="22"/>
        <v>0</v>
      </c>
      <c r="Q31" s="151">
        <f t="shared" si="23"/>
        <v>-30.602150537634429</v>
      </c>
      <c r="R31" s="553">
        <f t="shared" si="24"/>
        <v>0.81638709677419341</v>
      </c>
      <c r="S31" s="931">
        <f>R43</f>
        <v>0.89907668716302369</v>
      </c>
      <c r="T31" s="152">
        <v>0.16666666666666666</v>
      </c>
      <c r="U31" s="152">
        <v>0.18819444444444444</v>
      </c>
      <c r="V31" s="153">
        <v>5</v>
      </c>
      <c r="W31" s="154">
        <f t="shared" ref="W31:W42" si="29">(U31-T31)*24*60</f>
        <v>31.000000000000011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-367.22580645161338</v>
      </c>
      <c r="AG31" s="155">
        <f t="shared" si="7"/>
        <v>0.8163870967741933</v>
      </c>
      <c r="AH31" s="909">
        <f>AG43</f>
        <v>0.89770602892567686</v>
      </c>
      <c r="AJ31" s="62" t="str">
        <f>A31</f>
        <v>四度二組
(ET-55)</v>
      </c>
      <c r="AK31" s="404">
        <f>AVERAGE(AK32:AK42)</f>
        <v>6.6666666666666634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2009.8000000000002</v>
      </c>
      <c r="H32" s="116">
        <f t="shared" si="26"/>
        <v>68795.453999999998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2115.5789473684213</v>
      </c>
      <c r="O32" s="77">
        <f t="shared" si="28"/>
        <v>162.73684210526318</v>
      </c>
      <c r="P32" s="150">
        <f t="shared" si="22"/>
        <v>0</v>
      </c>
      <c r="Q32" s="79">
        <f t="shared" si="23"/>
        <v>-10.340080971659887</v>
      </c>
      <c r="R32" s="554">
        <f t="shared" si="24"/>
        <v>0.94025730994152068</v>
      </c>
      <c r="S32" s="894"/>
      <c r="T32" s="80">
        <v>0.19305555555555556</v>
      </c>
      <c r="U32" s="80">
        <v>0.2326388888888889</v>
      </c>
      <c r="V32" s="153">
        <v>7</v>
      </c>
      <c r="W32" s="120">
        <f t="shared" si="29"/>
        <v>57</v>
      </c>
      <c r="X32" s="158"/>
      <c r="Y32" s="158"/>
      <c r="Z32" s="159"/>
      <c r="AA32" s="159"/>
      <c r="AB32" s="895"/>
      <c r="AC32" s="895"/>
      <c r="AD32" s="550"/>
      <c r="AE32" s="550"/>
      <c r="AF32" s="78">
        <f t="shared" si="6"/>
        <v>-134.42105263157873</v>
      </c>
      <c r="AG32" s="554">
        <f t="shared" si="7"/>
        <v>0.94025730994152057</v>
      </c>
      <c r="AH32" s="910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923"/>
      <c r="B33" s="156" t="s">
        <v>165</v>
      </c>
      <c r="C33" s="550"/>
      <c r="D33" s="71" t="s">
        <v>110</v>
      </c>
      <c r="E33" s="114"/>
      <c r="F33" s="73">
        <v>35.83</v>
      </c>
      <c r="G33" s="145">
        <v>3095.9500000000003</v>
      </c>
      <c r="H33" s="116">
        <f t="shared" si="26"/>
        <v>110927.8885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2135.1379310344837</v>
      </c>
      <c r="O33" s="77">
        <f t="shared" si="28"/>
        <v>194.10344827586215</v>
      </c>
      <c r="P33" s="150">
        <f t="shared" si="22"/>
        <v>0</v>
      </c>
      <c r="Q33" s="79">
        <f t="shared" si="23"/>
        <v>-10.442006269592383</v>
      </c>
      <c r="R33" s="554">
        <f t="shared" si="24"/>
        <v>0.94895019157088167</v>
      </c>
      <c r="S33" s="894"/>
      <c r="T33" s="80">
        <v>0.23750000000000002</v>
      </c>
      <c r="U33" s="80">
        <v>0.29791666666666666</v>
      </c>
      <c r="V33" s="153">
        <v>7</v>
      </c>
      <c r="W33" s="120">
        <f t="shared" si="29"/>
        <v>86.999999999999972</v>
      </c>
      <c r="X33" s="158"/>
      <c r="Y33" s="158"/>
      <c r="Z33" s="159"/>
      <c r="AA33" s="159"/>
      <c r="AB33" s="895"/>
      <c r="AC33" s="895"/>
      <c r="AD33" s="550"/>
      <c r="AE33" s="550">
        <v>1</v>
      </c>
      <c r="AF33" s="78">
        <f t="shared" si="6"/>
        <v>-114.8620689655163</v>
      </c>
      <c r="AG33" s="160">
        <f t="shared" si="7"/>
        <v>0.94895019157088167</v>
      </c>
      <c r="AH33" s="910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923"/>
      <c r="B34" s="156" t="s">
        <v>164</v>
      </c>
      <c r="C34" s="161"/>
      <c r="D34" s="162" t="s">
        <v>101</v>
      </c>
      <c r="E34" s="114"/>
      <c r="F34" s="73">
        <v>53.27</v>
      </c>
      <c r="G34" s="163">
        <v>677</v>
      </c>
      <c r="H34" s="116">
        <f t="shared" si="26"/>
        <v>36063.79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1310.3225806451624</v>
      </c>
      <c r="O34" s="77">
        <f t="shared" si="28"/>
        <v>77.077798861480133</v>
      </c>
      <c r="P34" s="150">
        <f t="shared" si="22"/>
        <v>0</v>
      </c>
      <c r="Q34" s="79">
        <f t="shared" si="23"/>
        <v>-14.981024667931635</v>
      </c>
      <c r="R34" s="554">
        <f t="shared" si="24"/>
        <v>0.83726682469339442</v>
      </c>
      <c r="S34" s="894"/>
      <c r="T34" s="80">
        <v>0.31388888888888888</v>
      </c>
      <c r="U34" s="80">
        <v>0.33541666666666664</v>
      </c>
      <c r="V34" s="163">
        <v>23</v>
      </c>
      <c r="W34" s="120">
        <f t="shared" si="29"/>
        <v>30.999999999999972</v>
      </c>
      <c r="X34" s="158">
        <v>0.30208333333333331</v>
      </c>
      <c r="Y34" s="158">
        <v>0.3125</v>
      </c>
      <c r="Z34" s="159"/>
      <c r="AA34" s="159"/>
      <c r="AB34" s="895"/>
      <c r="AC34" s="895"/>
      <c r="AD34" s="550"/>
      <c r="AE34" s="550"/>
      <c r="AF34" s="78">
        <f t="shared" si="6"/>
        <v>-254.67741935483764</v>
      </c>
      <c r="AG34" s="160">
        <f t="shared" si="7"/>
        <v>0.83726682469339453</v>
      </c>
      <c r="AH34" s="910"/>
      <c r="AJ34" s="405">
        <f t="shared" si="30"/>
        <v>5.9999999999999787</v>
      </c>
      <c r="AK34" s="406">
        <f t="shared" si="31"/>
        <v>5.9999999999999787</v>
      </c>
    </row>
    <row r="35" spans="1:37" ht="19.2" customHeight="1">
      <c r="A35" s="923"/>
      <c r="B35" s="156" t="s">
        <v>164</v>
      </c>
      <c r="C35" s="70"/>
      <c r="D35" s="165" t="s">
        <v>103</v>
      </c>
      <c r="E35" s="72"/>
      <c r="F35" s="73">
        <v>38.39</v>
      </c>
      <c r="G35" s="163">
        <v>1251.5999999999999</v>
      </c>
      <c r="H35" s="116">
        <f t="shared" si="26"/>
        <v>48048.923999999999</v>
      </c>
      <c r="I35" s="552"/>
      <c r="J35" s="76">
        <v>17</v>
      </c>
      <c r="K35" s="74">
        <v>1565</v>
      </c>
      <c r="L35" s="77">
        <v>92.058823529411768</v>
      </c>
      <c r="M35" s="164">
        <v>17</v>
      </c>
      <c r="N35" s="74">
        <f t="shared" si="27"/>
        <v>1416.905660377359</v>
      </c>
      <c r="O35" s="77">
        <f t="shared" si="28"/>
        <v>83.347391786903472</v>
      </c>
      <c r="P35" s="150">
        <f t="shared" si="22"/>
        <v>0</v>
      </c>
      <c r="Q35" s="79">
        <f t="shared" si="23"/>
        <v>-8.7114317425082959</v>
      </c>
      <c r="R35" s="554">
        <f t="shared" si="24"/>
        <v>0.90537102899511757</v>
      </c>
      <c r="S35" s="894"/>
      <c r="T35" s="80">
        <v>0.34027777777777773</v>
      </c>
      <c r="U35" s="80">
        <v>0.37708333333333327</v>
      </c>
      <c r="V35" s="145">
        <v>7</v>
      </c>
      <c r="W35" s="120">
        <f t="shared" si="29"/>
        <v>52.999999999999972</v>
      </c>
      <c r="X35" s="158"/>
      <c r="Y35" s="158"/>
      <c r="Z35" s="159"/>
      <c r="AA35" s="159"/>
      <c r="AB35" s="895"/>
      <c r="AC35" s="895"/>
      <c r="AD35" s="550"/>
      <c r="AE35" s="550"/>
      <c r="AF35" s="150">
        <f t="shared" si="6"/>
        <v>-148.09433962264097</v>
      </c>
      <c r="AG35" s="155">
        <f t="shared" si="7"/>
        <v>0.90537102899511757</v>
      </c>
      <c r="AH35" s="911"/>
      <c r="AJ35" s="405">
        <f t="shared" si="30"/>
        <v>7</v>
      </c>
      <c r="AK35" s="406">
        <f t="shared" si="31"/>
        <v>7</v>
      </c>
    </row>
    <row r="36" spans="1:37" ht="19.2" customHeight="1">
      <c r="A36" s="923"/>
      <c r="B36" s="156" t="s">
        <v>164</v>
      </c>
      <c r="C36" s="166"/>
      <c r="D36" s="165" t="s">
        <v>107</v>
      </c>
      <c r="E36" s="114"/>
      <c r="F36" s="73">
        <v>49.52</v>
      </c>
      <c r="G36" s="145">
        <v>2791.36</v>
      </c>
      <c r="H36" s="116">
        <f t="shared" si="26"/>
        <v>138228.14720000001</v>
      </c>
      <c r="I36" s="550"/>
      <c r="J36" s="76">
        <v>18</v>
      </c>
      <c r="K36" s="74">
        <v>1565</v>
      </c>
      <c r="L36" s="77">
        <v>86.944444444444443</v>
      </c>
      <c r="M36" s="164">
        <v>18</v>
      </c>
      <c r="N36" s="74">
        <f t="shared" si="27"/>
        <v>1443.8068965517243</v>
      </c>
      <c r="O36" s="77">
        <f t="shared" si="28"/>
        <v>80.211494252873578</v>
      </c>
      <c r="P36" s="150">
        <f t="shared" si="22"/>
        <v>0</v>
      </c>
      <c r="Q36" s="79">
        <f t="shared" si="23"/>
        <v>-6.7329501915708647</v>
      </c>
      <c r="R36" s="554">
        <f t="shared" si="24"/>
        <v>0.92256031728544696</v>
      </c>
      <c r="S36" s="894"/>
      <c r="T36" s="80">
        <v>0.38194444444444436</v>
      </c>
      <c r="U36" s="80">
        <v>0.46249999999999991</v>
      </c>
      <c r="V36" s="145">
        <v>7</v>
      </c>
      <c r="W36" s="120">
        <f t="shared" si="29"/>
        <v>115.99999999999999</v>
      </c>
      <c r="X36" s="158"/>
      <c r="Y36" s="158"/>
      <c r="Z36" s="159"/>
      <c r="AA36" s="159"/>
      <c r="AB36" s="895"/>
      <c r="AC36" s="895"/>
      <c r="AD36" s="550"/>
      <c r="AE36" s="550"/>
      <c r="AF36" s="78">
        <f t="shared" si="6"/>
        <v>-121.19310344827568</v>
      </c>
      <c r="AG36" s="554">
        <f t="shared" si="7"/>
        <v>0.92256031728544685</v>
      </c>
      <c r="AH36" s="911"/>
      <c r="AJ36" s="405">
        <f t="shared" si="30"/>
        <v>7</v>
      </c>
      <c r="AK36" s="406">
        <f t="shared" si="31"/>
        <v>7</v>
      </c>
    </row>
    <row r="37" spans="1:37" ht="19.2" customHeight="1">
      <c r="A37" s="923"/>
      <c r="B37" s="156" t="s">
        <v>189</v>
      </c>
      <c r="C37" s="166"/>
      <c r="D37" s="71" t="s">
        <v>170</v>
      </c>
      <c r="E37" s="114"/>
      <c r="F37" s="73">
        <v>29.85</v>
      </c>
      <c r="G37" s="85">
        <v>2953.8</v>
      </c>
      <c r="H37" s="116">
        <f t="shared" si="26"/>
        <v>88170.930000000008</v>
      </c>
      <c r="I37" s="550"/>
      <c r="J37" s="76">
        <v>15</v>
      </c>
      <c r="K37" s="74">
        <v>1800</v>
      </c>
      <c r="L37" s="77">
        <v>120</v>
      </c>
      <c r="M37" s="560">
        <v>15</v>
      </c>
      <c r="N37" s="74">
        <f t="shared" si="27"/>
        <v>1611.1636363636326</v>
      </c>
      <c r="O37" s="77">
        <f t="shared" si="28"/>
        <v>107.41090909090885</v>
      </c>
      <c r="P37" s="150">
        <f t="shared" si="22"/>
        <v>0</v>
      </c>
      <c r="Q37" s="79">
        <f t="shared" si="23"/>
        <v>-12.589090909091155</v>
      </c>
      <c r="R37" s="554">
        <f t="shared" si="24"/>
        <v>0.89509090909090705</v>
      </c>
      <c r="S37" s="894"/>
      <c r="T37" s="80">
        <v>0.50138888888888877</v>
      </c>
      <c r="U37" s="80">
        <v>0.57777777777777783</v>
      </c>
      <c r="V37" s="145">
        <v>6</v>
      </c>
      <c r="W37" s="120">
        <f t="shared" si="29"/>
        <v>110.00000000000026</v>
      </c>
      <c r="X37" s="158"/>
      <c r="Y37" s="158"/>
      <c r="Z37" s="159"/>
      <c r="AA37" s="159"/>
      <c r="AB37" s="895"/>
      <c r="AC37" s="895"/>
      <c r="AD37" s="550"/>
      <c r="AE37" s="550"/>
      <c r="AF37" s="78">
        <f t="shared" si="6"/>
        <v>-188.83636363636742</v>
      </c>
      <c r="AG37" s="160">
        <f t="shared" si="7"/>
        <v>0.89509090909090694</v>
      </c>
      <c r="AH37" s="911"/>
      <c r="AJ37" s="405">
        <f t="shared" si="30"/>
        <v>6</v>
      </c>
      <c r="AK37" s="406">
        <f t="shared" si="31"/>
        <v>6</v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894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895"/>
      <c r="AC38" s="895"/>
      <c r="AD38" s="550"/>
      <c r="AE38" s="550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894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895"/>
      <c r="AC39" s="895"/>
      <c r="AD39" s="550"/>
      <c r="AE39" s="550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894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895"/>
      <c r="AC40" s="895"/>
      <c r="AD40" s="550"/>
      <c r="AE40" s="550"/>
      <c r="AF40" s="78">
        <f t="shared" si="6"/>
        <v>0</v>
      </c>
      <c r="AG40" s="554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894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895"/>
      <c r="AC41" s="895"/>
      <c r="AD41" s="550"/>
      <c r="AE41" s="550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894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895"/>
      <c r="AC42" s="895"/>
      <c r="AD42" s="550"/>
      <c r="AE42" s="550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831</v>
      </c>
      <c r="D43" s="891" t="s">
        <v>750</v>
      </c>
      <c r="E43" s="891"/>
      <c r="F43" s="133"/>
      <c r="G43" s="103"/>
      <c r="H43" s="134"/>
      <c r="I43" s="135"/>
      <c r="J43" s="103">
        <v>14.714285714285714</v>
      </c>
      <c r="K43" s="103">
        <v>1856.4285714285713</v>
      </c>
      <c r="L43" s="136">
        <v>133.62159082747317</v>
      </c>
      <c r="M43" s="103">
        <f t="shared" ref="M43:O43" si="32">AVERAGE(M31:M42)</f>
        <v>14.714285714285714</v>
      </c>
      <c r="N43" s="103">
        <f t="shared" si="32"/>
        <v>1666.5271208413101</v>
      </c>
      <c r="O43" s="136">
        <f t="shared" si="32"/>
        <v>120.13605721461765</v>
      </c>
      <c r="P43" s="84">
        <f>M43-J43</f>
        <v>0</v>
      </c>
      <c r="Q43" s="119">
        <f>N43-K43</f>
        <v>-189.90145058726125</v>
      </c>
      <c r="R43" s="137">
        <f t="shared" ref="R43:R50" si="33">O43/L43</f>
        <v>0.89907668716302369</v>
      </c>
      <c r="S43" s="894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0</v>
      </c>
      <c r="AE43" s="139">
        <f>SUM(AE31:AE42)</f>
        <v>1</v>
      </c>
      <c r="AF43" s="78">
        <f t="shared" ref="AF43:AF54" si="34">N43-K43</f>
        <v>-189.90145058726125</v>
      </c>
      <c r="AG43" s="555">
        <f t="shared" si="7"/>
        <v>0.89770602892567686</v>
      </c>
      <c r="AH43" s="911"/>
      <c r="AJ43" s="182"/>
    </row>
    <row r="44" spans="1:37" s="182" customFormat="1" ht="19.2" customHeight="1">
      <c r="A44" s="933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1567</v>
      </c>
      <c r="H44" s="75">
        <f>F44*G44</f>
        <v>38751.910000000003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2089.3333333333335</v>
      </c>
      <c r="O44" s="177">
        <f t="shared" ref="O44:O50" si="36">N44/M44</f>
        <v>417.86666666666667</v>
      </c>
      <c r="P44" s="81">
        <f t="shared" ref="P44:P50" si="37">M44-J44</f>
        <v>1</v>
      </c>
      <c r="Q44" s="178">
        <f t="shared" ref="Q44:Q50" si="38">O44-L44</f>
        <v>-82.133333333333326</v>
      </c>
      <c r="R44" s="179">
        <f t="shared" si="33"/>
        <v>0.83573333333333333</v>
      </c>
      <c r="S44" s="910">
        <f>R56</f>
        <v>0.89919837570327832</v>
      </c>
      <c r="T44" s="152">
        <v>0.16666666666666666</v>
      </c>
      <c r="U44" s="152">
        <v>0.19791666666666666</v>
      </c>
      <c r="V44" s="153">
        <v>5</v>
      </c>
      <c r="W44" s="180">
        <f t="shared" ref="W44:W56" si="39">(U44-T44)*24*60</f>
        <v>45</v>
      </c>
      <c r="X44" s="158"/>
      <c r="Y44" s="158"/>
      <c r="Z44" s="159"/>
      <c r="AA44" s="159"/>
      <c r="AB44" s="895"/>
      <c r="AC44" s="895"/>
      <c r="AD44" s="550"/>
      <c r="AE44" s="550"/>
      <c r="AF44" s="181">
        <f t="shared" si="34"/>
        <v>89.333333333333485</v>
      </c>
      <c r="AG44" s="557">
        <f t="shared" si="7"/>
        <v>1.0446666666666666</v>
      </c>
      <c r="AH44" s="927">
        <f>AG56</f>
        <v>0.98325407815943655</v>
      </c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1560</v>
      </c>
      <c r="H45" s="75">
        <f>F45*G45</f>
        <v>38578.800000000003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2127.272727272727</v>
      </c>
      <c r="O45" s="177">
        <f t="shared" si="36"/>
        <v>425.45454545454538</v>
      </c>
      <c r="P45" s="81">
        <f t="shared" si="37"/>
        <v>1</v>
      </c>
      <c r="Q45" s="178">
        <f t="shared" si="38"/>
        <v>-74.545454545454618</v>
      </c>
      <c r="R45" s="179">
        <f t="shared" si="33"/>
        <v>0.85090909090909073</v>
      </c>
      <c r="S45" s="910"/>
      <c r="T45" s="80">
        <v>0.20138888888888887</v>
      </c>
      <c r="U45" s="80">
        <v>0.23194444444444443</v>
      </c>
      <c r="V45" s="153">
        <v>5</v>
      </c>
      <c r="W45" s="180">
        <f t="shared" si="39"/>
        <v>44</v>
      </c>
      <c r="X45" s="158"/>
      <c r="Y45" s="158"/>
      <c r="Z45" s="159"/>
      <c r="AA45" s="159"/>
      <c r="AB45" s="895"/>
      <c r="AC45" s="895"/>
      <c r="AD45" s="550"/>
      <c r="AE45" s="550"/>
      <c r="AF45" s="181">
        <f t="shared" si="34"/>
        <v>127.27272727272702</v>
      </c>
      <c r="AG45" s="557">
        <f t="shared" si="7"/>
        <v>1.0636363636363635</v>
      </c>
      <c r="AH45" s="927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1001</v>
      </c>
      <c r="H46" s="75">
        <f t="shared" ref="H46:H55" si="40">F46*G46</f>
        <v>28288.260000000002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1430.0000000000009</v>
      </c>
      <c r="O46" s="177">
        <f t="shared" si="36"/>
        <v>204.28571428571442</v>
      </c>
      <c r="P46" s="81">
        <f t="shared" si="37"/>
        <v>0</v>
      </c>
      <c r="Q46" s="178">
        <f t="shared" si="38"/>
        <v>-9.9999999999998579</v>
      </c>
      <c r="R46" s="179">
        <f t="shared" si="33"/>
        <v>0.95333333333333403</v>
      </c>
      <c r="S46" s="910"/>
      <c r="T46" s="80">
        <v>0.23541666666666664</v>
      </c>
      <c r="U46" s="80">
        <v>0.26458333333333328</v>
      </c>
      <c r="V46" s="153">
        <v>5</v>
      </c>
      <c r="W46" s="180">
        <f t="shared" si="39"/>
        <v>41.999999999999972</v>
      </c>
      <c r="X46" s="158"/>
      <c r="Y46" s="158"/>
      <c r="Z46" s="159"/>
      <c r="AA46" s="159"/>
      <c r="AB46" s="895"/>
      <c r="AC46" s="895"/>
      <c r="AD46" s="550">
        <v>1</v>
      </c>
      <c r="AE46" s="550"/>
      <c r="AF46" s="181">
        <f t="shared" si="34"/>
        <v>-69.999999999999091</v>
      </c>
      <c r="AG46" s="557">
        <f t="shared" si="7"/>
        <v>0.95333333333333392</v>
      </c>
      <c r="AH46" s="927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1000</v>
      </c>
      <c r="H47" s="75">
        <f t="shared" si="40"/>
        <v>28470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1428.5714285714282</v>
      </c>
      <c r="O47" s="177">
        <f t="shared" si="36"/>
        <v>204.08163265306118</v>
      </c>
      <c r="P47" s="81">
        <f t="shared" si="37"/>
        <v>0</v>
      </c>
      <c r="Q47" s="178">
        <f t="shared" si="38"/>
        <v>-10.2040816326531</v>
      </c>
      <c r="R47" s="179">
        <f t="shared" si="33"/>
        <v>0.95238095238095222</v>
      </c>
      <c r="S47" s="910"/>
      <c r="T47" s="80">
        <v>0.26805555555555549</v>
      </c>
      <c r="U47" s="80">
        <v>0.29722222222222217</v>
      </c>
      <c r="V47" s="163">
        <v>5</v>
      </c>
      <c r="W47" s="180">
        <f t="shared" si="39"/>
        <v>42.000000000000014</v>
      </c>
      <c r="X47" s="158"/>
      <c r="Y47" s="158"/>
      <c r="Z47" s="159"/>
      <c r="AA47" s="159"/>
      <c r="AB47" s="895"/>
      <c r="AC47" s="895"/>
      <c r="AD47" s="550"/>
      <c r="AE47" s="550"/>
      <c r="AF47" s="181">
        <f t="shared" si="34"/>
        <v>-71.428571428571786</v>
      </c>
      <c r="AG47" s="557">
        <f t="shared" si="7"/>
        <v>0.95238095238095211</v>
      </c>
      <c r="AH47" s="927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1547</v>
      </c>
      <c r="H48" s="75">
        <f t="shared" si="40"/>
        <v>18347.419999999998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1450.3124999999995</v>
      </c>
      <c r="O48" s="177">
        <f t="shared" si="36"/>
        <v>241.71874999999991</v>
      </c>
      <c r="P48" s="81">
        <f t="shared" si="37"/>
        <v>0</v>
      </c>
      <c r="Q48" s="178">
        <f t="shared" si="38"/>
        <v>-30.947916666666771</v>
      </c>
      <c r="R48" s="179">
        <f t="shared" si="33"/>
        <v>0.88649908312958403</v>
      </c>
      <c r="S48" s="910"/>
      <c r="T48" s="80">
        <v>0.31458333333333327</v>
      </c>
      <c r="U48" s="80">
        <v>0.35902777777777772</v>
      </c>
      <c r="V48" s="145">
        <v>25</v>
      </c>
      <c r="W48" s="180">
        <f t="shared" si="39"/>
        <v>64.000000000000014</v>
      </c>
      <c r="X48" s="158">
        <v>0.30138888888888887</v>
      </c>
      <c r="Y48" s="158">
        <v>0.31388888888888888</v>
      </c>
      <c r="Z48" s="159"/>
      <c r="AA48" s="159"/>
      <c r="AB48" s="895"/>
      <c r="AC48" s="895"/>
      <c r="AD48" s="550"/>
      <c r="AE48" s="550"/>
      <c r="AF48" s="181">
        <f t="shared" si="34"/>
        <v>-185.68750000000045</v>
      </c>
      <c r="AG48" s="557">
        <f t="shared" si="7"/>
        <v>0.88649908312958403</v>
      </c>
      <c r="AH48" s="927"/>
    </row>
    <row r="49" spans="1:34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3899.65</v>
      </c>
      <c r="H49" s="75">
        <f t="shared" si="40"/>
        <v>39347.468500000003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1462.3687500000001</v>
      </c>
      <c r="O49" s="177">
        <f t="shared" si="36"/>
        <v>243.72812500000001</v>
      </c>
      <c r="P49" s="81">
        <f t="shared" si="37"/>
        <v>0</v>
      </c>
      <c r="Q49" s="178">
        <f t="shared" si="38"/>
        <v>-6.2718749999999943</v>
      </c>
      <c r="R49" s="179">
        <f t="shared" si="33"/>
        <v>0.97491250000000007</v>
      </c>
      <c r="S49" s="910"/>
      <c r="T49" s="80">
        <v>0.36458333333333326</v>
      </c>
      <c r="U49" s="80">
        <v>0.47569444444444436</v>
      </c>
      <c r="V49" s="145">
        <v>8</v>
      </c>
      <c r="W49" s="180">
        <f t="shared" si="39"/>
        <v>160</v>
      </c>
      <c r="X49" s="185"/>
      <c r="Y49" s="185"/>
      <c r="Z49" s="186"/>
      <c r="AA49" s="159"/>
      <c r="AB49" s="895"/>
      <c r="AC49" s="895"/>
      <c r="AD49" s="550"/>
      <c r="AE49" s="550"/>
      <c r="AF49" s="181">
        <f t="shared" si="34"/>
        <v>-37.631249999999909</v>
      </c>
      <c r="AG49" s="557">
        <f t="shared" si="7"/>
        <v>0.97491250000000007</v>
      </c>
      <c r="AH49" s="927"/>
    </row>
    <row r="50" spans="1:34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3560.5499999999997</v>
      </c>
      <c r="H50" s="75">
        <f t="shared" si="40"/>
        <v>35925.949499999995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1453.2857142857147</v>
      </c>
      <c r="O50" s="177">
        <f t="shared" si="36"/>
        <v>242.21428571428578</v>
      </c>
      <c r="P50" s="81">
        <f t="shared" si="37"/>
        <v>0</v>
      </c>
      <c r="Q50" s="178">
        <f t="shared" si="38"/>
        <v>-7.7857142857142208</v>
      </c>
      <c r="R50" s="179">
        <f t="shared" si="33"/>
        <v>0.96885714285714308</v>
      </c>
      <c r="S50" s="910"/>
      <c r="T50" s="80">
        <v>0.51527777777777772</v>
      </c>
      <c r="U50" s="80">
        <v>0.61736111111111103</v>
      </c>
      <c r="V50" s="145">
        <v>4</v>
      </c>
      <c r="W50" s="180">
        <f t="shared" si="39"/>
        <v>146.99999999999994</v>
      </c>
      <c r="X50" s="185"/>
      <c r="Y50" s="185"/>
      <c r="Z50" s="186"/>
      <c r="AA50" s="186"/>
      <c r="AB50" s="895"/>
      <c r="AC50" s="895"/>
      <c r="AD50" s="550"/>
      <c r="AE50" s="550"/>
      <c r="AF50" s="181">
        <f t="shared" si="34"/>
        <v>-46.714285714285325</v>
      </c>
      <c r="AG50" s="557">
        <f t="shared" si="7"/>
        <v>0.96885714285714308</v>
      </c>
      <c r="AH50" s="927"/>
    </row>
    <row r="51" spans="1:34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895"/>
      <c r="AC51" s="895"/>
      <c r="AD51" s="550"/>
      <c r="AE51" s="550"/>
      <c r="AF51" s="181">
        <f t="shared" si="34"/>
        <v>0</v>
      </c>
      <c r="AG51" s="557" t="e">
        <f t="shared" si="7"/>
        <v>#DIV/0!</v>
      </c>
      <c r="AH51" s="927"/>
    </row>
    <row r="52" spans="1:34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895"/>
      <c r="AC52" s="895"/>
      <c r="AD52" s="550"/>
      <c r="AE52" s="550"/>
      <c r="AF52" s="181">
        <f t="shared" si="34"/>
        <v>0</v>
      </c>
      <c r="AG52" s="557" t="e">
        <f t="shared" si="7"/>
        <v>#DIV/0!</v>
      </c>
      <c r="AH52" s="927"/>
    </row>
    <row r="53" spans="1:34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550"/>
      <c r="AE53" s="550"/>
      <c r="AF53" s="181">
        <f t="shared" si="34"/>
        <v>0</v>
      </c>
      <c r="AG53" s="557" t="e">
        <f t="shared" si="7"/>
        <v>#DIV/0!</v>
      </c>
      <c r="AH53" s="927"/>
    </row>
    <row r="54" spans="1:34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550"/>
      <c r="AE54" s="550"/>
      <c r="AF54" s="181">
        <f t="shared" si="34"/>
        <v>0</v>
      </c>
      <c r="AG54" s="557" t="e">
        <f t="shared" si="7"/>
        <v>#DIV/0!</v>
      </c>
      <c r="AH54" s="927"/>
    </row>
    <row r="55" spans="1:34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550"/>
      <c r="AE55" s="550"/>
      <c r="AF55" s="181"/>
      <c r="AG55" s="557"/>
      <c r="AH55" s="927"/>
    </row>
    <row r="56" spans="1:34" ht="19.2" customHeight="1">
      <c r="A56" s="935"/>
      <c r="B56" s="190">
        <v>0</v>
      </c>
      <c r="C56" s="191" t="s">
        <v>833</v>
      </c>
      <c r="D56" s="932" t="s">
        <v>750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1634.4492076376005</v>
      </c>
      <c r="O56" s="136">
        <f t="shared" si="41"/>
        <v>282.76424568203907</v>
      </c>
      <c r="P56" s="192">
        <f>M56-J56</f>
        <v>0.28571428571428559</v>
      </c>
      <c r="Q56" s="151">
        <f>N56-K56</f>
        <v>-27.836506648113755</v>
      </c>
      <c r="R56" s="193">
        <f t="shared" ref="R56:R60" si="42">O56/L56</f>
        <v>0.89919837570327832</v>
      </c>
      <c r="S56" s="910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1</v>
      </c>
      <c r="AE56" s="139">
        <f>SUM(AE44:AE55)</f>
        <v>0</v>
      </c>
      <c r="AF56" s="196">
        <f>N56-K56</f>
        <v>-27.836506648113755</v>
      </c>
      <c r="AG56" s="551">
        <f>N56/K56</f>
        <v>0.98325407815943655</v>
      </c>
      <c r="AH56" s="927"/>
    </row>
    <row r="57" spans="1:34" ht="19.2" customHeight="1">
      <c r="A57" s="922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3407</v>
      </c>
      <c r="H57" s="116">
        <f t="shared" ref="H57:H66" si="43">F57*G57</f>
        <v>94987.16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1449.7872340425529</v>
      </c>
      <c r="O57" s="118">
        <f t="shared" ref="O57:O60" si="45">N57/M57</f>
        <v>207.11246200607897</v>
      </c>
      <c r="P57" s="197">
        <f t="shared" ref="P57:P60" si="46">M57-J57</f>
        <v>0</v>
      </c>
      <c r="Q57" s="79">
        <f t="shared" ref="Q57:Q60" si="47">O57-L57</f>
        <v>-7.1732522796353066</v>
      </c>
      <c r="R57" s="554">
        <f t="shared" si="42"/>
        <v>0.96652482269503526</v>
      </c>
      <c r="S57" s="910">
        <f>R69</f>
        <v>0.96772157217187382</v>
      </c>
      <c r="T57" s="198">
        <v>0.16666666666666666</v>
      </c>
      <c r="U57" s="198">
        <v>0.26458333333333334</v>
      </c>
      <c r="V57" s="552">
        <v>5</v>
      </c>
      <c r="W57" s="562">
        <f>(U57-T57)*24*60</f>
        <v>141.00000000000003</v>
      </c>
      <c r="X57" s="83"/>
      <c r="Y57" s="83"/>
      <c r="Z57" s="84"/>
      <c r="AA57" s="84"/>
      <c r="AB57" s="895"/>
      <c r="AC57" s="895"/>
      <c r="AD57" s="550"/>
      <c r="AE57" s="550"/>
      <c r="AF57" s="78">
        <f t="shared" si="6"/>
        <v>-50.212765957447118</v>
      </c>
      <c r="AG57" s="553">
        <f t="shared" si="7"/>
        <v>0.96652482269503526</v>
      </c>
      <c r="AH57" s="909">
        <f>AG69</f>
        <v>0.96762694128143467</v>
      </c>
    </row>
    <row r="58" spans="1:34" ht="19.2" customHeight="1">
      <c r="A58" s="923"/>
      <c r="B58" s="156" t="s">
        <v>163</v>
      </c>
      <c r="C58" s="550"/>
      <c r="D58" s="71" t="s">
        <v>119</v>
      </c>
      <c r="E58" s="72"/>
      <c r="F58" s="73">
        <v>28</v>
      </c>
      <c r="G58" s="74">
        <v>3237</v>
      </c>
      <c r="H58" s="75">
        <f t="shared" si="43"/>
        <v>90636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1449.4029850746269</v>
      </c>
      <c r="O58" s="77">
        <f t="shared" si="45"/>
        <v>207.05756929637528</v>
      </c>
      <c r="P58" s="197">
        <f t="shared" si="46"/>
        <v>0</v>
      </c>
      <c r="Q58" s="79">
        <f t="shared" si="47"/>
        <v>-7.2281449893390004</v>
      </c>
      <c r="R58" s="554">
        <f t="shared" si="42"/>
        <v>0.96626865671641804</v>
      </c>
      <c r="S58" s="910"/>
      <c r="T58" s="198">
        <v>0.27013888888888887</v>
      </c>
      <c r="U58" s="198">
        <v>0.36319444444444443</v>
      </c>
      <c r="V58" s="552">
        <v>8</v>
      </c>
      <c r="W58" s="562">
        <f>(U58-T58)*24*60</f>
        <v>134</v>
      </c>
      <c r="X58" s="83"/>
      <c r="Y58" s="83"/>
      <c r="Z58" s="84"/>
      <c r="AA58" s="84"/>
      <c r="AB58" s="928"/>
      <c r="AC58" s="929"/>
      <c r="AD58" s="550"/>
      <c r="AE58" s="550"/>
      <c r="AF58" s="78">
        <f t="shared" si="6"/>
        <v>-50.59701492537306</v>
      </c>
      <c r="AG58" s="554">
        <f t="shared" si="7"/>
        <v>0.96626865671641793</v>
      </c>
      <c r="AH58" s="910"/>
    </row>
    <row r="59" spans="1:34" ht="19.2" customHeight="1">
      <c r="A59" s="923"/>
      <c r="B59" s="156" t="s">
        <v>166</v>
      </c>
      <c r="C59" s="550"/>
      <c r="D59" s="71" t="s">
        <v>117</v>
      </c>
      <c r="E59" s="72"/>
      <c r="F59" s="73">
        <v>10.09</v>
      </c>
      <c r="G59" s="74">
        <v>4069.2</v>
      </c>
      <c r="H59" s="75">
        <f t="shared" si="43"/>
        <v>41058.227999999996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1453.2857142857138</v>
      </c>
      <c r="O59" s="77">
        <f t="shared" si="45"/>
        <v>242.21428571428564</v>
      </c>
      <c r="P59" s="197">
        <f t="shared" si="46"/>
        <v>0</v>
      </c>
      <c r="Q59" s="79">
        <f t="shared" si="47"/>
        <v>-7.7857142857143629</v>
      </c>
      <c r="R59" s="554">
        <f t="shared" si="42"/>
        <v>0.96885714285714253</v>
      </c>
      <c r="S59" s="910"/>
      <c r="T59" s="198">
        <v>0.38055555555555554</v>
      </c>
      <c r="U59" s="198">
        <v>0.49722222222222223</v>
      </c>
      <c r="V59" s="153">
        <v>25</v>
      </c>
      <c r="W59" s="562">
        <f t="shared" ref="W59:W69" si="48">(U59-T59)*24*60</f>
        <v>168.00000000000006</v>
      </c>
      <c r="X59" s="83">
        <v>0.36805555555555558</v>
      </c>
      <c r="Y59" s="83">
        <v>0.37916666666666665</v>
      </c>
      <c r="Z59" s="84"/>
      <c r="AA59" s="84"/>
      <c r="AB59" s="895"/>
      <c r="AC59" s="895"/>
      <c r="AD59" s="550"/>
      <c r="AE59" s="550">
        <v>1</v>
      </c>
      <c r="AF59" s="78">
        <f t="shared" si="6"/>
        <v>-46.714285714286234</v>
      </c>
      <c r="AG59" s="554">
        <f t="shared" si="7"/>
        <v>0.96885714285714253</v>
      </c>
      <c r="AH59" s="910"/>
    </row>
    <row r="60" spans="1:34" ht="19.2" customHeight="1">
      <c r="A60" s="923"/>
      <c r="B60" s="156" t="s">
        <v>166</v>
      </c>
      <c r="C60" s="550"/>
      <c r="D60" s="71" t="s">
        <v>117</v>
      </c>
      <c r="E60" s="72"/>
      <c r="F60" s="73">
        <v>10.09</v>
      </c>
      <c r="G60" s="74">
        <v>3730.1</v>
      </c>
      <c r="H60" s="75">
        <f t="shared" si="43"/>
        <v>37636.708999999995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1453.2857142857147</v>
      </c>
      <c r="O60" s="77">
        <f t="shared" si="45"/>
        <v>242.21428571428578</v>
      </c>
      <c r="P60" s="197">
        <f t="shared" si="46"/>
        <v>0</v>
      </c>
      <c r="Q60" s="79">
        <f t="shared" si="47"/>
        <v>-7.7857142857142208</v>
      </c>
      <c r="R60" s="554">
        <f t="shared" si="42"/>
        <v>0.96885714285714308</v>
      </c>
      <c r="S60" s="910"/>
      <c r="T60" s="198">
        <v>0.53749999999999998</v>
      </c>
      <c r="U60" s="198">
        <v>0.64444444444444438</v>
      </c>
      <c r="V60" s="153">
        <v>5</v>
      </c>
      <c r="W60" s="562">
        <f t="shared" si="48"/>
        <v>153.99999999999994</v>
      </c>
      <c r="X60" s="83"/>
      <c r="Y60" s="83"/>
      <c r="Z60" s="84"/>
      <c r="AA60" s="84"/>
      <c r="AB60" s="895"/>
      <c r="AC60" s="895"/>
      <c r="AD60" s="550"/>
      <c r="AE60" s="550"/>
      <c r="AF60" s="78">
        <f t="shared" si="6"/>
        <v>-46.714285714285325</v>
      </c>
      <c r="AG60" s="553">
        <f t="shared" si="7"/>
        <v>0.96885714285714308</v>
      </c>
      <c r="AH60" s="910"/>
    </row>
    <row r="61" spans="1:34" ht="19.2" customHeight="1">
      <c r="A61" s="923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910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895"/>
      <c r="AC61" s="895"/>
      <c r="AD61" s="550"/>
      <c r="AE61" s="550"/>
      <c r="AF61" s="78">
        <f t="shared" si="6"/>
        <v>0</v>
      </c>
      <c r="AG61" s="554" t="e">
        <f t="shared" si="7"/>
        <v>#DIV/0!</v>
      </c>
      <c r="AH61" s="910"/>
    </row>
    <row r="62" spans="1:34" ht="19.2" customHeight="1">
      <c r="A62" s="923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910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895"/>
      <c r="AC62" s="895"/>
      <c r="AD62" s="550"/>
      <c r="AE62" s="550"/>
      <c r="AF62" s="78">
        <f t="shared" si="6"/>
        <v>0</v>
      </c>
      <c r="AG62" s="554" t="e">
        <f t="shared" si="7"/>
        <v>#DIV/0!</v>
      </c>
      <c r="AH62" s="910"/>
    </row>
    <row r="63" spans="1:34" ht="19.2" customHeight="1">
      <c r="A63" s="923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910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895"/>
      <c r="AC63" s="895"/>
      <c r="AD63" s="550"/>
      <c r="AE63" s="550"/>
      <c r="AF63" s="78">
        <f t="shared" si="6"/>
        <v>0</v>
      </c>
      <c r="AG63" s="553" t="e">
        <f t="shared" si="7"/>
        <v>#DIV/0!</v>
      </c>
      <c r="AH63" s="910"/>
    </row>
    <row r="64" spans="1:34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910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895"/>
      <c r="AC64" s="895"/>
      <c r="AD64" s="550"/>
      <c r="AE64" s="550"/>
      <c r="AF64" s="78">
        <f t="shared" si="6"/>
        <v>0</v>
      </c>
      <c r="AG64" s="554" t="e">
        <f t="shared" si="7"/>
        <v>#DIV/0!</v>
      </c>
      <c r="AH64" s="910"/>
    </row>
    <row r="65" spans="1:37" ht="19.2" customHeight="1">
      <c r="A65" s="924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910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895"/>
      <c r="AC65" s="895"/>
      <c r="AD65" s="550"/>
      <c r="AE65" s="550"/>
      <c r="AF65" s="78">
        <f t="shared" si="6"/>
        <v>0</v>
      </c>
      <c r="AG65" s="554" t="e">
        <f t="shared" si="7"/>
        <v>#DIV/0!</v>
      </c>
      <c r="AH65" s="910"/>
    </row>
    <row r="66" spans="1:37" ht="19.2" customHeight="1">
      <c r="A66" s="924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910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895"/>
      <c r="AC66" s="895"/>
      <c r="AD66" s="550"/>
      <c r="AE66" s="550"/>
      <c r="AF66" s="78">
        <f t="shared" si="6"/>
        <v>0</v>
      </c>
      <c r="AG66" s="553" t="e">
        <f t="shared" si="7"/>
        <v>#DIV/0!</v>
      </c>
      <c r="AH66" s="910"/>
    </row>
    <row r="67" spans="1:37" ht="19.2" customHeight="1">
      <c r="A67" s="924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910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895"/>
      <c r="AC67" s="895"/>
      <c r="AD67" s="550"/>
      <c r="AE67" s="550"/>
      <c r="AF67" s="78">
        <f t="shared" si="6"/>
        <v>0</v>
      </c>
      <c r="AG67" s="554" t="e">
        <f t="shared" si="7"/>
        <v>#DIV/0!</v>
      </c>
      <c r="AH67" s="910"/>
    </row>
    <row r="68" spans="1:37" ht="19.2" customHeight="1">
      <c r="A68" s="924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910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895"/>
      <c r="AC68" s="895"/>
      <c r="AD68" s="550"/>
      <c r="AE68" s="550"/>
      <c r="AF68" s="78"/>
      <c r="AG68" s="554"/>
      <c r="AH68" s="910"/>
    </row>
    <row r="69" spans="1:37" ht="19.2" customHeight="1">
      <c r="A69" s="924"/>
      <c r="B69" s="203">
        <v>0</v>
      </c>
      <c r="C69" s="204" t="s">
        <v>835</v>
      </c>
      <c r="D69" s="891" t="s">
        <v>750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1451.440411922152</v>
      </c>
      <c r="O69" s="102">
        <f t="shared" si="49"/>
        <v>224.64965068275643</v>
      </c>
      <c r="P69" s="78">
        <f>M69-J69</f>
        <v>0</v>
      </c>
      <c r="Q69" s="79">
        <f>N69-K69</f>
        <v>-48.559588077848048</v>
      </c>
      <c r="R69" s="209">
        <f t="shared" ref="R69:R75" si="50">O69/L69</f>
        <v>0.96772157217187382</v>
      </c>
      <c r="S69" s="910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1</v>
      </c>
      <c r="AF69" s="78">
        <f t="shared" si="6"/>
        <v>-48.559588077848048</v>
      </c>
      <c r="AG69" s="554">
        <f t="shared" si="7"/>
        <v>0.96762694128143467</v>
      </c>
      <c r="AH69" s="910"/>
    </row>
    <row r="70" spans="1:37" ht="19.2" customHeight="1">
      <c r="A70" s="925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429.6</v>
      </c>
      <c r="H70" s="75">
        <f>F70*G70</f>
        <v>23237.064000000002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1288.7999999999995</v>
      </c>
      <c r="O70" s="77">
        <f t="shared" ref="O70:O75" si="52">N70/M70</f>
        <v>80.549999999999969</v>
      </c>
      <c r="P70" s="78">
        <f t="shared" ref="P70:P75" si="53">M70-J70</f>
        <v>0</v>
      </c>
      <c r="Q70" s="79">
        <f t="shared" ref="Q70:Q75" si="54">O70-L70</f>
        <v>-13.200000000000031</v>
      </c>
      <c r="R70" s="554">
        <f t="shared" si="50"/>
        <v>0.85919999999999963</v>
      </c>
      <c r="S70" s="910">
        <f>R82</f>
        <v>0.90089710235687315</v>
      </c>
      <c r="T70" s="198">
        <v>0.25</v>
      </c>
      <c r="U70" s="198">
        <v>0.2638888888888889</v>
      </c>
      <c r="V70" s="552">
        <v>5</v>
      </c>
      <c r="W70" s="562">
        <f>(U70-T70)*24*60</f>
        <v>20.000000000000007</v>
      </c>
      <c r="X70" s="552"/>
      <c r="Y70" s="552"/>
      <c r="Z70" s="84"/>
      <c r="AA70" s="84"/>
      <c r="AB70" s="895"/>
      <c r="AC70" s="895"/>
      <c r="AD70" s="550"/>
      <c r="AE70" s="550"/>
      <c r="AF70" s="78">
        <f t="shared" si="6"/>
        <v>-211.2000000000005</v>
      </c>
      <c r="AG70" s="554">
        <f t="shared" si="7"/>
        <v>0.85919999999999963</v>
      </c>
      <c r="AH70" s="910">
        <f>AG82</f>
        <v>0.90066069819715477</v>
      </c>
      <c r="AJ70" s="62" t="str">
        <f>A70</f>
        <v>四度三組
(ET-55)</v>
      </c>
      <c r="AK70" s="404">
        <f>AVERAGE(AK71:AK81)</f>
        <v>6.2500000000000142</v>
      </c>
    </row>
    <row r="71" spans="1:37" ht="19.2" customHeight="1">
      <c r="A71" s="925"/>
      <c r="B71" s="552" t="s">
        <v>167</v>
      </c>
      <c r="C71" s="70"/>
      <c r="D71" s="211" t="s">
        <v>121</v>
      </c>
      <c r="E71" s="72"/>
      <c r="F71" s="73">
        <v>77.34</v>
      </c>
      <c r="G71" s="74">
        <v>1491</v>
      </c>
      <c r="H71" s="75">
        <f>F71*G71</f>
        <v>115313.94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1315.5882352941176</v>
      </c>
      <c r="O71" s="77">
        <f t="shared" si="52"/>
        <v>73.088235294117638</v>
      </c>
      <c r="P71" s="78">
        <f t="shared" si="53"/>
        <v>0</v>
      </c>
      <c r="Q71" s="79">
        <f t="shared" si="54"/>
        <v>-6.9117647058823621</v>
      </c>
      <c r="R71" s="554">
        <f t="shared" si="50"/>
        <v>0.91360294117647045</v>
      </c>
      <c r="S71" s="910"/>
      <c r="T71" s="198">
        <v>0.26874999999999999</v>
      </c>
      <c r="U71" s="198">
        <v>0.31597222222222221</v>
      </c>
      <c r="V71" s="552">
        <v>7</v>
      </c>
      <c r="W71" s="562">
        <f t="shared" ref="W71:W81" si="55">(U71-T71)*24*60</f>
        <v>68</v>
      </c>
      <c r="X71" s="83"/>
      <c r="Y71" s="83"/>
      <c r="Z71" s="84"/>
      <c r="AA71" s="84"/>
      <c r="AB71" s="895"/>
      <c r="AC71" s="895"/>
      <c r="AD71" s="550"/>
      <c r="AE71" s="550"/>
      <c r="AF71" s="78">
        <f>N71-K71</f>
        <v>-124.41176470588243</v>
      </c>
      <c r="AG71" s="554">
        <f>N71/K71</f>
        <v>0.91360294117647056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1082.1999999999998</v>
      </c>
      <c r="H72" s="75">
        <f t="shared" ref="H72:H76" si="57">F72*G72</f>
        <v>74953.171999999991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1273.1764705882356</v>
      </c>
      <c r="O72" s="77">
        <f t="shared" si="52"/>
        <v>63.658823529411777</v>
      </c>
      <c r="P72" s="78">
        <f t="shared" si="53"/>
        <v>0</v>
      </c>
      <c r="Q72" s="79">
        <f t="shared" si="54"/>
        <v>-5.5911764705882234</v>
      </c>
      <c r="R72" s="554">
        <f t="shared" si="50"/>
        <v>0.91926098959439384</v>
      </c>
      <c r="S72" s="910"/>
      <c r="T72" s="198">
        <v>0.32013888888888886</v>
      </c>
      <c r="U72" s="198">
        <v>0.35555555555555551</v>
      </c>
      <c r="V72" s="552">
        <v>6</v>
      </c>
      <c r="W72" s="562">
        <f t="shared" si="55"/>
        <v>50.999999999999979</v>
      </c>
      <c r="X72" s="83"/>
      <c r="Y72" s="83"/>
      <c r="Z72" s="84"/>
      <c r="AA72" s="84"/>
      <c r="AB72" s="895"/>
      <c r="AC72" s="895"/>
      <c r="AD72" s="550"/>
      <c r="AE72" s="550"/>
      <c r="AF72" s="78">
        <f>N72-K72</f>
        <v>-111.82352941176441</v>
      </c>
      <c r="AG72" s="554">
        <f>N72/K72</f>
        <v>0.91926098959439395</v>
      </c>
      <c r="AH72" s="910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925"/>
      <c r="B73" s="552" t="s">
        <v>167</v>
      </c>
      <c r="C73" s="213"/>
      <c r="D73" s="214" t="s">
        <v>122</v>
      </c>
      <c r="E73" s="215"/>
      <c r="F73" s="73">
        <v>53.36</v>
      </c>
      <c r="G73" s="74">
        <v>3568.6200000000003</v>
      </c>
      <c r="H73" s="75">
        <f t="shared" si="57"/>
        <v>190421.5632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1399.4588235294116</v>
      </c>
      <c r="O73" s="77">
        <f t="shared" si="52"/>
        <v>73.655727554179563</v>
      </c>
      <c r="P73" s="78">
        <f t="shared" si="53"/>
        <v>0</v>
      </c>
      <c r="Q73" s="79">
        <f t="shared" si="54"/>
        <v>-12.449535603715177</v>
      </c>
      <c r="R73" s="554">
        <f t="shared" si="50"/>
        <v>0.85541492880770886</v>
      </c>
      <c r="S73" s="910"/>
      <c r="T73" s="198">
        <v>0.37152777777777773</v>
      </c>
      <c r="U73" s="198">
        <v>0.47777777777777775</v>
      </c>
      <c r="V73" s="552">
        <v>23</v>
      </c>
      <c r="W73" s="562">
        <f t="shared" si="55"/>
        <v>153.00000000000003</v>
      </c>
      <c r="X73" s="218">
        <v>0.35972222222222222</v>
      </c>
      <c r="Y73" s="218">
        <v>0.37083333333333335</v>
      </c>
      <c r="Z73" s="159"/>
      <c r="AA73" s="159"/>
      <c r="AB73" s="895"/>
      <c r="AC73" s="895"/>
      <c r="AD73" s="550"/>
      <c r="AE73" s="550"/>
      <c r="AF73" s="78">
        <f>N73-K73</f>
        <v>-236.54117647058843</v>
      </c>
      <c r="AG73" s="554">
        <f>N73/K73</f>
        <v>0.85541492880770875</v>
      </c>
      <c r="AH73" s="910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925"/>
      <c r="B74" s="552" t="s">
        <v>167</v>
      </c>
      <c r="C74" s="213"/>
      <c r="D74" s="214" t="s">
        <v>125</v>
      </c>
      <c r="E74" s="215"/>
      <c r="F74" s="73">
        <v>53.76</v>
      </c>
      <c r="G74" s="212">
        <v>2556</v>
      </c>
      <c r="H74" s="75">
        <f t="shared" si="57"/>
        <v>137410.56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1345.263157894736</v>
      </c>
      <c r="O74" s="77">
        <f t="shared" si="52"/>
        <v>84.078947368420998</v>
      </c>
      <c r="P74" s="78">
        <f t="shared" si="53"/>
        <v>0</v>
      </c>
      <c r="Q74" s="79">
        <f t="shared" si="54"/>
        <v>-5.921052631579002</v>
      </c>
      <c r="R74" s="554">
        <f t="shared" si="50"/>
        <v>0.93421052631578883</v>
      </c>
      <c r="S74" s="910"/>
      <c r="T74" s="198">
        <v>0.51874999999999993</v>
      </c>
      <c r="U74" s="198">
        <v>0.59791666666666665</v>
      </c>
      <c r="V74" s="552">
        <v>6</v>
      </c>
      <c r="W74" s="562">
        <f t="shared" si="55"/>
        <v>114.00000000000007</v>
      </c>
      <c r="X74" s="218"/>
      <c r="Y74" s="218"/>
      <c r="Z74" s="159"/>
      <c r="AA74" s="159"/>
      <c r="AB74" s="895"/>
      <c r="AC74" s="895"/>
      <c r="AD74" s="550">
        <v>1</v>
      </c>
      <c r="AE74" s="550"/>
      <c r="AF74" s="78">
        <f t="shared" ref="AF74:AF80" si="59">N74-K74</f>
        <v>-94.736842105264031</v>
      </c>
      <c r="AG74" s="554">
        <f t="shared" ref="AG74:AG80" si="60">N74/K74</f>
        <v>0.93421052631578883</v>
      </c>
      <c r="AH74" s="910"/>
      <c r="AJ74" s="405">
        <f t="shared" si="56"/>
        <v>6</v>
      </c>
      <c r="AK74" s="406">
        <f t="shared" si="58"/>
        <v>6</v>
      </c>
    </row>
    <row r="75" spans="1:37" ht="19.2" customHeight="1">
      <c r="A75" s="925"/>
      <c r="B75" s="552" t="s">
        <v>167</v>
      </c>
      <c r="C75" s="94"/>
      <c r="D75" s="214" t="s">
        <v>124</v>
      </c>
      <c r="E75" s="215"/>
      <c r="F75" s="73">
        <v>47.51</v>
      </c>
      <c r="G75" s="212">
        <v>1966</v>
      </c>
      <c r="H75" s="75">
        <f t="shared" si="57"/>
        <v>93404.659999999989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1340.4545454545455</v>
      </c>
      <c r="O75" s="77">
        <f t="shared" si="52"/>
        <v>78.850267379679153</v>
      </c>
      <c r="P75" s="78">
        <f t="shared" si="53"/>
        <v>0</v>
      </c>
      <c r="Q75" s="79">
        <f t="shared" si="54"/>
        <v>-5.8556149732620213</v>
      </c>
      <c r="R75" s="554">
        <f t="shared" si="50"/>
        <v>0.93087121212121227</v>
      </c>
      <c r="S75" s="910"/>
      <c r="T75" s="198">
        <v>0.61249999999999993</v>
      </c>
      <c r="U75" s="198">
        <v>0.67361111111111105</v>
      </c>
      <c r="V75" s="552">
        <v>21</v>
      </c>
      <c r="W75" s="562">
        <f t="shared" si="55"/>
        <v>88</v>
      </c>
      <c r="X75" s="218">
        <v>0.59722222222222221</v>
      </c>
      <c r="Y75" s="218">
        <v>0.61111111111111105</v>
      </c>
      <c r="Z75" s="159"/>
      <c r="AA75" s="159"/>
      <c r="AB75" s="895"/>
      <c r="AC75" s="895"/>
      <c r="AD75" s="550"/>
      <c r="AE75" s="550"/>
      <c r="AF75" s="78">
        <f t="shared" si="59"/>
        <v>-99.545454545454504</v>
      </c>
      <c r="AG75" s="554">
        <f t="shared" si="60"/>
        <v>0.93087121212121215</v>
      </c>
      <c r="AH75" s="910"/>
      <c r="AJ75" s="405">
        <f t="shared" si="56"/>
        <v>-0.99999999999999645</v>
      </c>
      <c r="AK75" s="406" t="str">
        <f t="shared" si="58"/>
        <v/>
      </c>
    </row>
    <row r="76" spans="1:37" ht="19.2" customHeight="1">
      <c r="A76" s="925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910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895"/>
      <c r="AC76" s="895"/>
      <c r="AD76" s="550"/>
      <c r="AE76" s="550"/>
      <c r="AF76" s="78">
        <f t="shared" si="59"/>
        <v>0</v>
      </c>
      <c r="AG76" s="554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910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895"/>
      <c r="AC77" s="895"/>
      <c r="AD77" s="550"/>
      <c r="AE77" s="550"/>
      <c r="AF77" s="78">
        <f t="shared" si="59"/>
        <v>0</v>
      </c>
      <c r="AG77" s="554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910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895"/>
      <c r="AC78" s="895"/>
      <c r="AD78" s="550"/>
      <c r="AE78" s="550"/>
      <c r="AF78" s="78">
        <f t="shared" si="59"/>
        <v>0</v>
      </c>
      <c r="AG78" s="554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910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895"/>
      <c r="AC79" s="895"/>
      <c r="AD79" s="550"/>
      <c r="AE79" s="550"/>
      <c r="AF79" s="78">
        <f t="shared" si="59"/>
        <v>0</v>
      </c>
      <c r="AG79" s="554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910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895"/>
      <c r="AC80" s="895"/>
      <c r="AD80" s="550"/>
      <c r="AE80" s="550"/>
      <c r="AF80" s="78">
        <f t="shared" si="59"/>
        <v>0</v>
      </c>
      <c r="AG80" s="554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910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895"/>
      <c r="AC81" s="895"/>
      <c r="AD81" s="550"/>
      <c r="AE81" s="550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837</v>
      </c>
      <c r="D82" s="891" t="s">
        <v>750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1327.1235387935076</v>
      </c>
      <c r="O82" s="223">
        <f t="shared" si="61"/>
        <v>75.647000187634845</v>
      </c>
      <c r="P82" s="150">
        <f>M82-J82</f>
        <v>0</v>
      </c>
      <c r="Q82" s="151">
        <f>N82-K82</f>
        <v>-146.37646120649242</v>
      </c>
      <c r="R82" s="209">
        <f>O82/L82</f>
        <v>0.90089710235687315</v>
      </c>
      <c r="S82" s="910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1</v>
      </c>
      <c r="AE82" s="139">
        <f>SUM(AE70:AE81)</f>
        <v>0</v>
      </c>
      <c r="AF82" s="78">
        <f>N82-K82</f>
        <v>-146.37646120649242</v>
      </c>
      <c r="AG82" s="554">
        <f>N82/K82</f>
        <v>0.90066069819715477</v>
      </c>
      <c r="AH82" s="910"/>
    </row>
    <row r="83" spans="1:37" ht="19.2" customHeight="1">
      <c r="A83" s="918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319</v>
      </c>
      <c r="H83" s="116">
        <f t="shared" ref="H83:H94" si="62">F83*G83</f>
        <v>8772.5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91" si="63">G83/W83*60</f>
        <v>1275.9999999999977</v>
      </c>
      <c r="O83" s="221">
        <f t="shared" ref="O83:O91" si="64">N83/M83</f>
        <v>106.33333333333314</v>
      </c>
      <c r="P83" s="84">
        <f t="shared" ref="P83:P84" si="65">M83-J83</f>
        <v>0</v>
      </c>
      <c r="Q83" s="119">
        <f t="shared" ref="Q83:Q84" si="66">O83-L83</f>
        <v>-60.333333333333513</v>
      </c>
      <c r="R83" s="224">
        <f t="shared" ref="R83:R84" si="67">O83/L83</f>
        <v>0.6379999999999989</v>
      </c>
      <c r="S83" s="910">
        <f>R95</f>
        <v>0.81771228427470843</v>
      </c>
      <c r="T83" s="198">
        <v>0.33333333333333331</v>
      </c>
      <c r="U83" s="198">
        <v>0.34375</v>
      </c>
      <c r="V83" s="552">
        <v>5</v>
      </c>
      <c r="W83" s="562">
        <f t="shared" ref="W83:W93" si="68">(U83-T83)*24*60</f>
        <v>15.000000000000027</v>
      </c>
      <c r="X83" s="83"/>
      <c r="Y83" s="83"/>
      <c r="Z83" s="84"/>
      <c r="AA83" s="84"/>
      <c r="AB83" s="895"/>
      <c r="AC83" s="895"/>
      <c r="AD83" s="550"/>
      <c r="AE83" s="550"/>
      <c r="AF83" s="78">
        <f t="shared" ref="AF83:AF173" si="69">N83-K83</f>
        <v>-724.00000000000227</v>
      </c>
      <c r="AG83" s="554">
        <f t="shared" ref="AG83:AG173" si="70">N83/K83</f>
        <v>0.6379999999999989</v>
      </c>
      <c r="AH83" s="910">
        <f>AG95</f>
        <v>0.83375252365010133</v>
      </c>
      <c r="AJ83" s="62" t="str">
        <f>A83</f>
        <v>四度四組
(ET-55)</v>
      </c>
      <c r="AK83" s="404">
        <f>AVERAGE(AK84:AK94)</f>
        <v>6.3750000000000178</v>
      </c>
    </row>
    <row r="84" spans="1:37" ht="19.2" customHeight="1">
      <c r="A84" s="919"/>
      <c r="B84" s="142" t="s">
        <v>163</v>
      </c>
      <c r="C84" s="157"/>
      <c r="D84" s="225" t="s">
        <v>191</v>
      </c>
      <c r="E84" s="72"/>
      <c r="F84" s="174">
        <v>28.26</v>
      </c>
      <c r="G84" s="74">
        <v>1003</v>
      </c>
      <c r="H84" s="116">
        <f t="shared" si="62"/>
        <v>28344.780000000002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1504.4999999999995</v>
      </c>
      <c r="O84" s="221">
        <f t="shared" si="64"/>
        <v>125.37499999999996</v>
      </c>
      <c r="P84" s="84">
        <f t="shared" si="65"/>
        <v>0</v>
      </c>
      <c r="Q84" s="119">
        <f t="shared" si="66"/>
        <v>-41.2916666666667</v>
      </c>
      <c r="R84" s="224">
        <f t="shared" si="67"/>
        <v>0.75224999999999975</v>
      </c>
      <c r="S84" s="910"/>
      <c r="T84" s="198">
        <v>0.34930555555555554</v>
      </c>
      <c r="U84" s="198">
        <v>0.37708333333333333</v>
      </c>
      <c r="V84" s="552">
        <v>8</v>
      </c>
      <c r="W84" s="562">
        <f t="shared" si="68"/>
        <v>40.000000000000014</v>
      </c>
      <c r="X84" s="83"/>
      <c r="Y84" s="83"/>
      <c r="Z84" s="84"/>
      <c r="AA84" s="84"/>
      <c r="AB84" s="895"/>
      <c r="AC84" s="895"/>
      <c r="AD84" s="550"/>
      <c r="AE84" s="550"/>
      <c r="AF84" s="78">
        <f t="shared" si="69"/>
        <v>-495.50000000000045</v>
      </c>
      <c r="AG84" s="554">
        <f t="shared" si="70"/>
        <v>0.75224999999999975</v>
      </c>
      <c r="AH84" s="910"/>
      <c r="AJ84" s="405">
        <f t="shared" ref="AJ84:AJ94" si="71">IF((IF(V84&lt;10,V84,(X84-U83)*1440))=0,"",IF(V84&lt;10,V84,(X84-U83)*1440))</f>
        <v>8</v>
      </c>
      <c r="AK84" s="406">
        <f>IF(AJ84&gt;4,AJ84,"")</f>
        <v>8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3128</v>
      </c>
      <c r="H85" s="116">
        <f t="shared" si="62"/>
        <v>191152.08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1303.3333333333335</v>
      </c>
      <c r="O85" s="221">
        <f t="shared" si="64"/>
        <v>81.458333333333343</v>
      </c>
      <c r="P85" s="84">
        <f>M85-J85</f>
        <v>0</v>
      </c>
      <c r="Q85" s="119">
        <f>O85-L85</f>
        <v>-8.5416666666666572</v>
      </c>
      <c r="R85" s="224">
        <f>O85/L85</f>
        <v>0.90509259259259267</v>
      </c>
      <c r="S85" s="910"/>
      <c r="T85" s="198">
        <v>0.38194444444444442</v>
      </c>
      <c r="U85" s="198">
        <v>0.4819444444444444</v>
      </c>
      <c r="V85" s="552">
        <v>7</v>
      </c>
      <c r="W85" s="562">
        <f t="shared" si="68"/>
        <v>143.99999999999997</v>
      </c>
      <c r="X85" s="83"/>
      <c r="Y85" s="83"/>
      <c r="Z85" s="84"/>
      <c r="AA85" s="84"/>
      <c r="AB85" s="895"/>
      <c r="AC85" s="895"/>
      <c r="AD85" s="550"/>
      <c r="AE85" s="550"/>
      <c r="AF85" s="78">
        <f t="shared" si="69"/>
        <v>-136.66666666666652</v>
      </c>
      <c r="AG85" s="554">
        <f t="shared" si="70"/>
        <v>0.90509259259259267</v>
      </c>
      <c r="AH85" s="910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919"/>
      <c r="B86" s="142" t="s">
        <v>167</v>
      </c>
      <c r="C86" s="127"/>
      <c r="D86" s="225" t="s">
        <v>127</v>
      </c>
      <c r="E86" s="72"/>
      <c r="F86" s="174">
        <v>61.09</v>
      </c>
      <c r="G86" s="74">
        <v>2060</v>
      </c>
      <c r="H86" s="116">
        <f t="shared" si="62"/>
        <v>125845.40000000001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1274.2268041237116</v>
      </c>
      <c r="O86" s="221">
        <f t="shared" si="64"/>
        <v>74.954517889630097</v>
      </c>
      <c r="P86" s="84">
        <f>M86-J86</f>
        <v>0</v>
      </c>
      <c r="Q86" s="119">
        <f>O86-L86</f>
        <v>-9.7513644633110772</v>
      </c>
      <c r="R86" s="224">
        <f>O86/L86</f>
        <v>0.88487972508591084</v>
      </c>
      <c r="S86" s="910"/>
      <c r="T86" s="198">
        <v>0.52291666666666659</v>
      </c>
      <c r="U86" s="198">
        <v>0.59027777777777768</v>
      </c>
      <c r="V86" s="552">
        <v>5</v>
      </c>
      <c r="W86" s="562">
        <f t="shared" si="68"/>
        <v>96.999999999999972</v>
      </c>
      <c r="X86" s="83"/>
      <c r="Y86" s="83"/>
      <c r="Z86" s="84"/>
      <c r="AA86" s="84"/>
      <c r="AB86" s="895"/>
      <c r="AC86" s="895"/>
      <c r="AD86" s="550"/>
      <c r="AE86" s="550"/>
      <c r="AF86" s="78">
        <f>N86-K86</f>
        <v>-165.77319587628836</v>
      </c>
      <c r="AG86" s="554">
        <f>N86/K86</f>
        <v>0.88487972508591084</v>
      </c>
      <c r="AH86" s="910"/>
      <c r="AJ86" s="405">
        <f t="shared" si="71"/>
        <v>5</v>
      </c>
      <c r="AK86" s="406">
        <f t="shared" si="72"/>
        <v>5</v>
      </c>
    </row>
    <row r="87" spans="1:37" ht="19.2" customHeight="1">
      <c r="A87" s="919"/>
      <c r="B87" s="142" t="s">
        <v>167</v>
      </c>
      <c r="C87" s="558"/>
      <c r="D87" s="71" t="s">
        <v>121</v>
      </c>
      <c r="E87" s="72"/>
      <c r="F87" s="174">
        <v>77.34</v>
      </c>
      <c r="G87" s="85">
        <v>639</v>
      </c>
      <c r="H87" s="116">
        <f t="shared" si="62"/>
        <v>49420.26</v>
      </c>
      <c r="I87" s="552">
        <v>1</v>
      </c>
      <c r="J87" s="129">
        <v>18</v>
      </c>
      <c r="K87" s="85">
        <v>1440</v>
      </c>
      <c r="L87" s="118">
        <v>80</v>
      </c>
      <c r="M87" s="560">
        <v>18</v>
      </c>
      <c r="N87" s="85">
        <f t="shared" si="63"/>
        <v>1236.7741935483916</v>
      </c>
      <c r="O87" s="221">
        <f t="shared" si="64"/>
        <v>68.709677419355089</v>
      </c>
      <c r="P87" s="84">
        <f>M87-J87</f>
        <v>0</v>
      </c>
      <c r="Q87" s="119">
        <f>O87-L87</f>
        <v>-11.290322580644911</v>
      </c>
      <c r="R87" s="224">
        <f>O87/L87</f>
        <v>0.85887096774193861</v>
      </c>
      <c r="S87" s="910"/>
      <c r="T87" s="198">
        <v>0.59513888888888888</v>
      </c>
      <c r="U87" s="198">
        <v>0.61666666666666659</v>
      </c>
      <c r="V87" s="552">
        <v>7</v>
      </c>
      <c r="W87" s="562">
        <f t="shared" si="68"/>
        <v>30.99999999999989</v>
      </c>
      <c r="X87" s="83"/>
      <c r="Y87" s="83"/>
      <c r="Z87" s="84"/>
      <c r="AA87" s="84"/>
      <c r="AB87" s="895"/>
      <c r="AC87" s="895"/>
      <c r="AD87" s="550"/>
      <c r="AE87" s="550"/>
      <c r="AF87" s="78">
        <f>N87-K87</f>
        <v>-203.22580645160838</v>
      </c>
      <c r="AG87" s="554">
        <f>N87/K87</f>
        <v>0.85887096774193861</v>
      </c>
      <c r="AH87" s="910"/>
      <c r="AJ87" s="405">
        <f t="shared" si="71"/>
        <v>7</v>
      </c>
      <c r="AK87" s="406">
        <f t="shared" si="72"/>
        <v>7</v>
      </c>
    </row>
    <row r="88" spans="1:37" ht="19.2" customHeight="1">
      <c r="A88" s="919"/>
      <c r="B88" s="142" t="s">
        <v>167</v>
      </c>
      <c r="C88" s="558"/>
      <c r="D88" s="71" t="s">
        <v>128</v>
      </c>
      <c r="E88" s="72"/>
      <c r="F88" s="174">
        <v>69.260000000000005</v>
      </c>
      <c r="G88" s="148">
        <v>463.79999999999995</v>
      </c>
      <c r="H88" s="116">
        <f t="shared" si="62"/>
        <v>32122.788</v>
      </c>
      <c r="I88" s="552">
        <v>1</v>
      </c>
      <c r="J88" s="129">
        <v>20</v>
      </c>
      <c r="K88" s="85">
        <v>1385</v>
      </c>
      <c r="L88" s="118">
        <v>69.25</v>
      </c>
      <c r="M88" s="560">
        <v>20</v>
      </c>
      <c r="N88" s="85">
        <f t="shared" si="63"/>
        <v>1264.9090909090951</v>
      </c>
      <c r="O88" s="221">
        <f t="shared" si="64"/>
        <v>63.245454545454756</v>
      </c>
      <c r="P88" s="84">
        <f t="shared" ref="P88" si="73">M88-J88</f>
        <v>0</v>
      </c>
      <c r="Q88" s="119">
        <f t="shared" ref="Q88" si="74">O88-L88</f>
        <v>-6.0045454545452444</v>
      </c>
      <c r="R88" s="224">
        <f t="shared" ref="R88" si="75">O88/L88</f>
        <v>0.91329176238923837</v>
      </c>
      <c r="S88" s="910"/>
      <c r="T88" s="198">
        <v>0.63263888888888875</v>
      </c>
      <c r="U88" s="198">
        <v>0.64791666666666647</v>
      </c>
      <c r="V88" s="552">
        <v>23</v>
      </c>
      <c r="W88" s="562">
        <f t="shared" si="68"/>
        <v>21.999999999999922</v>
      </c>
      <c r="X88" s="83">
        <v>0.62083333333333335</v>
      </c>
      <c r="Y88" s="83">
        <v>0.63194444444444442</v>
      </c>
      <c r="Z88" s="84"/>
      <c r="AA88" s="84"/>
      <c r="AB88" s="895"/>
      <c r="AC88" s="895"/>
      <c r="AD88" s="550"/>
      <c r="AE88" s="550"/>
      <c r="AF88" s="78">
        <f>N88-K88</f>
        <v>-120.09090909090492</v>
      </c>
      <c r="AG88" s="554">
        <f>N88/K88</f>
        <v>0.91329176238923837</v>
      </c>
      <c r="AH88" s="910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919"/>
      <c r="B89" s="142" t="s">
        <v>167</v>
      </c>
      <c r="C89" s="558"/>
      <c r="D89" s="71" t="s">
        <v>122</v>
      </c>
      <c r="E89" s="72"/>
      <c r="F89" s="174">
        <v>53.36</v>
      </c>
      <c r="G89" s="148">
        <v>1838.38</v>
      </c>
      <c r="H89" s="116">
        <f t="shared" si="62"/>
        <v>98095.9568</v>
      </c>
      <c r="I89" s="552">
        <v>1</v>
      </c>
      <c r="J89" s="129">
        <v>19</v>
      </c>
      <c r="K89" s="85">
        <v>1636</v>
      </c>
      <c r="L89" s="118">
        <v>86.10526315789474</v>
      </c>
      <c r="M89" s="560">
        <v>19</v>
      </c>
      <c r="N89" s="85">
        <f t="shared" si="63"/>
        <v>1378.7849999999996</v>
      </c>
      <c r="O89" s="221">
        <f t="shared" si="64"/>
        <v>72.567631578947342</v>
      </c>
      <c r="P89" s="84">
        <f>M89-J89</f>
        <v>0</v>
      </c>
      <c r="Q89" s="119">
        <f>O89-L89</f>
        <v>-13.537631578947398</v>
      </c>
      <c r="R89" s="224">
        <f>O89/L89</f>
        <v>0.84277811735941288</v>
      </c>
      <c r="S89" s="910"/>
      <c r="T89" s="198">
        <v>0.65208333333333313</v>
      </c>
      <c r="U89" s="198">
        <v>0.70763888888888871</v>
      </c>
      <c r="V89" s="552">
        <v>6</v>
      </c>
      <c r="W89" s="562">
        <f t="shared" si="68"/>
        <v>80.000000000000028</v>
      </c>
      <c r="X89" s="83"/>
      <c r="Y89" s="83"/>
      <c r="Z89" s="84"/>
      <c r="AA89" s="84"/>
      <c r="AB89" s="895"/>
      <c r="AC89" s="895"/>
      <c r="AD89" s="550">
        <v>1</v>
      </c>
      <c r="AE89" s="550"/>
      <c r="AF89" s="78">
        <f>N89-K89</f>
        <v>-257.21500000000037</v>
      </c>
      <c r="AG89" s="554">
        <f>N89/K89</f>
        <v>0.84277811735941299</v>
      </c>
      <c r="AH89" s="910"/>
      <c r="AJ89" s="405">
        <f t="shared" si="71"/>
        <v>6</v>
      </c>
      <c r="AK89" s="406">
        <f t="shared" si="72"/>
        <v>6</v>
      </c>
    </row>
    <row r="90" spans="1:37" ht="19.2" customHeight="1">
      <c r="A90" s="919"/>
      <c r="B90" s="142" t="s">
        <v>164</v>
      </c>
      <c r="C90" s="558"/>
      <c r="D90" s="71" t="s">
        <v>107</v>
      </c>
      <c r="E90" s="72"/>
      <c r="F90" s="174">
        <v>49.52</v>
      </c>
      <c r="G90" s="74">
        <v>380.64</v>
      </c>
      <c r="H90" s="116">
        <f t="shared" si="62"/>
        <v>18849.292799999999</v>
      </c>
      <c r="I90" s="226">
        <v>1</v>
      </c>
      <c r="J90" s="129">
        <v>18</v>
      </c>
      <c r="K90" s="85">
        <v>1565</v>
      </c>
      <c r="L90" s="118">
        <v>86.944444444444443</v>
      </c>
      <c r="M90" s="560">
        <v>18</v>
      </c>
      <c r="N90" s="85">
        <f t="shared" si="63"/>
        <v>1427.4000000000051</v>
      </c>
      <c r="O90" s="221">
        <f t="shared" si="64"/>
        <v>79.300000000000281</v>
      </c>
      <c r="P90" s="84">
        <f t="shared" ref="P90:P91" si="76">M90-J90</f>
        <v>0</v>
      </c>
      <c r="Q90" s="119">
        <f t="shared" ref="Q90:Q91" si="77">O90-L90</f>
        <v>-7.6444444444441615</v>
      </c>
      <c r="R90" s="224">
        <f t="shared" ref="R90:R91" si="78">O90/L90</f>
        <v>0.91207667731629716</v>
      </c>
      <c r="S90" s="910"/>
      <c r="T90" s="198">
        <v>0.7124999999999998</v>
      </c>
      <c r="U90" s="198">
        <v>0.72361111111111087</v>
      </c>
      <c r="V90" s="552">
        <v>7</v>
      </c>
      <c r="W90" s="562">
        <f t="shared" si="68"/>
        <v>15.999999999999943</v>
      </c>
      <c r="X90" s="227"/>
      <c r="Y90" s="227"/>
      <c r="Z90" s="84"/>
      <c r="AA90" s="84"/>
      <c r="AB90" s="895"/>
      <c r="AC90" s="895"/>
      <c r="AD90" s="550"/>
      <c r="AE90" s="550"/>
      <c r="AF90" s="78">
        <f t="shared" si="69"/>
        <v>-137.59999999999491</v>
      </c>
      <c r="AG90" s="554">
        <f t="shared" si="70"/>
        <v>0.91207667731629716</v>
      </c>
      <c r="AH90" s="910"/>
      <c r="AJ90" s="405">
        <f t="shared" si="71"/>
        <v>7</v>
      </c>
      <c r="AK90" s="406">
        <f t="shared" si="72"/>
        <v>7</v>
      </c>
    </row>
    <row r="91" spans="1:37" ht="19.2" customHeight="1">
      <c r="A91" s="919"/>
      <c r="B91" s="142" t="s">
        <v>164</v>
      </c>
      <c r="C91" s="558"/>
      <c r="D91" s="71" t="s">
        <v>103</v>
      </c>
      <c r="E91" s="72"/>
      <c r="F91" s="174">
        <v>38.39</v>
      </c>
      <c r="G91" s="74">
        <v>536.4</v>
      </c>
      <c r="H91" s="116">
        <f t="shared" si="62"/>
        <v>20592.396000000001</v>
      </c>
      <c r="I91" s="228">
        <v>1</v>
      </c>
      <c r="J91" s="129">
        <v>17</v>
      </c>
      <c r="K91" s="85">
        <v>1565</v>
      </c>
      <c r="L91" s="118">
        <v>92.058823529411768</v>
      </c>
      <c r="M91" s="560">
        <v>17</v>
      </c>
      <c r="N91" s="85">
        <f t="shared" si="63"/>
        <v>1399.3043478260822</v>
      </c>
      <c r="O91" s="221">
        <f t="shared" si="64"/>
        <v>82.312020460357772</v>
      </c>
      <c r="P91" s="84">
        <f t="shared" si="76"/>
        <v>0</v>
      </c>
      <c r="Q91" s="119">
        <f t="shared" si="77"/>
        <v>-9.7468030690539962</v>
      </c>
      <c r="R91" s="224">
        <f t="shared" si="78"/>
        <v>0.89412418391442949</v>
      </c>
      <c r="S91" s="911"/>
      <c r="T91" s="198">
        <v>0.72708333333333308</v>
      </c>
      <c r="U91" s="198">
        <v>0.74305555555555536</v>
      </c>
      <c r="V91" s="552">
        <v>5</v>
      </c>
      <c r="W91" s="562">
        <f t="shared" si="68"/>
        <v>23.000000000000078</v>
      </c>
      <c r="X91" s="149"/>
      <c r="Y91" s="149"/>
      <c r="Z91" s="84"/>
      <c r="AA91" s="84"/>
      <c r="AB91" s="895"/>
      <c r="AC91" s="895"/>
      <c r="AD91" s="550"/>
      <c r="AE91" s="550"/>
      <c r="AF91" s="78">
        <f t="shared" si="69"/>
        <v>-165.69565217391778</v>
      </c>
      <c r="AG91" s="554">
        <f t="shared" si="70"/>
        <v>0.89412418391442949</v>
      </c>
      <c r="AH91" s="911"/>
      <c r="AJ91" s="405">
        <f t="shared" si="71"/>
        <v>5</v>
      </c>
      <c r="AK91" s="406">
        <f t="shared" si="72"/>
        <v>5</v>
      </c>
    </row>
    <row r="92" spans="1:37" ht="19.2" customHeight="1">
      <c r="A92" s="919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895"/>
      <c r="AC92" s="895"/>
      <c r="AD92" s="550"/>
      <c r="AE92" s="550"/>
      <c r="AF92" s="78">
        <f t="shared" si="69"/>
        <v>0</v>
      </c>
      <c r="AG92" s="554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920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895"/>
      <c r="AC93" s="895"/>
      <c r="AD93" s="550"/>
      <c r="AE93" s="550"/>
      <c r="AF93" s="78">
        <f t="shared" si="69"/>
        <v>0</v>
      </c>
      <c r="AG93" s="554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920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895"/>
      <c r="AC94" s="895"/>
      <c r="AD94" s="550"/>
      <c r="AE94" s="550"/>
      <c r="AF94" s="78">
        <f t="shared" si="69"/>
        <v>0</v>
      </c>
      <c r="AG94" s="554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839</v>
      </c>
      <c r="D95" s="891" t="s">
        <v>750</v>
      </c>
      <c r="E95" s="891"/>
      <c r="F95" s="98"/>
      <c r="G95" s="99"/>
      <c r="H95" s="237"/>
      <c r="I95" s="135"/>
      <c r="J95" s="238">
        <v>16.555555555555557</v>
      </c>
      <c r="K95" s="238">
        <v>1607.8888888888889</v>
      </c>
      <c r="L95" s="239">
        <v>102.48863853533618</v>
      </c>
      <c r="M95" s="238">
        <f t="shared" ref="M95:O95" si="79">AVERAGE(M83:M94)</f>
        <v>16.555555555555557</v>
      </c>
      <c r="N95" s="238">
        <f t="shared" si="79"/>
        <v>1340.5814188600684</v>
      </c>
      <c r="O95" s="239">
        <f t="shared" si="79"/>
        <v>83.806218728934653</v>
      </c>
      <c r="P95" s="240">
        <f>M95-J95</f>
        <v>0</v>
      </c>
      <c r="Q95" s="241">
        <f t="shared" ref="Q95:Q103" si="80">O95-L95</f>
        <v>-18.682419806401526</v>
      </c>
      <c r="R95" s="242">
        <f>O95/L95</f>
        <v>0.81771228427470843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1</v>
      </c>
      <c r="AE95" s="139">
        <f>SUM(AE83:AE94)</f>
        <v>0</v>
      </c>
      <c r="AF95" s="104">
        <f t="shared" si="69"/>
        <v>-267.30747002882049</v>
      </c>
      <c r="AG95" s="555">
        <f t="shared" si="70"/>
        <v>0.83375252365010133</v>
      </c>
      <c r="AH95" s="911"/>
    </row>
    <row r="96" spans="1:37" ht="19.2" customHeight="1">
      <c r="A96" s="921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1298.5</v>
      </c>
      <c r="H96" s="75">
        <f t="shared" ref="H96:H105" si="81">F96*G96</f>
        <v>56017.29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82">G96/W96*60</f>
        <v>1320.5084745762706</v>
      </c>
      <c r="O96" s="77">
        <f t="shared" ref="O96:O103" si="83">N96/M96</f>
        <v>77.676969092721805</v>
      </c>
      <c r="P96" s="78">
        <f t="shared" ref="P96:P103" si="84">M96-J96</f>
        <v>0</v>
      </c>
      <c r="Q96" s="79">
        <f t="shared" si="80"/>
        <v>-10.558325024925253</v>
      </c>
      <c r="R96" s="554">
        <f t="shared" ref="R96:R103" si="85">O96/L96</f>
        <v>0.88033898305084712</v>
      </c>
      <c r="S96" s="910">
        <f>R108</f>
        <v>0.84925484350021274</v>
      </c>
      <c r="T96" s="80">
        <v>0.33333333333333331</v>
      </c>
      <c r="U96" s="80">
        <v>0.37430555555555556</v>
      </c>
      <c r="V96" s="550">
        <v>5</v>
      </c>
      <c r="W96" s="120">
        <f t="shared" ref="W96:W133" si="86">(U96-T96)*24*60</f>
        <v>59.000000000000028</v>
      </c>
      <c r="X96" s="126"/>
      <c r="Y96" s="126"/>
      <c r="Z96" s="84"/>
      <c r="AA96" s="84"/>
      <c r="AB96" s="895"/>
      <c r="AC96" s="895"/>
      <c r="AD96" s="550"/>
      <c r="AE96" s="550"/>
      <c r="AF96" s="84">
        <f t="shared" si="69"/>
        <v>-179.4915254237294</v>
      </c>
      <c r="AG96" s="551">
        <f t="shared" si="70"/>
        <v>0.88033898305084701</v>
      </c>
      <c r="AH96" s="894">
        <f>AG108</f>
        <v>0.84688501704210828</v>
      </c>
    </row>
    <row r="97" spans="1:37" s="252" customFormat="1" ht="19.2" customHeight="1">
      <c r="A97" s="921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2091.75</v>
      </c>
      <c r="H97" s="247">
        <f t="shared" si="81"/>
        <v>60897.431192660537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82"/>
        <v>1120.5803571428571</v>
      </c>
      <c r="O97" s="77">
        <f t="shared" si="83"/>
        <v>56.029017857142854</v>
      </c>
      <c r="P97" s="78">
        <f t="shared" si="84"/>
        <v>0</v>
      </c>
      <c r="Q97" s="79">
        <f t="shared" si="80"/>
        <v>-13.220982142857146</v>
      </c>
      <c r="R97" s="554">
        <f t="shared" si="85"/>
        <v>0.80908329035585347</v>
      </c>
      <c r="S97" s="910"/>
      <c r="T97" s="248">
        <v>0.39027777777777778</v>
      </c>
      <c r="U97" s="248">
        <v>0.46805555555555556</v>
      </c>
      <c r="V97" s="249">
        <v>23</v>
      </c>
      <c r="W97" s="120">
        <f t="shared" si="86"/>
        <v>112</v>
      </c>
      <c r="X97" s="83">
        <v>0.37847222222222227</v>
      </c>
      <c r="Y97" s="83">
        <v>0.3888888888888889</v>
      </c>
      <c r="Z97" s="84"/>
      <c r="AA97" s="84"/>
      <c r="AB97" s="895"/>
      <c r="AC97" s="895"/>
      <c r="AD97" s="249"/>
      <c r="AE97" s="249"/>
      <c r="AF97" s="250">
        <f t="shared" si="69"/>
        <v>-264.41964285714289</v>
      </c>
      <c r="AG97" s="251">
        <f t="shared" si="70"/>
        <v>0.80908329035585347</v>
      </c>
      <c r="AH97" s="894"/>
      <c r="AJ97" s="62"/>
      <c r="AK97" s="62"/>
    </row>
    <row r="98" spans="1:37" s="255" customFormat="1" ht="19.2" customHeight="1">
      <c r="A98" s="921"/>
      <c r="B98" s="552" t="s">
        <v>166</v>
      </c>
      <c r="C98" s="86"/>
      <c r="D98" s="71" t="s">
        <v>123</v>
      </c>
      <c r="E98" s="114"/>
      <c r="F98" s="245">
        <v>51.44</v>
      </c>
      <c r="G98" s="85">
        <v>1043</v>
      </c>
      <c r="H98" s="247">
        <f t="shared" si="81"/>
        <v>53651.92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82"/>
        <v>1180.7547169811328</v>
      </c>
      <c r="O98" s="77">
        <f t="shared" si="83"/>
        <v>59.037735849056638</v>
      </c>
      <c r="P98" s="78">
        <f t="shared" si="84"/>
        <v>0</v>
      </c>
      <c r="Q98" s="79">
        <f t="shared" si="80"/>
        <v>-12.962264150943362</v>
      </c>
      <c r="R98" s="554">
        <f t="shared" si="85"/>
        <v>0.81996855345912001</v>
      </c>
      <c r="S98" s="910"/>
      <c r="T98" s="80">
        <v>0.50902777777777775</v>
      </c>
      <c r="U98" s="80">
        <v>0.54583333333333328</v>
      </c>
      <c r="V98" s="550">
        <v>5</v>
      </c>
      <c r="W98" s="120">
        <f t="shared" si="86"/>
        <v>52.999999999999972</v>
      </c>
      <c r="X98" s="253"/>
      <c r="Y98" s="253"/>
      <c r="Z98" s="254"/>
      <c r="AA98" s="254"/>
      <c r="AB98" s="895"/>
      <c r="AC98" s="895"/>
      <c r="AD98" s="550"/>
      <c r="AE98" s="550">
        <v>1</v>
      </c>
      <c r="AF98" s="250">
        <f t="shared" si="69"/>
        <v>-259.24528301886721</v>
      </c>
      <c r="AG98" s="551">
        <f t="shared" si="70"/>
        <v>0.81996855345912001</v>
      </c>
      <c r="AH98" s="894"/>
      <c r="AJ98" s="62"/>
      <c r="AK98" s="62"/>
    </row>
    <row r="99" spans="1:37" ht="19.2" customHeight="1">
      <c r="A99" s="921"/>
      <c r="B99" s="552" t="s">
        <v>166</v>
      </c>
      <c r="C99" s="112"/>
      <c r="D99" s="113" t="s">
        <v>192</v>
      </c>
      <c r="E99" s="114"/>
      <c r="F99" s="245">
        <v>56.43</v>
      </c>
      <c r="G99" s="85">
        <v>1264</v>
      </c>
      <c r="H99" s="247">
        <f t="shared" si="81"/>
        <v>71327.520000000004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82"/>
        <v>1243.2786885245946</v>
      </c>
      <c r="O99" s="77">
        <f t="shared" si="83"/>
        <v>65.435720448662877</v>
      </c>
      <c r="P99" s="78">
        <f t="shared" si="84"/>
        <v>0</v>
      </c>
      <c r="Q99" s="79">
        <f t="shared" si="80"/>
        <v>-7.4590163934423828</v>
      </c>
      <c r="R99" s="554">
        <f t="shared" si="85"/>
        <v>0.8976741433390576</v>
      </c>
      <c r="S99" s="910"/>
      <c r="T99" s="80">
        <v>0.55069444444444449</v>
      </c>
      <c r="U99" s="80">
        <v>0.59305555555555545</v>
      </c>
      <c r="V99" s="550">
        <v>7</v>
      </c>
      <c r="W99" s="120">
        <f t="shared" si="86"/>
        <v>60.999999999999787</v>
      </c>
      <c r="X99" s="218"/>
      <c r="Y99" s="218"/>
      <c r="Z99" s="159"/>
      <c r="AA99" s="159"/>
      <c r="AB99" s="895"/>
      <c r="AC99" s="895"/>
      <c r="AD99" s="550"/>
      <c r="AE99" s="550"/>
      <c r="AF99" s="250">
        <f t="shared" si="69"/>
        <v>-141.7213114754054</v>
      </c>
      <c r="AG99" s="251">
        <f t="shared" si="70"/>
        <v>0.89767414333905748</v>
      </c>
      <c r="AH99" s="894"/>
    </row>
    <row r="100" spans="1:37" s="255" customFormat="1" ht="19.2" customHeight="1">
      <c r="A100" s="921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1021</v>
      </c>
      <c r="H100" s="247">
        <f t="shared" si="81"/>
        <v>58503.299999999996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82"/>
        <v>1225.2000000000003</v>
      </c>
      <c r="O100" s="77">
        <f t="shared" si="83"/>
        <v>64.484210526315806</v>
      </c>
      <c r="P100" s="78">
        <f t="shared" si="84"/>
        <v>0</v>
      </c>
      <c r="Q100" s="79">
        <f t="shared" si="80"/>
        <v>-11.305263157894714</v>
      </c>
      <c r="R100" s="554">
        <f t="shared" si="85"/>
        <v>0.85083333333333366</v>
      </c>
      <c r="S100" s="910"/>
      <c r="T100" s="248">
        <v>0.60902777777777772</v>
      </c>
      <c r="U100" s="248">
        <v>0.64374999999999993</v>
      </c>
      <c r="V100" s="249">
        <v>23</v>
      </c>
      <c r="W100" s="120">
        <f t="shared" si="86"/>
        <v>49.999999999999986</v>
      </c>
      <c r="X100" s="256">
        <v>0.59722222222222221</v>
      </c>
      <c r="Y100" s="256">
        <v>0.60833333333333328</v>
      </c>
      <c r="Z100" s="254"/>
      <c r="AA100" s="254"/>
      <c r="AB100" s="895"/>
      <c r="AC100" s="895"/>
      <c r="AD100" s="550"/>
      <c r="AE100" s="550"/>
      <c r="AF100" s="250">
        <f t="shared" si="69"/>
        <v>-214.79999999999973</v>
      </c>
      <c r="AG100" s="551">
        <f t="shared" si="70"/>
        <v>0.85083333333333355</v>
      </c>
      <c r="AH100" s="894"/>
      <c r="AJ100" s="62"/>
      <c r="AK100" s="62"/>
    </row>
    <row r="101" spans="1:37" s="255" customFormat="1" ht="19.2" customHeight="1">
      <c r="A101" s="921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697.25</v>
      </c>
      <c r="H101" s="247">
        <f t="shared" si="81"/>
        <v>20299.143730886848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82"/>
        <v>1162.0833333333376</v>
      </c>
      <c r="O101" s="77">
        <f t="shared" si="83"/>
        <v>58.104166666666877</v>
      </c>
      <c r="P101" s="78">
        <f t="shared" si="84"/>
        <v>0</v>
      </c>
      <c r="Q101" s="79">
        <f t="shared" si="80"/>
        <v>-11.145833333333123</v>
      </c>
      <c r="R101" s="554">
        <f t="shared" si="85"/>
        <v>0.83904933814681415</v>
      </c>
      <c r="S101" s="910"/>
      <c r="T101" s="248">
        <v>0.6479166666666667</v>
      </c>
      <c r="U101" s="80">
        <v>0.67291666666666661</v>
      </c>
      <c r="V101" s="249">
        <v>6</v>
      </c>
      <c r="W101" s="120">
        <f t="shared" si="86"/>
        <v>35.999999999999872</v>
      </c>
      <c r="X101" s="257"/>
      <c r="Y101" s="257"/>
      <c r="Z101" s="254"/>
      <c r="AA101" s="254"/>
      <c r="AB101" s="895"/>
      <c r="AC101" s="895"/>
      <c r="AD101" s="550"/>
      <c r="AE101" s="550"/>
      <c r="AF101" s="250">
        <f t="shared" si="69"/>
        <v>-222.91666666666242</v>
      </c>
      <c r="AG101" s="251">
        <f t="shared" si="70"/>
        <v>0.83904933814681415</v>
      </c>
      <c r="AH101" s="894"/>
      <c r="AJ101" s="62"/>
      <c r="AK101" s="62"/>
    </row>
    <row r="102" spans="1:37" s="255" customFormat="1" ht="19.2" customHeight="1">
      <c r="A102" s="921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556.5</v>
      </c>
      <c r="H102" s="247">
        <f t="shared" si="81"/>
        <v>24007.41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82"/>
        <v>1335.5999999999963</v>
      </c>
      <c r="O102" s="77">
        <f t="shared" si="83"/>
        <v>78.564705882352726</v>
      </c>
      <c r="P102" s="78">
        <f t="shared" si="84"/>
        <v>0</v>
      </c>
      <c r="Q102" s="79">
        <f t="shared" si="80"/>
        <v>-9.670588235294332</v>
      </c>
      <c r="R102" s="554">
        <f t="shared" si="85"/>
        <v>0.89039999999999753</v>
      </c>
      <c r="S102" s="910"/>
      <c r="T102" s="248">
        <v>0.6777777777777777</v>
      </c>
      <c r="U102" s="248">
        <v>0.69513888888888886</v>
      </c>
      <c r="V102" s="249">
        <v>7</v>
      </c>
      <c r="W102" s="120">
        <f t="shared" si="86"/>
        <v>25.000000000000071</v>
      </c>
      <c r="X102" s="257"/>
      <c r="Y102" s="257"/>
      <c r="Z102" s="254"/>
      <c r="AA102" s="254"/>
      <c r="AB102" s="895"/>
      <c r="AC102" s="895"/>
      <c r="AD102" s="550"/>
      <c r="AE102" s="550"/>
      <c r="AF102" s="250">
        <f t="shared" si="69"/>
        <v>-164.40000000000373</v>
      </c>
      <c r="AG102" s="551">
        <f t="shared" si="70"/>
        <v>0.89039999999999753</v>
      </c>
      <c r="AH102" s="894"/>
      <c r="AJ102" s="62"/>
      <c r="AK102" s="62"/>
    </row>
    <row r="103" spans="1:37" s="255" customFormat="1" ht="19.2" customHeight="1">
      <c r="A103" s="921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339</v>
      </c>
      <c r="H103" s="247">
        <f t="shared" si="81"/>
        <v>18475.5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82"/>
        <v>1130.0000000000041</v>
      </c>
      <c r="O103" s="77">
        <f t="shared" si="83"/>
        <v>53.809523809524002</v>
      </c>
      <c r="P103" s="78">
        <f t="shared" si="84"/>
        <v>0</v>
      </c>
      <c r="Q103" s="79">
        <f t="shared" si="80"/>
        <v>-14.761904761904567</v>
      </c>
      <c r="R103" s="554">
        <f t="shared" si="85"/>
        <v>0.7847222222222251</v>
      </c>
      <c r="S103" s="910"/>
      <c r="T103" s="248">
        <v>0.70833333333333337</v>
      </c>
      <c r="U103" s="248">
        <v>0.72083333333333333</v>
      </c>
      <c r="V103" s="249">
        <v>7</v>
      </c>
      <c r="W103" s="120">
        <f t="shared" si="86"/>
        <v>17.999999999999936</v>
      </c>
      <c r="X103" s="257"/>
      <c r="Y103" s="257"/>
      <c r="Z103" s="254"/>
      <c r="AA103" s="254"/>
      <c r="AB103" s="895"/>
      <c r="AC103" s="895"/>
      <c r="AD103" s="550"/>
      <c r="AE103" s="550"/>
      <c r="AF103" s="84">
        <f t="shared" si="69"/>
        <v>-309.99999999999591</v>
      </c>
      <c r="AG103" s="551">
        <f t="shared" si="70"/>
        <v>0.7847222222222251</v>
      </c>
      <c r="AH103" s="894"/>
      <c r="AJ103" s="62"/>
      <c r="AK103" s="62"/>
    </row>
    <row r="104" spans="1:37" s="255" customFormat="1" ht="19.2" customHeight="1">
      <c r="A104" s="921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81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911"/>
      <c r="T104" s="248"/>
      <c r="U104" s="248"/>
      <c r="V104" s="249"/>
      <c r="W104" s="120">
        <f t="shared" si="86"/>
        <v>0</v>
      </c>
      <c r="X104" s="257"/>
      <c r="Y104" s="257"/>
      <c r="Z104" s="254"/>
      <c r="AA104" s="254"/>
      <c r="AB104" s="895"/>
      <c r="AC104" s="895"/>
      <c r="AD104" s="550"/>
      <c r="AE104" s="550"/>
      <c r="AF104" s="250">
        <f t="shared" si="69"/>
        <v>0</v>
      </c>
      <c r="AG104" s="251" t="e">
        <f t="shared" si="70"/>
        <v>#DIV/0!</v>
      </c>
      <c r="AH104" s="894"/>
      <c r="AJ104" s="62"/>
      <c r="AK104" s="62"/>
    </row>
    <row r="105" spans="1:37" s="255" customFormat="1" ht="19.2" customHeight="1">
      <c r="A105" s="921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81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911"/>
      <c r="T105" s="248"/>
      <c r="U105" s="248"/>
      <c r="V105" s="249"/>
      <c r="W105" s="120">
        <f t="shared" si="86"/>
        <v>0</v>
      </c>
      <c r="X105" s="257"/>
      <c r="Y105" s="257"/>
      <c r="Z105" s="254"/>
      <c r="AA105" s="254"/>
      <c r="AB105" s="895"/>
      <c r="AC105" s="895"/>
      <c r="AD105" s="550"/>
      <c r="AE105" s="550"/>
      <c r="AF105" s="84">
        <f t="shared" si="69"/>
        <v>0</v>
      </c>
      <c r="AG105" s="551" t="e">
        <f t="shared" si="70"/>
        <v>#DIV/0!</v>
      </c>
      <c r="AH105" s="894"/>
      <c r="AJ105" s="62"/>
      <c r="AK105" s="62"/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920"/>
      <c r="T106" s="248"/>
      <c r="U106" s="248"/>
      <c r="V106" s="249"/>
      <c r="W106" s="120">
        <f t="shared" si="86"/>
        <v>0</v>
      </c>
      <c r="X106" s="257"/>
      <c r="Y106" s="257"/>
      <c r="Z106" s="254"/>
      <c r="AA106" s="254"/>
      <c r="AB106" s="895"/>
      <c r="AC106" s="895"/>
      <c r="AD106" s="550"/>
      <c r="AE106" s="550"/>
      <c r="AF106" s="84">
        <f t="shared" si="69"/>
        <v>0</v>
      </c>
      <c r="AG106" s="551" t="e">
        <f t="shared" si="70"/>
        <v>#DIV/0!</v>
      </c>
      <c r="AH106" s="894"/>
      <c r="AJ106" s="62"/>
      <c r="AK106" s="62"/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920"/>
      <c r="T107" s="248"/>
      <c r="U107" s="248"/>
      <c r="V107" s="249"/>
      <c r="W107" s="120">
        <f t="shared" si="86"/>
        <v>0</v>
      </c>
      <c r="X107" s="257"/>
      <c r="Y107" s="257"/>
      <c r="Z107" s="254"/>
      <c r="AA107" s="254"/>
      <c r="AB107" s="895"/>
      <c r="AC107" s="895"/>
      <c r="AD107" s="550"/>
      <c r="AE107" s="550"/>
      <c r="AF107" s="254"/>
      <c r="AG107" s="551"/>
      <c r="AH107" s="894"/>
      <c r="AJ107" s="62"/>
      <c r="AK107" s="62"/>
    </row>
    <row r="108" spans="1:37" ht="19.2" customHeight="1">
      <c r="A108" s="921"/>
      <c r="B108" s="142">
        <v>0</v>
      </c>
      <c r="C108" s="132" t="s">
        <v>841</v>
      </c>
      <c r="D108" s="891" t="s">
        <v>750</v>
      </c>
      <c r="E108" s="891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7">AVERAGE(M96:M107)</f>
        <v>19.125</v>
      </c>
      <c r="N108" s="103">
        <f t="shared" si="87"/>
        <v>1214.7506963197741</v>
      </c>
      <c r="O108" s="136">
        <f t="shared" si="87"/>
        <v>64.142756266555438</v>
      </c>
      <c r="P108" s="84">
        <f t="shared" ref="P108:P117" si="88">M108-J108</f>
        <v>0</v>
      </c>
      <c r="Q108" s="119">
        <f t="shared" ref="Q108:Q117" si="89">O108-L108</f>
        <v>-11.385522150074365</v>
      </c>
      <c r="R108" s="137">
        <f t="shared" ref="R108:R117" si="90">O108/L108</f>
        <v>0.84925484350021274</v>
      </c>
      <c r="S108" s="911"/>
      <c r="T108" s="80"/>
      <c r="U108" s="80"/>
      <c r="V108" s="85"/>
      <c r="W108" s="120">
        <f t="shared" si="86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0</v>
      </c>
      <c r="AE108" s="139">
        <f>SUM(AE96:AE107)</f>
        <v>1</v>
      </c>
      <c r="AF108" s="84">
        <f t="shared" si="69"/>
        <v>-219.62430368022592</v>
      </c>
      <c r="AG108" s="551">
        <f t="shared" si="70"/>
        <v>0.84688501704210828</v>
      </c>
      <c r="AH108" s="894"/>
    </row>
    <row r="109" spans="1:37" ht="19.2" customHeight="1">
      <c r="A109" s="912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1043</v>
      </c>
      <c r="H109" s="75">
        <f t="shared" ref="H109:H119" si="91">F109*G109</f>
        <v>53651.92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92">G109/W109*60</f>
        <v>1203.461538461539</v>
      </c>
      <c r="O109" s="77">
        <f t="shared" ref="O109:O117" si="93">N109/M109</f>
        <v>60.173076923076948</v>
      </c>
      <c r="P109" s="78">
        <f t="shared" si="88"/>
        <v>0</v>
      </c>
      <c r="Q109" s="79">
        <f t="shared" si="89"/>
        <v>-11.826923076923052</v>
      </c>
      <c r="R109" s="554">
        <f t="shared" si="90"/>
        <v>0.83573717948717985</v>
      </c>
      <c r="S109" s="915">
        <f>R121</f>
        <v>0.93085260061937702</v>
      </c>
      <c r="T109" s="265">
        <v>0.5</v>
      </c>
      <c r="U109" s="265">
        <v>0.53611111111111109</v>
      </c>
      <c r="V109" s="266">
        <v>5</v>
      </c>
      <c r="W109" s="562">
        <f t="shared" si="86"/>
        <v>51.999999999999972</v>
      </c>
      <c r="X109" s="83"/>
      <c r="Y109" s="83"/>
      <c r="Z109" s="84"/>
      <c r="AA109" s="84"/>
      <c r="AB109" s="895"/>
      <c r="AC109" s="895"/>
      <c r="AD109" s="550"/>
      <c r="AE109" s="550"/>
      <c r="AF109" s="78">
        <f t="shared" si="69"/>
        <v>-236.53846153846098</v>
      </c>
      <c r="AG109" s="160">
        <f t="shared" si="70"/>
        <v>0.83573717948717985</v>
      </c>
      <c r="AH109" s="894">
        <f>AG121</f>
        <v>0.92682090666553574</v>
      </c>
      <c r="AJ109" s="62" t="str">
        <f>A109</f>
        <v>綜合一組
(ET-55)</v>
      </c>
      <c r="AK109" s="404">
        <f>AVERAGE(AK110:AK120)</f>
        <v>6.1250000000000142</v>
      </c>
    </row>
    <row r="110" spans="1:37" ht="19.2" customHeight="1">
      <c r="A110" s="913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1580</v>
      </c>
      <c r="H110" s="75">
        <f t="shared" si="91"/>
        <v>47345.479641131809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92"/>
        <v>1089.655172413793</v>
      </c>
      <c r="O110" s="77">
        <f t="shared" si="93"/>
        <v>60.536398467432946</v>
      </c>
      <c r="P110" s="78">
        <f t="shared" si="88"/>
        <v>0</v>
      </c>
      <c r="Q110" s="79">
        <f t="shared" si="89"/>
        <v>-6.1302681992337256</v>
      </c>
      <c r="R110" s="554">
        <f t="shared" si="90"/>
        <v>0.90804597701149414</v>
      </c>
      <c r="S110" s="901"/>
      <c r="T110" s="265">
        <v>0.54166666666666663</v>
      </c>
      <c r="U110" s="265">
        <v>0.6020833333333333</v>
      </c>
      <c r="V110" s="266">
        <v>8</v>
      </c>
      <c r="W110" s="562">
        <f t="shared" si="86"/>
        <v>87.000000000000014</v>
      </c>
      <c r="X110" s="227"/>
      <c r="Y110" s="227"/>
      <c r="Z110" s="84"/>
      <c r="AA110" s="84"/>
      <c r="AB110" s="895"/>
      <c r="AC110" s="895"/>
      <c r="AD110" s="550"/>
      <c r="AE110" s="550"/>
      <c r="AF110" s="78">
        <f t="shared" si="69"/>
        <v>-110.34482758620697</v>
      </c>
      <c r="AG110" s="160">
        <f t="shared" si="70"/>
        <v>0.90804597701149414</v>
      </c>
      <c r="AH110" s="894"/>
      <c r="AJ110" s="405">
        <f>IF((IF(V110&lt;10,V110,(X110-U109)*1440))=0,"",IF(V110&lt;10,V110,(X110-U109)*1440))</f>
        <v>8</v>
      </c>
      <c r="AK110" s="406">
        <f>IF(AJ110&gt;4,AJ110,"")</f>
        <v>8</v>
      </c>
    </row>
    <row r="111" spans="1:37" ht="19.2" customHeight="1">
      <c r="A111" s="913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1082.1999999999998</v>
      </c>
      <c r="H111" s="75">
        <f t="shared" si="91"/>
        <v>37043.705999999991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2"/>
        <v>2094.5806451612866</v>
      </c>
      <c r="O111" s="77">
        <f t="shared" si="93"/>
        <v>161.12158808932975</v>
      </c>
      <c r="P111" s="78">
        <f t="shared" si="88"/>
        <v>0</v>
      </c>
      <c r="Q111" s="79">
        <f t="shared" si="89"/>
        <v>-11.955334987593318</v>
      </c>
      <c r="R111" s="554">
        <f t="shared" si="90"/>
        <v>0.93092473118279417</v>
      </c>
      <c r="S111" s="901"/>
      <c r="T111" s="265">
        <v>0.61736111111111103</v>
      </c>
      <c r="U111" s="265">
        <v>0.63888888888888884</v>
      </c>
      <c r="V111" s="266">
        <v>22</v>
      </c>
      <c r="W111" s="562">
        <f t="shared" si="86"/>
        <v>31.00000000000005</v>
      </c>
      <c r="X111" s="83">
        <v>0.6069444444444444</v>
      </c>
      <c r="Y111" s="83">
        <v>0.6166666666666667</v>
      </c>
      <c r="Z111" s="84"/>
      <c r="AA111" s="84"/>
      <c r="AB111" s="895"/>
      <c r="AC111" s="895"/>
      <c r="AD111" s="550"/>
      <c r="AE111" s="550"/>
      <c r="AF111" s="78">
        <f t="shared" si="69"/>
        <v>-155.41935483871339</v>
      </c>
      <c r="AG111" s="160">
        <f t="shared" si="70"/>
        <v>0.93092473118279406</v>
      </c>
      <c r="AH111" s="894"/>
      <c r="AJ111" s="405">
        <f t="shared" ref="AJ111:AJ120" si="94">IF((IF(V111&lt;10,V111,(X111-U110)*1440))=0,"",IF(V111&lt;10,V111,(X111-U110)*1440))</f>
        <v>6.9999999999999751</v>
      </c>
      <c r="AK111" s="406">
        <f t="shared" ref="AK111:AK120" si="95">IF(AJ111&gt;4,AJ111,"")</f>
        <v>6.9999999999999751</v>
      </c>
    </row>
    <row r="112" spans="1:37" ht="19.2" customHeight="1">
      <c r="A112" s="913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1667.05</v>
      </c>
      <c r="H112" s="75">
        <f t="shared" si="91"/>
        <v>59730.401499999993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92"/>
        <v>2128.1489361702129</v>
      </c>
      <c r="O112" s="77">
        <f t="shared" si="93"/>
        <v>193.468085106383</v>
      </c>
      <c r="P112" s="78">
        <f t="shared" si="88"/>
        <v>0</v>
      </c>
      <c r="Q112" s="79">
        <f t="shared" si="89"/>
        <v>-11.077369439071532</v>
      </c>
      <c r="R112" s="554">
        <f t="shared" si="90"/>
        <v>0.94584397163120582</v>
      </c>
      <c r="S112" s="901"/>
      <c r="T112" s="265">
        <v>0.64305555555555549</v>
      </c>
      <c r="U112" s="265">
        <v>0.67569444444444438</v>
      </c>
      <c r="V112" s="266">
        <v>6</v>
      </c>
      <c r="W112" s="562">
        <f t="shared" si="86"/>
        <v>46.999999999999993</v>
      </c>
      <c r="X112" s="253"/>
      <c r="Y112" s="253"/>
      <c r="Z112" s="84"/>
      <c r="AA112" s="84"/>
      <c r="AB112" s="895"/>
      <c r="AC112" s="895"/>
      <c r="AD112" s="550">
        <v>1</v>
      </c>
      <c r="AE112" s="550"/>
      <c r="AF112" s="78">
        <f t="shared" si="69"/>
        <v>-121.85106382978711</v>
      </c>
      <c r="AG112" s="160">
        <f t="shared" si="70"/>
        <v>0.9458439716312057</v>
      </c>
      <c r="AH112" s="894"/>
      <c r="AJ112" s="405">
        <f t="shared" si="94"/>
        <v>6</v>
      </c>
      <c r="AK112" s="406">
        <f t="shared" si="95"/>
        <v>6</v>
      </c>
    </row>
    <row r="113" spans="1:37" s="255" customFormat="1" ht="19.2" customHeight="1">
      <c r="A113" s="913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943</v>
      </c>
      <c r="H113" s="75">
        <f t="shared" si="91"/>
        <v>54854.310000000005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92"/>
        <v>1347.1428571428567</v>
      </c>
      <c r="O113" s="77">
        <f t="shared" si="93"/>
        <v>96.224489795918331</v>
      </c>
      <c r="P113" s="78">
        <f t="shared" si="88"/>
        <v>0</v>
      </c>
      <c r="Q113" s="79">
        <f t="shared" si="89"/>
        <v>-6.6326530612245307</v>
      </c>
      <c r="R113" s="554">
        <f t="shared" si="90"/>
        <v>0.93551587301587258</v>
      </c>
      <c r="S113" s="901"/>
      <c r="T113" s="265">
        <v>0.71597222222222212</v>
      </c>
      <c r="U113" s="265">
        <v>0.7451388888888888</v>
      </c>
      <c r="V113" s="266">
        <v>5</v>
      </c>
      <c r="W113" s="562">
        <f t="shared" si="86"/>
        <v>42.000000000000014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-92.857142857143344</v>
      </c>
      <c r="AG113" s="160">
        <f t="shared" si="70"/>
        <v>0.93551587301587269</v>
      </c>
      <c r="AH113" s="894"/>
      <c r="AJ113" s="405">
        <f t="shared" si="94"/>
        <v>5</v>
      </c>
      <c r="AK113" s="406">
        <f t="shared" si="95"/>
        <v>5</v>
      </c>
    </row>
    <row r="114" spans="1:37" s="255" customFormat="1" ht="19.2" customHeight="1">
      <c r="A114" s="913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600</v>
      </c>
      <c r="H114" s="75">
        <f t="shared" si="91"/>
        <v>32454.000000000004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92"/>
        <v>1384.6153846153809</v>
      </c>
      <c r="O114" s="77">
        <f t="shared" si="93"/>
        <v>98.901098901098635</v>
      </c>
      <c r="P114" s="78">
        <f t="shared" si="88"/>
        <v>0</v>
      </c>
      <c r="Q114" s="79">
        <f t="shared" si="89"/>
        <v>-3.9560439560442262</v>
      </c>
      <c r="R114" s="554">
        <f t="shared" si="90"/>
        <v>0.9615384615384589</v>
      </c>
      <c r="S114" s="901"/>
      <c r="T114" s="265">
        <v>0.74999999999999989</v>
      </c>
      <c r="U114" s="265">
        <v>0.76805555555555549</v>
      </c>
      <c r="V114" s="266">
        <v>7</v>
      </c>
      <c r="W114" s="562">
        <f t="shared" si="86"/>
        <v>26.000000000000068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-55.38461538461911</v>
      </c>
      <c r="AG114" s="160">
        <f t="shared" si="70"/>
        <v>0.9615384615384589</v>
      </c>
      <c r="AH114" s="894"/>
      <c r="AJ114" s="405">
        <f t="shared" si="94"/>
        <v>7</v>
      </c>
      <c r="AK114" s="406">
        <f t="shared" si="95"/>
        <v>7</v>
      </c>
    </row>
    <row r="115" spans="1:37" s="255" customFormat="1" ht="19.2" customHeight="1">
      <c r="A115" s="913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1037</v>
      </c>
      <c r="H115" s="75">
        <f t="shared" si="91"/>
        <v>57615.72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92"/>
        <v>1382.6666666666667</v>
      </c>
      <c r="O115" s="77">
        <f t="shared" si="93"/>
        <v>86.416666666666671</v>
      </c>
      <c r="P115" s="78">
        <f t="shared" si="88"/>
        <v>0</v>
      </c>
      <c r="Q115" s="79">
        <f t="shared" si="89"/>
        <v>-3.5833333333333286</v>
      </c>
      <c r="R115" s="554">
        <f t="shared" si="90"/>
        <v>0.96018518518518525</v>
      </c>
      <c r="S115" s="901"/>
      <c r="T115" s="265">
        <v>0.7715277777777777</v>
      </c>
      <c r="U115" s="265">
        <v>0.8027777777777777</v>
      </c>
      <c r="V115" s="266">
        <v>5</v>
      </c>
      <c r="W115" s="562">
        <f t="shared" si="86"/>
        <v>45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-57.333333333333258</v>
      </c>
      <c r="AG115" s="160">
        <f t="shared" si="70"/>
        <v>0.96018518518518525</v>
      </c>
      <c r="AH115" s="894"/>
      <c r="AJ115" s="405">
        <f t="shared" si="94"/>
        <v>5</v>
      </c>
      <c r="AK115" s="406">
        <f t="shared" si="95"/>
        <v>5</v>
      </c>
    </row>
    <row r="116" spans="1:37" s="255" customFormat="1" ht="19.2" customHeight="1">
      <c r="A116" s="913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1363</v>
      </c>
      <c r="H116" s="75">
        <f t="shared" si="91"/>
        <v>69594.78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92"/>
        <v>1340.6557377049194</v>
      </c>
      <c r="O116" s="77">
        <f t="shared" si="93"/>
        <v>83.790983606557461</v>
      </c>
      <c r="P116" s="78">
        <f t="shared" si="88"/>
        <v>0</v>
      </c>
      <c r="Q116" s="79">
        <f t="shared" si="89"/>
        <v>-9.9590163934425391</v>
      </c>
      <c r="R116" s="554">
        <f t="shared" si="90"/>
        <v>0.89377049180327961</v>
      </c>
      <c r="S116" s="901"/>
      <c r="T116" s="265">
        <v>0.81874999999999987</v>
      </c>
      <c r="U116" s="265">
        <v>0.86111111111111094</v>
      </c>
      <c r="V116" s="266">
        <v>23</v>
      </c>
      <c r="W116" s="562">
        <f t="shared" si="86"/>
        <v>60.999999999999943</v>
      </c>
      <c r="X116" s="253">
        <v>0.80694444444444446</v>
      </c>
      <c r="Y116" s="253">
        <v>0.81805555555555554</v>
      </c>
      <c r="Z116" s="254"/>
      <c r="AA116" s="254"/>
      <c r="AB116" s="895"/>
      <c r="AC116" s="895"/>
      <c r="AD116" s="258"/>
      <c r="AE116" s="258"/>
      <c r="AF116" s="78">
        <f t="shared" si="69"/>
        <v>-159.34426229508063</v>
      </c>
      <c r="AG116" s="160">
        <f t="shared" si="70"/>
        <v>0.89377049180327961</v>
      </c>
      <c r="AH116" s="894"/>
      <c r="AJ116" s="405">
        <f t="shared" si="94"/>
        <v>6.0000000000001386</v>
      </c>
      <c r="AK116" s="406">
        <f t="shared" si="95"/>
        <v>6.0000000000001386</v>
      </c>
    </row>
    <row r="117" spans="1:37" s="255" customFormat="1" ht="19.2" customHeight="1">
      <c r="A117" s="913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1169</v>
      </c>
      <c r="H117" s="75">
        <f t="shared" si="91"/>
        <v>59022.810000000005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92"/>
        <v>1375.2941176470595</v>
      </c>
      <c r="O117" s="77">
        <f t="shared" si="93"/>
        <v>98.235294117647101</v>
      </c>
      <c r="P117" s="78">
        <f t="shared" si="88"/>
        <v>0</v>
      </c>
      <c r="Q117" s="79">
        <f t="shared" si="89"/>
        <v>-4.6218487394957606</v>
      </c>
      <c r="R117" s="554">
        <f t="shared" si="90"/>
        <v>0.95506535947712456</v>
      </c>
      <c r="S117" s="901"/>
      <c r="T117" s="265">
        <v>0.86458333333333315</v>
      </c>
      <c r="U117" s="265">
        <v>0.8999999999999998</v>
      </c>
      <c r="V117" s="266">
        <v>5</v>
      </c>
      <c r="W117" s="562">
        <f t="shared" si="86"/>
        <v>50.999999999999979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-64.705882352940534</v>
      </c>
      <c r="AG117" s="160">
        <f t="shared" si="70"/>
        <v>0.95506535947712468</v>
      </c>
      <c r="AH117" s="894"/>
      <c r="AJ117" s="405">
        <f t="shared" si="94"/>
        <v>5</v>
      </c>
      <c r="AK117" s="406">
        <f t="shared" si="95"/>
        <v>5</v>
      </c>
    </row>
    <row r="118" spans="1:37" s="255" customFormat="1" ht="19.2" customHeight="1">
      <c r="A118" s="913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91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901"/>
      <c r="T118" s="265"/>
      <c r="U118" s="265"/>
      <c r="V118" s="266"/>
      <c r="W118" s="562">
        <f t="shared" si="86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4"/>
        <v/>
      </c>
      <c r="AK118" s="406" t="str">
        <f t="shared" si="95"/>
        <v/>
      </c>
    </row>
    <row r="119" spans="1:37" s="255" customFormat="1" ht="19.2" customHeight="1">
      <c r="A119" s="913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91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901"/>
      <c r="T119" s="265"/>
      <c r="U119" s="265"/>
      <c r="V119" s="266"/>
      <c r="W119" s="562">
        <f t="shared" si="86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4"/>
        <v/>
      </c>
      <c r="AK119" s="406" t="str">
        <f t="shared" si="95"/>
        <v/>
      </c>
    </row>
    <row r="120" spans="1:37" s="255" customFormat="1" ht="19.2" customHeight="1">
      <c r="A120" s="913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901"/>
      <c r="T120" s="265"/>
      <c r="U120" s="265"/>
      <c r="V120" s="266"/>
      <c r="W120" s="562">
        <f t="shared" si="86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4"/>
        <v/>
      </c>
      <c r="AK120" s="406" t="str">
        <f t="shared" si="95"/>
        <v/>
      </c>
    </row>
    <row r="121" spans="1:37" ht="19.2" customHeight="1">
      <c r="A121" s="914"/>
      <c r="B121" s="156">
        <v>0</v>
      </c>
      <c r="C121" s="132" t="s">
        <v>843</v>
      </c>
      <c r="D121" s="271" t="s">
        <v>844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6">AVERAGE(N109:N120)</f>
        <v>1482.9134506648572</v>
      </c>
      <c r="O121" s="239">
        <f t="shared" si="96"/>
        <v>104.31863129712343</v>
      </c>
      <c r="P121" s="78">
        <f t="shared" ref="P121:P129" si="97">M121-J121</f>
        <v>0</v>
      </c>
      <c r="Q121" s="79">
        <f t="shared" ref="Q121:Q129" si="98">O121-L121</f>
        <v>-7.7491990207068966</v>
      </c>
      <c r="R121" s="209">
        <f t="shared" ref="R121:R129" si="99">O121/L121</f>
        <v>0.93085260061937702</v>
      </c>
      <c r="S121" s="909"/>
      <c r="T121" s="198"/>
      <c r="U121" s="198"/>
      <c r="V121" s="74"/>
      <c r="W121" s="562">
        <f t="shared" si="86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1</v>
      </c>
      <c r="AE121" s="139">
        <f>SUM(AE109:AE120)</f>
        <v>0</v>
      </c>
      <c r="AF121" s="78">
        <f>N121-K121</f>
        <v>-117.08654933514276</v>
      </c>
      <c r="AG121" s="160">
        <f>N121/K121</f>
        <v>0.92682090666553574</v>
      </c>
      <c r="AH121" s="894"/>
    </row>
    <row r="122" spans="1:37" ht="19.2" customHeight="1">
      <c r="A122" s="916" t="s">
        <v>845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1193</v>
      </c>
      <c r="H122" s="75">
        <f t="shared" ref="H122:H132" si="100">F122*G122</f>
        <v>71031.22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101">G122/W122*60</f>
        <v>1301.4545454545464</v>
      </c>
      <c r="O122" s="276">
        <f t="shared" ref="O122:O129" si="102">N122/M122</f>
        <v>72.303030303030354</v>
      </c>
      <c r="P122" s="140">
        <f t="shared" si="97"/>
        <v>0</v>
      </c>
      <c r="Q122" s="220">
        <f t="shared" si="98"/>
        <v>-4.6414141414140886</v>
      </c>
      <c r="R122" s="141">
        <f t="shared" si="99"/>
        <v>0.93967837216934758</v>
      </c>
      <c r="S122" s="910">
        <f>R134</f>
        <v>0.95313771805053304</v>
      </c>
      <c r="T122" s="198">
        <v>0.5</v>
      </c>
      <c r="U122" s="198">
        <v>0.53819444444444442</v>
      </c>
      <c r="V122" s="266">
        <v>5</v>
      </c>
      <c r="W122" s="562">
        <f t="shared" si="86"/>
        <v>54.999999999999964</v>
      </c>
      <c r="X122" s="83"/>
      <c r="Y122" s="83"/>
      <c r="Z122" s="84"/>
      <c r="AA122" s="84"/>
      <c r="AB122" s="895"/>
      <c r="AC122" s="895"/>
      <c r="AD122" s="550"/>
      <c r="AE122" s="550"/>
      <c r="AF122" s="78">
        <f t="shared" si="69"/>
        <v>-83.545454545453595</v>
      </c>
      <c r="AG122" s="554">
        <f t="shared" si="70"/>
        <v>0.93967837216934758</v>
      </c>
      <c r="AH122" s="909">
        <f>AG134</f>
        <v>0.95311033444986271</v>
      </c>
      <c r="AJ122" s="62" t="str">
        <f>A122</f>
        <v>綜合二組
(ET-55)</v>
      </c>
      <c r="AK122" s="404">
        <f>AVERAGE(AK123:AK133)</f>
        <v>6.2857142857143016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1843</v>
      </c>
      <c r="H123" s="75">
        <f t="shared" si="100"/>
        <v>108128.81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101"/>
        <v>1365.1851851851848</v>
      </c>
      <c r="O123" s="118">
        <f t="shared" si="102"/>
        <v>71.851851851851833</v>
      </c>
      <c r="P123" s="84">
        <f t="shared" si="97"/>
        <v>0</v>
      </c>
      <c r="Q123" s="119">
        <f t="shared" si="98"/>
        <v>-3.9376218323586869</v>
      </c>
      <c r="R123" s="551">
        <f t="shared" si="99"/>
        <v>0.94804526748971174</v>
      </c>
      <c r="S123" s="910"/>
      <c r="T123" s="198">
        <v>0.54236111111111107</v>
      </c>
      <c r="U123" s="198">
        <v>0.59861111111111109</v>
      </c>
      <c r="V123" s="266">
        <v>6</v>
      </c>
      <c r="W123" s="562">
        <f t="shared" si="86"/>
        <v>81.000000000000028</v>
      </c>
      <c r="X123" s="83"/>
      <c r="Y123" s="83"/>
      <c r="Z123" s="84"/>
      <c r="AA123" s="84"/>
      <c r="AB123" s="895"/>
      <c r="AC123" s="895"/>
      <c r="AD123" s="550"/>
      <c r="AE123" s="550"/>
      <c r="AF123" s="78">
        <f t="shared" si="69"/>
        <v>-74.814814814815236</v>
      </c>
      <c r="AG123" s="554">
        <f t="shared" si="70"/>
        <v>0.94804526748971163</v>
      </c>
      <c r="AH123" s="910"/>
      <c r="AJ123" s="405">
        <f t="shared" ref="AJ123:AJ133" si="103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1954</v>
      </c>
      <c r="H124" s="75">
        <f t="shared" si="100"/>
        <v>116302.08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101"/>
        <v>1274.3478260869565</v>
      </c>
      <c r="O124" s="276">
        <f t="shared" si="102"/>
        <v>60.683229813664596</v>
      </c>
      <c r="P124" s="140">
        <f t="shared" si="97"/>
        <v>0</v>
      </c>
      <c r="Q124" s="220">
        <f t="shared" si="98"/>
        <v>-5.269151138716353</v>
      </c>
      <c r="R124" s="141">
        <f t="shared" si="99"/>
        <v>0.92010673363679174</v>
      </c>
      <c r="S124" s="917"/>
      <c r="T124" s="198">
        <v>0.61458333333333326</v>
      </c>
      <c r="U124" s="198">
        <v>0.67847222222222214</v>
      </c>
      <c r="V124" s="266">
        <v>23</v>
      </c>
      <c r="W124" s="562">
        <f t="shared" si="86"/>
        <v>92</v>
      </c>
      <c r="X124" s="227">
        <v>0.60277777777777775</v>
      </c>
      <c r="Y124" s="227">
        <v>0.61388888888888882</v>
      </c>
      <c r="Z124" s="84"/>
      <c r="AA124" s="84"/>
      <c r="AB124" s="895"/>
      <c r="AC124" s="895"/>
      <c r="AD124" s="550">
        <v>1</v>
      </c>
      <c r="AE124" s="550"/>
      <c r="AF124" s="140">
        <f t="shared" si="69"/>
        <v>-110.6521739130435</v>
      </c>
      <c r="AG124" s="141">
        <f t="shared" si="70"/>
        <v>0.92010673363679174</v>
      </c>
      <c r="AH124" s="910"/>
      <c r="AJ124" s="405">
        <f t="shared" si="103"/>
        <v>5.9999999999999787</v>
      </c>
      <c r="AK124" s="406">
        <f t="shared" ref="AK124:AK133" si="104">IF(AJ124&gt;4,AJ124,"")</f>
        <v>5.9999999999999787</v>
      </c>
    </row>
    <row r="125" spans="1:37" ht="19.2" customHeight="1">
      <c r="A125" s="916"/>
      <c r="B125" s="168" t="s">
        <v>166</v>
      </c>
      <c r="C125" s="127"/>
      <c r="D125" s="71" t="s">
        <v>190</v>
      </c>
      <c r="E125" s="72"/>
      <c r="F125" s="73">
        <v>47.6</v>
      </c>
      <c r="G125" s="74">
        <v>1926</v>
      </c>
      <c r="H125" s="75">
        <f t="shared" si="100"/>
        <v>91677.6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101"/>
        <v>1409.2682926829264</v>
      </c>
      <c r="O125" s="276">
        <f t="shared" si="102"/>
        <v>67.108013937282209</v>
      </c>
      <c r="P125" s="140">
        <f t="shared" si="97"/>
        <v>0</v>
      </c>
      <c r="Q125" s="220">
        <f t="shared" si="98"/>
        <v>-1.4634146341463605</v>
      </c>
      <c r="R125" s="141">
        <f t="shared" si="99"/>
        <v>0.97865853658536561</v>
      </c>
      <c r="S125" s="917"/>
      <c r="T125" s="198">
        <v>0.71874999999999989</v>
      </c>
      <c r="U125" s="198">
        <v>0.77569444444444435</v>
      </c>
      <c r="V125" s="266">
        <v>5</v>
      </c>
      <c r="W125" s="562">
        <f t="shared" si="86"/>
        <v>82.000000000000028</v>
      </c>
      <c r="X125" s="93"/>
      <c r="Y125" s="93"/>
      <c r="Z125" s="84"/>
      <c r="AA125" s="84"/>
      <c r="AB125" s="895"/>
      <c r="AC125" s="895"/>
      <c r="AD125" s="550"/>
      <c r="AE125" s="550"/>
      <c r="AF125" s="78">
        <f t="shared" si="69"/>
        <v>-30.731707317073642</v>
      </c>
      <c r="AG125" s="554">
        <f t="shared" si="70"/>
        <v>0.9786585365853655</v>
      </c>
      <c r="AH125" s="911"/>
      <c r="AJ125" s="405">
        <f t="shared" si="103"/>
        <v>5</v>
      </c>
      <c r="AK125" s="406">
        <f t="shared" si="104"/>
        <v>5</v>
      </c>
    </row>
    <row r="126" spans="1:37" ht="19.2" customHeight="1">
      <c r="A126" s="916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1240</v>
      </c>
      <c r="H126" s="75">
        <f t="shared" si="100"/>
        <v>70419.600000000006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101"/>
        <v>1550.0000000000055</v>
      </c>
      <c r="O126" s="118">
        <f t="shared" si="102"/>
        <v>86.111111111111413</v>
      </c>
      <c r="P126" s="84">
        <f t="shared" si="97"/>
        <v>0</v>
      </c>
      <c r="Q126" s="119">
        <f t="shared" si="98"/>
        <v>-4.777777777777473</v>
      </c>
      <c r="R126" s="551">
        <f t="shared" si="99"/>
        <v>0.94743276283618916</v>
      </c>
      <c r="S126" s="917"/>
      <c r="T126" s="198">
        <v>0.78055555555555556</v>
      </c>
      <c r="U126" s="198">
        <v>0.81388888888888877</v>
      </c>
      <c r="V126" s="266">
        <v>7</v>
      </c>
      <c r="W126" s="562">
        <f t="shared" si="86"/>
        <v>47.999999999999829</v>
      </c>
      <c r="X126" s="93"/>
      <c r="Y126" s="93"/>
      <c r="Z126" s="84"/>
      <c r="AA126" s="84"/>
      <c r="AB126" s="895"/>
      <c r="AC126" s="895"/>
      <c r="AD126" s="550"/>
      <c r="AE126" s="550"/>
      <c r="AF126" s="140">
        <f t="shared" si="69"/>
        <v>-85.999999999994543</v>
      </c>
      <c r="AG126" s="141">
        <f t="shared" si="70"/>
        <v>0.94743276283618916</v>
      </c>
      <c r="AH126" s="911"/>
      <c r="AJ126" s="405">
        <f t="shared" si="103"/>
        <v>7</v>
      </c>
      <c r="AK126" s="406">
        <f t="shared" si="104"/>
        <v>7</v>
      </c>
    </row>
    <row r="127" spans="1:37" ht="19.2" customHeight="1">
      <c r="A127" s="916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1011</v>
      </c>
      <c r="H127" s="75">
        <f t="shared" si="100"/>
        <v>57495.57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101"/>
        <v>1596.315789473683</v>
      </c>
      <c r="O127" s="118">
        <f t="shared" si="102"/>
        <v>88.684210526315724</v>
      </c>
      <c r="P127" s="84">
        <f t="shared" si="97"/>
        <v>0</v>
      </c>
      <c r="Q127" s="119">
        <f t="shared" si="98"/>
        <v>-2.2046783625731621</v>
      </c>
      <c r="R127" s="551">
        <f t="shared" si="99"/>
        <v>0.97574314760005076</v>
      </c>
      <c r="S127" s="917"/>
      <c r="T127" s="198">
        <v>0.82847222222222205</v>
      </c>
      <c r="U127" s="198">
        <v>0.85486111111111096</v>
      </c>
      <c r="V127" s="552">
        <v>21</v>
      </c>
      <c r="W127" s="562">
        <f t="shared" si="86"/>
        <v>38.000000000000028</v>
      </c>
      <c r="X127" s="93">
        <v>0.81805555555555554</v>
      </c>
      <c r="Y127" s="93">
        <v>0.82777777777777783</v>
      </c>
      <c r="Z127" s="84"/>
      <c r="AA127" s="84"/>
      <c r="AB127" s="895"/>
      <c r="AC127" s="895"/>
      <c r="AD127" s="550"/>
      <c r="AE127" s="550"/>
      <c r="AF127" s="140">
        <f t="shared" si="69"/>
        <v>-39.684210526316974</v>
      </c>
      <c r="AG127" s="141">
        <f t="shared" si="70"/>
        <v>0.97574314760005076</v>
      </c>
      <c r="AH127" s="911"/>
      <c r="AJ127" s="405">
        <f t="shared" si="103"/>
        <v>6.0000000000001386</v>
      </c>
      <c r="AK127" s="406">
        <f t="shared" si="104"/>
        <v>6.0000000000001386</v>
      </c>
    </row>
    <row r="128" spans="1:37" ht="19.2" customHeight="1">
      <c r="A128" s="916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1010</v>
      </c>
      <c r="H128" s="75">
        <f t="shared" si="100"/>
        <v>58751.700000000004</v>
      </c>
      <c r="I128" s="550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101"/>
        <v>1553.8461538461529</v>
      </c>
      <c r="O128" s="276">
        <f t="shared" si="102"/>
        <v>97.115384615384556</v>
      </c>
      <c r="P128" s="140">
        <f t="shared" si="97"/>
        <v>0</v>
      </c>
      <c r="Q128" s="220">
        <f t="shared" si="98"/>
        <v>-5.1346153846154436</v>
      </c>
      <c r="R128" s="141">
        <f t="shared" si="99"/>
        <v>0.94978371261989791</v>
      </c>
      <c r="S128" s="917"/>
      <c r="T128" s="198">
        <v>0.8604166666666665</v>
      </c>
      <c r="U128" s="198">
        <v>0.88749999999999984</v>
      </c>
      <c r="V128" s="552">
        <v>8</v>
      </c>
      <c r="W128" s="562">
        <f t="shared" si="86"/>
        <v>39.000000000000021</v>
      </c>
      <c r="X128" s="93"/>
      <c r="Y128" s="93"/>
      <c r="Z128" s="84"/>
      <c r="AA128" s="84"/>
      <c r="AB128" s="895"/>
      <c r="AC128" s="895"/>
      <c r="AD128" s="550"/>
      <c r="AE128" s="550"/>
      <c r="AF128" s="78">
        <f t="shared" si="69"/>
        <v>-82.153846153847098</v>
      </c>
      <c r="AG128" s="554">
        <f t="shared" si="70"/>
        <v>0.94978371261989791</v>
      </c>
      <c r="AH128" s="911"/>
      <c r="AJ128" s="405">
        <f t="shared" si="103"/>
        <v>8</v>
      </c>
      <c r="AK128" s="406">
        <f t="shared" si="104"/>
        <v>8</v>
      </c>
    </row>
    <row r="129" spans="1:37" ht="19.2" customHeight="1">
      <c r="A129" s="916"/>
      <c r="B129" s="168" t="s">
        <v>166</v>
      </c>
      <c r="C129" s="190"/>
      <c r="D129" s="88" t="s">
        <v>144</v>
      </c>
      <c r="E129" s="90"/>
      <c r="F129" s="73">
        <v>57.3</v>
      </c>
      <c r="G129" s="85">
        <v>831</v>
      </c>
      <c r="H129" s="75">
        <f t="shared" si="100"/>
        <v>47616.299999999996</v>
      </c>
      <c r="I129" s="550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101"/>
        <v>1384.9999999999989</v>
      </c>
      <c r="O129" s="118">
        <f t="shared" si="102"/>
        <v>72.894736842105203</v>
      </c>
      <c r="P129" s="84">
        <f t="shared" si="97"/>
        <v>0</v>
      </c>
      <c r="Q129" s="119">
        <f t="shared" si="98"/>
        <v>-2.894736842105317</v>
      </c>
      <c r="R129" s="551">
        <f t="shared" si="99"/>
        <v>0.9618055555555548</v>
      </c>
      <c r="S129" s="917"/>
      <c r="T129" s="198">
        <v>0.8916666666666665</v>
      </c>
      <c r="U129" s="198">
        <v>0.91666666666666652</v>
      </c>
      <c r="V129" s="552">
        <v>6</v>
      </c>
      <c r="W129" s="562">
        <f t="shared" si="86"/>
        <v>36.000000000000028</v>
      </c>
      <c r="X129" s="93"/>
      <c r="Y129" s="93"/>
      <c r="Z129" s="84"/>
      <c r="AA129" s="84"/>
      <c r="AB129" s="895"/>
      <c r="AC129" s="895"/>
      <c r="AD129" s="550"/>
      <c r="AE129" s="550"/>
      <c r="AF129" s="140">
        <f t="shared" si="69"/>
        <v>-55.000000000001137</v>
      </c>
      <c r="AG129" s="141">
        <f t="shared" si="70"/>
        <v>0.9618055555555548</v>
      </c>
      <c r="AH129" s="911"/>
      <c r="AJ129" s="405">
        <f t="shared" si="103"/>
        <v>6</v>
      </c>
      <c r="AK129" s="406">
        <f t="shared" si="104"/>
        <v>6</v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100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917"/>
      <c r="T130" s="198"/>
      <c r="U130" s="198"/>
      <c r="V130" s="552"/>
      <c r="W130" s="562">
        <f t="shared" si="86"/>
        <v>0</v>
      </c>
      <c r="X130" s="93"/>
      <c r="Y130" s="93"/>
      <c r="Z130" s="84"/>
      <c r="AA130" s="84"/>
      <c r="AB130" s="895"/>
      <c r="AC130" s="895"/>
      <c r="AD130" s="550"/>
      <c r="AE130" s="550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3"/>
        <v/>
      </c>
      <c r="AK130" s="406" t="str">
        <f t="shared" si="104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0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552"/>
      <c r="W131" s="562">
        <f t="shared" si="86"/>
        <v>0</v>
      </c>
      <c r="X131" s="93"/>
      <c r="Y131" s="93"/>
      <c r="Z131" s="84"/>
      <c r="AA131" s="84"/>
      <c r="AB131" s="895"/>
      <c r="AC131" s="895"/>
      <c r="AD131" s="550"/>
      <c r="AE131" s="550"/>
      <c r="AF131" s="78">
        <f t="shared" si="69"/>
        <v>0</v>
      </c>
      <c r="AG131" s="554" t="e">
        <f t="shared" si="70"/>
        <v>#DIV/0!</v>
      </c>
      <c r="AH131" s="911"/>
      <c r="AJ131" s="405" t="str">
        <f t="shared" si="103"/>
        <v/>
      </c>
      <c r="AK131" s="406" t="str">
        <f t="shared" si="104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00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917"/>
      <c r="T132" s="198"/>
      <c r="U132" s="198"/>
      <c r="V132" s="552"/>
      <c r="W132" s="562">
        <f t="shared" si="86"/>
        <v>0</v>
      </c>
      <c r="X132" s="93"/>
      <c r="Y132" s="93"/>
      <c r="Z132" s="84"/>
      <c r="AA132" s="84"/>
      <c r="AB132" s="895"/>
      <c r="AC132" s="895"/>
      <c r="AD132" s="550"/>
      <c r="AE132" s="550"/>
      <c r="AF132" s="104"/>
      <c r="AG132" s="555"/>
      <c r="AH132" s="911"/>
      <c r="AJ132" s="405" t="str">
        <f t="shared" si="103"/>
        <v/>
      </c>
      <c r="AK132" s="406" t="str">
        <f t="shared" si="104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917"/>
      <c r="T133" s="198"/>
      <c r="U133" s="198"/>
      <c r="V133" s="552"/>
      <c r="W133" s="282">
        <f t="shared" si="86"/>
        <v>0</v>
      </c>
      <c r="X133" s="93"/>
      <c r="Y133" s="93"/>
      <c r="Z133" s="84"/>
      <c r="AA133" s="84"/>
      <c r="AB133" s="895"/>
      <c r="AC133" s="895"/>
      <c r="AD133" s="550"/>
      <c r="AE133" s="550"/>
      <c r="AF133" s="104"/>
      <c r="AG133" s="555"/>
      <c r="AH133" s="911"/>
      <c r="AJ133" s="405" t="str">
        <f t="shared" si="103"/>
        <v/>
      </c>
      <c r="AK133" s="406" t="str">
        <f t="shared" si="104"/>
        <v/>
      </c>
    </row>
    <row r="134" spans="1:37" ht="19.2" customHeight="1">
      <c r="A134" s="916"/>
      <c r="B134" s="203">
        <v>0</v>
      </c>
      <c r="C134" s="132" t="s">
        <v>846</v>
      </c>
      <c r="D134" s="891" t="s">
        <v>750</v>
      </c>
      <c r="E134" s="891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105">AVERAGE(M122:M133)</f>
        <v>18.75</v>
      </c>
      <c r="N134" s="284">
        <f t="shared" si="105"/>
        <v>1429.4272240911816</v>
      </c>
      <c r="O134" s="285">
        <f t="shared" si="105"/>
        <v>77.09394612509324</v>
      </c>
      <c r="P134" s="81">
        <f t="shared" ref="P134:P143" si="106">M134-J134</f>
        <v>0</v>
      </c>
      <c r="Q134" s="178">
        <f t="shared" ref="Q134:Q143" si="107">O134-L134</f>
        <v>-3.7904262642133659</v>
      </c>
      <c r="R134" s="286">
        <f t="shared" ref="R134:R143" si="108">O134/L134</f>
        <v>0.95313771805053304</v>
      </c>
      <c r="S134" s="910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1</v>
      </c>
      <c r="AE134" s="139">
        <f>SUM(AE122:AE133)</f>
        <v>0</v>
      </c>
      <c r="AF134" s="78">
        <f t="shared" si="69"/>
        <v>-70.322775908818357</v>
      </c>
      <c r="AG134" s="554">
        <f t="shared" si="70"/>
        <v>0.95311033444986271</v>
      </c>
      <c r="AH134" s="911"/>
    </row>
    <row r="135" spans="1:37" ht="19.2" customHeight="1">
      <c r="A135" s="897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1718.4</v>
      </c>
      <c r="H135" s="287">
        <f t="shared" ref="H135:H146" si="109">F135*G135</f>
        <v>92948.256000000008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10">G135/W135*60</f>
        <v>1288.8000000000006</v>
      </c>
      <c r="O135" s="149">
        <f t="shared" ref="O135:O143" si="111">N135/M135</f>
        <v>75.811764705882396</v>
      </c>
      <c r="P135" s="84">
        <f t="shared" si="106"/>
        <v>1</v>
      </c>
      <c r="Q135" s="119">
        <f t="shared" si="107"/>
        <v>-17.938235294117604</v>
      </c>
      <c r="R135" s="551">
        <f t="shared" si="108"/>
        <v>0.80865882352941221</v>
      </c>
      <c r="S135" s="901">
        <f>R147</f>
        <v>0.88916638806553394</v>
      </c>
      <c r="T135" s="288">
        <v>0.45833333333333331</v>
      </c>
      <c r="U135" s="198">
        <v>0.51388888888888884</v>
      </c>
      <c r="V135" s="153">
        <v>5</v>
      </c>
      <c r="W135" s="289">
        <f t="shared" ref="W135:W147" si="112">(U135-T135)*24*60</f>
        <v>79.999999999999957</v>
      </c>
      <c r="X135" s="83"/>
      <c r="Y135" s="83"/>
      <c r="Z135" s="84"/>
      <c r="AA135" s="84"/>
      <c r="AB135" s="895"/>
      <c r="AC135" s="895"/>
      <c r="AD135" s="550"/>
      <c r="AE135" s="550"/>
      <c r="AF135" s="150">
        <f t="shared" si="69"/>
        <v>-211.19999999999936</v>
      </c>
      <c r="AG135" s="155">
        <f t="shared" si="70"/>
        <v>0.85920000000000041</v>
      </c>
      <c r="AH135" s="894">
        <f>AG147</f>
        <v>0.89746870767205522</v>
      </c>
      <c r="AJ135" s="62" t="str">
        <f>A135</f>
        <v>綜合三組
(ET-55)</v>
      </c>
      <c r="AK135" s="404">
        <f>AVERAGE(AK136:AK146)</f>
        <v>6.1250000000000338</v>
      </c>
    </row>
    <row r="136" spans="1:37" ht="19.2" customHeight="1">
      <c r="A136" s="898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1154</v>
      </c>
      <c r="H136" s="116">
        <f t="shared" si="109"/>
        <v>58473.18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10"/>
        <v>1236.4285714285722</v>
      </c>
      <c r="O136" s="118">
        <f t="shared" si="111"/>
        <v>68.690476190476232</v>
      </c>
      <c r="P136" s="84">
        <f t="shared" si="106"/>
        <v>0</v>
      </c>
      <c r="Q136" s="119">
        <f t="shared" si="107"/>
        <v>-14.642857142857096</v>
      </c>
      <c r="R136" s="551">
        <f t="shared" si="108"/>
        <v>0.82428571428571484</v>
      </c>
      <c r="S136" s="901"/>
      <c r="T136" s="288">
        <v>0.51874999999999993</v>
      </c>
      <c r="U136" s="198">
        <v>0.5576388888888888</v>
      </c>
      <c r="V136" s="153">
        <v>7</v>
      </c>
      <c r="W136" s="289">
        <f t="shared" si="112"/>
        <v>55.999999999999957</v>
      </c>
      <c r="X136" s="83"/>
      <c r="Y136" s="83"/>
      <c r="Z136" s="84"/>
      <c r="AA136" s="84"/>
      <c r="AB136" s="895"/>
      <c r="AC136" s="895"/>
      <c r="AD136" s="550"/>
      <c r="AE136" s="550"/>
      <c r="AF136" s="78">
        <f t="shared" si="69"/>
        <v>-263.57142857142776</v>
      </c>
      <c r="AG136" s="160">
        <f t="shared" si="70"/>
        <v>0.82428571428571484</v>
      </c>
      <c r="AH136" s="894"/>
      <c r="AJ136" s="405">
        <f t="shared" ref="AJ136:AJ146" si="113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1183</v>
      </c>
      <c r="H137" s="116">
        <f t="shared" si="109"/>
        <v>63018.41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10"/>
        <v>1290.5454545454554</v>
      </c>
      <c r="O137" s="149">
        <f t="shared" si="111"/>
        <v>80.659090909090963</v>
      </c>
      <c r="P137" s="84">
        <f t="shared" si="106"/>
        <v>0</v>
      </c>
      <c r="Q137" s="119">
        <f t="shared" si="107"/>
        <v>-13.090909090909037</v>
      </c>
      <c r="R137" s="551">
        <f t="shared" si="108"/>
        <v>0.860363636363637</v>
      </c>
      <c r="S137" s="901"/>
      <c r="T137" s="198">
        <v>0.57361111111111107</v>
      </c>
      <c r="U137" s="198">
        <v>0.61180555555555549</v>
      </c>
      <c r="V137" s="290">
        <v>23</v>
      </c>
      <c r="W137" s="289">
        <f t="shared" si="112"/>
        <v>54.999999999999964</v>
      </c>
      <c r="X137" s="83">
        <v>0.5625</v>
      </c>
      <c r="Y137" s="83">
        <v>0.57291666666666663</v>
      </c>
      <c r="Z137" s="84"/>
      <c r="AA137" s="84"/>
      <c r="AB137" s="895"/>
      <c r="AC137" s="895"/>
      <c r="AD137" s="550"/>
      <c r="AE137" s="550"/>
      <c r="AF137" s="78">
        <f t="shared" si="69"/>
        <v>-209.45454545454459</v>
      </c>
      <c r="AG137" s="160">
        <f t="shared" si="70"/>
        <v>0.860363636363637</v>
      </c>
      <c r="AH137" s="894"/>
      <c r="AJ137" s="405">
        <f t="shared" si="113"/>
        <v>7.000000000000135</v>
      </c>
      <c r="AK137" s="406">
        <f t="shared" ref="AK137:AK146" si="114">IF(AJ137&gt;4,AJ137,"")</f>
        <v>7.000000000000135</v>
      </c>
    </row>
    <row r="138" spans="1:37" ht="19.2" customHeight="1">
      <c r="A138" s="898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1673</v>
      </c>
      <c r="H138" s="116">
        <f t="shared" si="109"/>
        <v>96590.654999999999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10"/>
        <v>1303.6363636363631</v>
      </c>
      <c r="O138" s="118">
        <f t="shared" si="111"/>
        <v>81.477272727272691</v>
      </c>
      <c r="P138" s="84">
        <f t="shared" si="106"/>
        <v>0</v>
      </c>
      <c r="Q138" s="119">
        <f t="shared" si="107"/>
        <v>-16.335227272727309</v>
      </c>
      <c r="R138" s="551">
        <f t="shared" si="108"/>
        <v>0.83299448155678146</v>
      </c>
      <c r="S138" s="901"/>
      <c r="T138" s="198">
        <v>0.6152777777777777</v>
      </c>
      <c r="U138" s="198">
        <v>0.66874999999999996</v>
      </c>
      <c r="V138" s="290">
        <v>5</v>
      </c>
      <c r="W138" s="289">
        <f t="shared" si="112"/>
        <v>77.000000000000043</v>
      </c>
      <c r="X138" s="83"/>
      <c r="Y138" s="83"/>
      <c r="Z138" s="84"/>
      <c r="AA138" s="84"/>
      <c r="AB138" s="895"/>
      <c r="AC138" s="895"/>
      <c r="AD138" s="550">
        <v>1</v>
      </c>
      <c r="AE138" s="550"/>
      <c r="AF138" s="78">
        <f t="shared" si="69"/>
        <v>-261.36363636363694</v>
      </c>
      <c r="AG138" s="160">
        <f t="shared" si="70"/>
        <v>0.83299448155678146</v>
      </c>
      <c r="AH138" s="894"/>
      <c r="AJ138" s="405">
        <f t="shared" si="113"/>
        <v>5</v>
      </c>
      <c r="AK138" s="406">
        <f t="shared" si="114"/>
        <v>5</v>
      </c>
    </row>
    <row r="139" spans="1:37" ht="19.2" customHeight="1">
      <c r="A139" s="898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1476</v>
      </c>
      <c r="H139" s="116">
        <f t="shared" si="109"/>
        <v>75246.48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10"/>
        <v>1341.8181818181833</v>
      </c>
      <c r="O139" s="149">
        <f t="shared" si="111"/>
        <v>67.090909090909165</v>
      </c>
      <c r="P139" s="84">
        <f t="shared" si="106"/>
        <v>0</v>
      </c>
      <c r="Q139" s="119">
        <f t="shared" si="107"/>
        <v>-4.9090909090908355</v>
      </c>
      <c r="R139" s="551">
        <f t="shared" si="108"/>
        <v>0.93181818181818288</v>
      </c>
      <c r="S139" s="901"/>
      <c r="T139" s="198">
        <v>0.7090277777777777</v>
      </c>
      <c r="U139" s="198">
        <v>0.75486111111111098</v>
      </c>
      <c r="V139" s="291">
        <v>5</v>
      </c>
      <c r="W139" s="289">
        <f t="shared" si="112"/>
        <v>65.999999999999929</v>
      </c>
      <c r="X139" s="83"/>
      <c r="Y139" s="83"/>
      <c r="Z139" s="84"/>
      <c r="AA139" s="84"/>
      <c r="AB139" s="895"/>
      <c r="AC139" s="895"/>
      <c r="AD139" s="550"/>
      <c r="AE139" s="550"/>
      <c r="AF139" s="78">
        <f t="shared" si="69"/>
        <v>-98.181818181816652</v>
      </c>
      <c r="AG139" s="160">
        <f t="shared" si="70"/>
        <v>0.93181818181818288</v>
      </c>
      <c r="AH139" s="894"/>
      <c r="AJ139" s="405">
        <f t="shared" si="113"/>
        <v>5</v>
      </c>
      <c r="AK139" s="406">
        <f t="shared" si="114"/>
        <v>5</v>
      </c>
    </row>
    <row r="140" spans="1:37" ht="19.2" customHeight="1">
      <c r="A140" s="899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1626</v>
      </c>
      <c r="H140" s="116">
        <f t="shared" si="109"/>
        <v>82795.92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10"/>
        <v>1374.0845070422522</v>
      </c>
      <c r="O140" s="149">
        <f t="shared" si="111"/>
        <v>72.320237212750115</v>
      </c>
      <c r="P140" s="84">
        <f t="shared" si="106"/>
        <v>0</v>
      </c>
      <c r="Q140" s="119">
        <f t="shared" si="107"/>
        <v>-3.4692364714604054</v>
      </c>
      <c r="R140" s="551">
        <f t="shared" si="108"/>
        <v>0.95422535211267523</v>
      </c>
      <c r="S140" s="902"/>
      <c r="T140" s="232">
        <v>0.75902777777777763</v>
      </c>
      <c r="U140" s="293">
        <v>0.80833333333333324</v>
      </c>
      <c r="V140" s="294">
        <v>6</v>
      </c>
      <c r="W140" s="289">
        <f t="shared" si="112"/>
        <v>71.000000000000071</v>
      </c>
      <c r="X140" s="83"/>
      <c r="Y140" s="83"/>
      <c r="Z140" s="84"/>
      <c r="AA140" s="84"/>
      <c r="AB140" s="895"/>
      <c r="AC140" s="895"/>
      <c r="AD140" s="550"/>
      <c r="AE140" s="550"/>
      <c r="AF140" s="78">
        <f t="shared" si="69"/>
        <v>-65.915492957747801</v>
      </c>
      <c r="AG140" s="160">
        <f t="shared" si="70"/>
        <v>0.95422535211267512</v>
      </c>
      <c r="AH140" s="894"/>
      <c r="AJ140" s="405">
        <f t="shared" si="113"/>
        <v>6</v>
      </c>
      <c r="AK140" s="406">
        <f t="shared" si="114"/>
        <v>6</v>
      </c>
    </row>
    <row r="141" spans="1:37" ht="19.2" customHeight="1">
      <c r="A141" s="899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1132</v>
      </c>
      <c r="H141" s="116">
        <f t="shared" si="109"/>
        <v>61229.880000000005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10"/>
        <v>1331.7647058823536</v>
      </c>
      <c r="O141" s="118">
        <f t="shared" si="111"/>
        <v>70.092879256965986</v>
      </c>
      <c r="P141" s="84">
        <f t="shared" si="106"/>
        <v>0</v>
      </c>
      <c r="Q141" s="119">
        <f t="shared" si="107"/>
        <v>-5.6965944272445341</v>
      </c>
      <c r="R141" s="551">
        <f t="shared" si="108"/>
        <v>0.92483660130719014</v>
      </c>
      <c r="S141" s="902"/>
      <c r="T141" s="232">
        <v>0.82291666666666652</v>
      </c>
      <c r="U141" s="293">
        <v>0.85833333333333317</v>
      </c>
      <c r="V141" s="86">
        <v>21</v>
      </c>
      <c r="W141" s="289">
        <f t="shared" si="112"/>
        <v>50.999999999999979</v>
      </c>
      <c r="X141" s="83">
        <v>0.8125</v>
      </c>
      <c r="Y141" s="83">
        <v>0.8222222222222223</v>
      </c>
      <c r="Z141" s="84"/>
      <c r="AA141" s="84"/>
      <c r="AB141" s="895"/>
      <c r="AC141" s="895"/>
      <c r="AD141" s="550"/>
      <c r="AE141" s="550"/>
      <c r="AF141" s="78">
        <f t="shared" si="69"/>
        <v>-108.23529411764639</v>
      </c>
      <c r="AG141" s="160">
        <f t="shared" si="70"/>
        <v>0.92483660130719003</v>
      </c>
      <c r="AH141" s="894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899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1375</v>
      </c>
      <c r="H142" s="116">
        <f t="shared" si="109"/>
        <v>69671.25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10"/>
        <v>1447.3684210526326</v>
      </c>
      <c r="O142" s="149">
        <f t="shared" si="111"/>
        <v>85.139318885448972</v>
      </c>
      <c r="P142" s="84">
        <f t="shared" si="106"/>
        <v>0</v>
      </c>
      <c r="Q142" s="119">
        <f t="shared" si="107"/>
        <v>-3.0959752321980858</v>
      </c>
      <c r="R142" s="551">
        <f t="shared" si="108"/>
        <v>0.96491228070175505</v>
      </c>
      <c r="S142" s="902"/>
      <c r="T142" s="232">
        <v>0.86180555555555538</v>
      </c>
      <c r="U142" s="293">
        <v>0.90138888888888868</v>
      </c>
      <c r="V142" s="86">
        <v>5</v>
      </c>
      <c r="W142" s="289">
        <f t="shared" si="112"/>
        <v>56.999999999999957</v>
      </c>
      <c r="X142" s="83"/>
      <c r="Y142" s="83"/>
      <c r="Z142" s="84"/>
      <c r="AA142" s="84"/>
      <c r="AB142" s="895"/>
      <c r="AC142" s="895"/>
      <c r="AD142" s="550"/>
      <c r="AE142" s="550"/>
      <c r="AF142" s="78">
        <f t="shared" si="69"/>
        <v>-52.631578947367416</v>
      </c>
      <c r="AG142" s="160">
        <f t="shared" si="70"/>
        <v>0.96491228070175505</v>
      </c>
      <c r="AH142" s="894"/>
      <c r="AJ142" s="405">
        <f t="shared" si="113"/>
        <v>5</v>
      </c>
      <c r="AK142" s="406">
        <f t="shared" si="114"/>
        <v>5</v>
      </c>
    </row>
    <row r="143" spans="1:37" ht="19.2" customHeight="1">
      <c r="A143" s="899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829</v>
      </c>
      <c r="H143" s="116">
        <f t="shared" si="109"/>
        <v>42005.43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10"/>
        <v>1344.3243243243232</v>
      </c>
      <c r="O143" s="149">
        <f t="shared" si="111"/>
        <v>79.077901430842545</v>
      </c>
      <c r="P143" s="84">
        <f t="shared" si="106"/>
        <v>0</v>
      </c>
      <c r="Q143" s="119">
        <f t="shared" si="107"/>
        <v>-5.6279809220986294</v>
      </c>
      <c r="R143" s="551">
        <f t="shared" si="108"/>
        <v>0.93355855855855785</v>
      </c>
      <c r="S143" s="902"/>
      <c r="T143" s="232">
        <v>0.90694444444444422</v>
      </c>
      <c r="U143" s="293">
        <v>0.93263888888888868</v>
      </c>
      <c r="V143" s="86">
        <v>8</v>
      </c>
      <c r="W143" s="289">
        <f t="shared" si="112"/>
        <v>37.000000000000028</v>
      </c>
      <c r="X143" s="83"/>
      <c r="Y143" s="83"/>
      <c r="Z143" s="84"/>
      <c r="AA143" s="84"/>
      <c r="AB143" s="895"/>
      <c r="AC143" s="895"/>
      <c r="AD143" s="550"/>
      <c r="AE143" s="550"/>
      <c r="AF143" s="78">
        <f t="shared" si="69"/>
        <v>-95.675675675676757</v>
      </c>
      <c r="AG143" s="160">
        <f t="shared" si="70"/>
        <v>0.93355855855855785</v>
      </c>
      <c r="AH143" s="894"/>
      <c r="AJ143" s="405">
        <f t="shared" si="113"/>
        <v>8</v>
      </c>
      <c r="AK143" s="406">
        <f t="shared" si="114"/>
        <v>8</v>
      </c>
    </row>
    <row r="144" spans="1:37" ht="19.2" customHeight="1">
      <c r="A144" s="899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9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902"/>
      <c r="T144" s="232"/>
      <c r="U144" s="293"/>
      <c r="V144" s="86"/>
      <c r="W144" s="289">
        <f t="shared" si="112"/>
        <v>0</v>
      </c>
      <c r="X144" s="83"/>
      <c r="Y144" s="83"/>
      <c r="Z144" s="84"/>
      <c r="AA144" s="84"/>
      <c r="AB144" s="895"/>
      <c r="AC144" s="895"/>
      <c r="AD144" s="550"/>
      <c r="AE144" s="550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3"/>
        <v/>
      </c>
      <c r="AK144" s="406" t="str">
        <f t="shared" si="114"/>
        <v/>
      </c>
    </row>
    <row r="145" spans="1:37" ht="19.2" customHeight="1">
      <c r="A145" s="899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9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902"/>
      <c r="T145" s="232"/>
      <c r="U145" s="293"/>
      <c r="V145" s="86"/>
      <c r="W145" s="289">
        <f t="shared" si="112"/>
        <v>0</v>
      </c>
      <c r="X145" s="83"/>
      <c r="Y145" s="83"/>
      <c r="Z145" s="84"/>
      <c r="AA145" s="84"/>
      <c r="AB145" s="895"/>
      <c r="AC145" s="895"/>
      <c r="AD145" s="550"/>
      <c r="AE145" s="550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3"/>
        <v/>
      </c>
      <c r="AK145" s="406" t="str">
        <f t="shared" si="114"/>
        <v/>
      </c>
    </row>
    <row r="146" spans="1:37" ht="19.2" customHeight="1">
      <c r="A146" s="899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9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902"/>
      <c r="T146" s="232"/>
      <c r="U146" s="293"/>
      <c r="V146" s="86"/>
      <c r="W146" s="289">
        <f t="shared" si="112"/>
        <v>0</v>
      </c>
      <c r="X146" s="83"/>
      <c r="Y146" s="83"/>
      <c r="Z146" s="84"/>
      <c r="AA146" s="84"/>
      <c r="AB146" s="895"/>
      <c r="AC146" s="895"/>
      <c r="AD146" s="550"/>
      <c r="AE146" s="550"/>
      <c r="AF146" s="84"/>
      <c r="AG146" s="551"/>
      <c r="AH146" s="894"/>
      <c r="AJ146" s="405" t="str">
        <f t="shared" si="113"/>
        <v/>
      </c>
      <c r="AK146" s="406" t="str">
        <f t="shared" si="114"/>
        <v/>
      </c>
    </row>
    <row r="147" spans="1:37" ht="19.2" customHeight="1">
      <c r="A147" s="900"/>
      <c r="B147" s="298">
        <v>0</v>
      </c>
      <c r="C147" s="132" t="s">
        <v>848</v>
      </c>
      <c r="D147" s="891" t="s">
        <v>750</v>
      </c>
      <c r="E147" s="891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5">AVERAGE(M135:M146)</f>
        <v>17.666666666666668</v>
      </c>
      <c r="N147" s="284">
        <f t="shared" si="115"/>
        <v>1328.7522810811263</v>
      </c>
      <c r="O147" s="285">
        <f t="shared" si="115"/>
        <v>75.595538934404331</v>
      </c>
      <c r="P147" s="81">
        <f t="shared" ref="P147:P155" si="116">M147-J147</f>
        <v>0.11111111111111072</v>
      </c>
      <c r="Q147" s="178">
        <f t="shared" ref="Q147:Q155" si="117">O147-L147</f>
        <v>-9.4229007514115182</v>
      </c>
      <c r="R147" s="300">
        <f t="shared" ref="R147:R155" si="118">O147/L147</f>
        <v>0.88916638806553394</v>
      </c>
      <c r="S147" s="903"/>
      <c r="T147" s="232"/>
      <c r="U147" s="232"/>
      <c r="V147" s="86"/>
      <c r="W147" s="562">
        <f t="shared" si="112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1</v>
      </c>
      <c r="AE147" s="139">
        <f>SUM(AE135:AE146)</f>
        <v>0</v>
      </c>
      <c r="AF147" s="240">
        <f t="shared" si="69"/>
        <v>-151.80327447442937</v>
      </c>
      <c r="AG147" s="301">
        <f t="shared" si="70"/>
        <v>0.89746870767205522</v>
      </c>
      <c r="AH147" s="894"/>
    </row>
    <row r="148" spans="1:37" ht="19.2" customHeight="1">
      <c r="A148" s="906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1999.4</v>
      </c>
      <c r="H148" s="116">
        <f t="shared" ref="H148:H172" si="119">F148*G148</f>
        <v>73817.848000000013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20">G148/W148*60</f>
        <v>1557.9740259740267</v>
      </c>
      <c r="O148" s="77">
        <f t="shared" ref="O148:O155" si="121">N148/M148</f>
        <v>129.8311688311689</v>
      </c>
      <c r="P148" s="78">
        <f t="shared" si="116"/>
        <v>0</v>
      </c>
      <c r="Q148" s="79">
        <f t="shared" si="117"/>
        <v>-36.835497835497762</v>
      </c>
      <c r="R148" s="554">
        <f t="shared" si="118"/>
        <v>0.77898701298701345</v>
      </c>
      <c r="S148" s="907">
        <f>R160</f>
        <v>0.86018145595587048</v>
      </c>
      <c r="T148" s="288">
        <v>0.45833333333333331</v>
      </c>
      <c r="U148" s="198">
        <v>0.51180555555555551</v>
      </c>
      <c r="V148" s="552">
        <v>5</v>
      </c>
      <c r="W148" s="562">
        <f>(U148-T148)*24*60</f>
        <v>76.999999999999972</v>
      </c>
      <c r="X148" s="83"/>
      <c r="Y148" s="83"/>
      <c r="Z148" s="84"/>
      <c r="AA148" s="84"/>
      <c r="AB148" s="895"/>
      <c r="AC148" s="895"/>
      <c r="AD148" s="550"/>
      <c r="AE148" s="550"/>
      <c r="AF148" s="78">
        <f t="shared" si="69"/>
        <v>-442.02597402597326</v>
      </c>
      <c r="AG148" s="160">
        <f t="shared" si="70"/>
        <v>0.77898701298701334</v>
      </c>
      <c r="AH148" s="894">
        <f>AG160</f>
        <v>0.85266276143529574</v>
      </c>
    </row>
    <row r="149" spans="1:37" ht="19.2" customHeight="1">
      <c r="A149" s="906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1370.8500000000001</v>
      </c>
      <c r="H149" s="116">
        <f t="shared" si="119"/>
        <v>36327.525000000001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20"/>
        <v>1523.1666666666677</v>
      </c>
      <c r="O149" s="77">
        <f t="shared" si="121"/>
        <v>126.93055555555564</v>
      </c>
      <c r="P149" s="78">
        <f t="shared" si="116"/>
        <v>0</v>
      </c>
      <c r="Q149" s="79">
        <f t="shared" si="117"/>
        <v>-39.736111111111015</v>
      </c>
      <c r="R149" s="554">
        <f t="shared" si="118"/>
        <v>0.76158333333333394</v>
      </c>
      <c r="S149" s="908"/>
      <c r="T149" s="288">
        <v>0.51527777777777772</v>
      </c>
      <c r="U149" s="198">
        <v>0.5527777777777777</v>
      </c>
      <c r="V149" s="552">
        <v>5</v>
      </c>
      <c r="W149" s="562">
        <f t="shared" ref="W149:W159" si="122">(U149-T149)*24*60</f>
        <v>53.999999999999972</v>
      </c>
      <c r="X149" s="83"/>
      <c r="Y149" s="83"/>
      <c r="Z149" s="84"/>
      <c r="AA149" s="84"/>
      <c r="AB149" s="895"/>
      <c r="AC149" s="895"/>
      <c r="AD149" s="550"/>
      <c r="AE149" s="550"/>
      <c r="AF149" s="78">
        <f t="shared" si="69"/>
        <v>-476.83333333333235</v>
      </c>
      <c r="AG149" s="160">
        <f t="shared" si="70"/>
        <v>0.76158333333333383</v>
      </c>
      <c r="AH149" s="896"/>
    </row>
    <row r="150" spans="1:37" ht="19.2" customHeight="1">
      <c r="A150" s="906"/>
      <c r="B150" s="550" t="s">
        <v>163</v>
      </c>
      <c r="C150" s="258"/>
      <c r="D150" s="214" t="s">
        <v>191</v>
      </c>
      <c r="E150" s="90"/>
      <c r="F150" s="174">
        <v>28.26</v>
      </c>
      <c r="G150" s="85">
        <v>601.79999999999995</v>
      </c>
      <c r="H150" s="116">
        <f t="shared" si="119"/>
        <v>17006.867999999999</v>
      </c>
      <c r="I150" s="302"/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20"/>
        <v>1504.4999999999952</v>
      </c>
      <c r="O150" s="77">
        <f t="shared" si="121"/>
        <v>125.3749999999996</v>
      </c>
      <c r="P150" s="78">
        <f t="shared" si="116"/>
        <v>0</v>
      </c>
      <c r="Q150" s="79">
        <f t="shared" si="117"/>
        <v>-41.291666666667055</v>
      </c>
      <c r="R150" s="554">
        <f t="shared" si="118"/>
        <v>0.75224999999999764</v>
      </c>
      <c r="S150" s="908"/>
      <c r="T150" s="288">
        <v>0.55624999999999991</v>
      </c>
      <c r="U150" s="198">
        <v>0.57291666666666663</v>
      </c>
      <c r="V150" s="552">
        <v>5</v>
      </c>
      <c r="W150" s="562">
        <f t="shared" si="122"/>
        <v>24.000000000000075</v>
      </c>
      <c r="X150" s="253"/>
      <c r="Y150" s="253"/>
      <c r="Z150" s="254"/>
      <c r="AA150" s="254"/>
      <c r="AB150" s="895"/>
      <c r="AC150" s="895"/>
      <c r="AD150" s="550"/>
      <c r="AE150" s="550"/>
      <c r="AF150" s="78">
        <f t="shared" si="69"/>
        <v>-495.50000000000477</v>
      </c>
      <c r="AG150" s="160">
        <f t="shared" si="70"/>
        <v>0.75224999999999764</v>
      </c>
      <c r="AH150" s="896"/>
    </row>
    <row r="151" spans="1:37" s="255" customFormat="1" ht="19.2" customHeight="1">
      <c r="A151" s="906"/>
      <c r="B151" s="550" t="s">
        <v>165</v>
      </c>
      <c r="C151" s="258"/>
      <c r="D151" s="88" t="s">
        <v>157</v>
      </c>
      <c r="E151" s="90"/>
      <c r="F151" s="174">
        <v>30.13</v>
      </c>
      <c r="G151" s="85">
        <v>1123.1499999999999</v>
      </c>
      <c r="H151" s="116">
        <f t="shared" si="119"/>
        <v>33840.509499999993</v>
      </c>
      <c r="I151" s="302">
        <v>1</v>
      </c>
      <c r="J151" s="129">
        <v>18</v>
      </c>
      <c r="K151" s="85">
        <v>1200</v>
      </c>
      <c r="L151" s="118">
        <v>66.666666666666671</v>
      </c>
      <c r="M151" s="129">
        <v>18</v>
      </c>
      <c r="N151" s="74">
        <f t="shared" si="120"/>
        <v>1086.9193548387107</v>
      </c>
      <c r="O151" s="77">
        <f t="shared" si="121"/>
        <v>60.384408602150593</v>
      </c>
      <c r="P151" s="78">
        <f t="shared" si="116"/>
        <v>0</v>
      </c>
      <c r="Q151" s="79">
        <f t="shared" si="117"/>
        <v>-6.2822580645160784</v>
      </c>
      <c r="R151" s="554">
        <f t="shared" si="118"/>
        <v>0.90576612903225884</v>
      </c>
      <c r="S151" s="908"/>
      <c r="T151" s="288">
        <v>0.57708333333333328</v>
      </c>
      <c r="U151" s="198">
        <v>0.6201388888888888</v>
      </c>
      <c r="V151" s="552">
        <v>6</v>
      </c>
      <c r="W151" s="562">
        <f t="shared" si="122"/>
        <v>61.999999999999943</v>
      </c>
      <c r="X151" s="253"/>
      <c r="Y151" s="253"/>
      <c r="Z151" s="254"/>
      <c r="AA151" s="254"/>
      <c r="AB151" s="895"/>
      <c r="AC151" s="895"/>
      <c r="AD151" s="258"/>
      <c r="AE151" s="258">
        <v>1</v>
      </c>
      <c r="AF151" s="78">
        <f t="shared" si="69"/>
        <v>-113.08064516128934</v>
      </c>
      <c r="AG151" s="160">
        <f t="shared" si="70"/>
        <v>0.90576612903225884</v>
      </c>
      <c r="AH151" s="896"/>
    </row>
    <row r="152" spans="1:37" s="255" customFormat="1" ht="19.2" customHeight="1">
      <c r="A152" s="906"/>
      <c r="B152" s="550" t="s">
        <v>163</v>
      </c>
      <c r="C152" s="258"/>
      <c r="D152" s="88" t="s">
        <v>152</v>
      </c>
      <c r="E152" s="90"/>
      <c r="F152" s="174">
        <v>55.51</v>
      </c>
      <c r="G152" s="85">
        <v>117</v>
      </c>
      <c r="H152" s="116">
        <f t="shared" si="119"/>
        <v>6494.67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20"/>
        <v>1404.0000000000498</v>
      </c>
      <c r="O152" s="77">
        <f t="shared" si="121"/>
        <v>175.50000000000622</v>
      </c>
      <c r="P152" s="78">
        <f t="shared" si="116"/>
        <v>0</v>
      </c>
      <c r="Q152" s="79">
        <f t="shared" si="117"/>
        <v>-11.999999999993776</v>
      </c>
      <c r="R152" s="554">
        <f t="shared" si="118"/>
        <v>0.93600000000003325</v>
      </c>
      <c r="S152" s="908"/>
      <c r="T152" s="303">
        <v>0.70833333333333337</v>
      </c>
      <c r="U152" s="232">
        <v>0.71180555555555547</v>
      </c>
      <c r="V152" s="565">
        <v>5</v>
      </c>
      <c r="W152" s="562">
        <f t="shared" si="122"/>
        <v>4.9999999999998224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-95.999999999950205</v>
      </c>
      <c r="AG152" s="160">
        <f t="shared" si="70"/>
        <v>0.93600000000003325</v>
      </c>
      <c r="AH152" s="896"/>
    </row>
    <row r="153" spans="1:37" s="255" customFormat="1" ht="19.2" customHeight="1">
      <c r="A153" s="906"/>
      <c r="B153" s="550" t="s">
        <v>165</v>
      </c>
      <c r="C153" s="258"/>
      <c r="D153" s="292" t="s">
        <v>153</v>
      </c>
      <c r="E153" s="90"/>
      <c r="F153" s="174">
        <v>28.57</v>
      </c>
      <c r="G153" s="85">
        <v>1605</v>
      </c>
      <c r="H153" s="116">
        <f t="shared" si="119"/>
        <v>45854.85</v>
      </c>
      <c r="I153" s="302"/>
      <c r="J153" s="129">
        <v>8</v>
      </c>
      <c r="K153" s="85">
        <v>1500</v>
      </c>
      <c r="L153" s="118">
        <v>187.5</v>
      </c>
      <c r="M153" s="129">
        <v>8</v>
      </c>
      <c r="N153" s="74">
        <f t="shared" si="120"/>
        <v>1481.538461538463</v>
      </c>
      <c r="O153" s="77">
        <f t="shared" si="121"/>
        <v>185.19230769230788</v>
      </c>
      <c r="P153" s="78">
        <f t="shared" si="116"/>
        <v>0</v>
      </c>
      <c r="Q153" s="79">
        <f t="shared" si="117"/>
        <v>-2.3076923076921219</v>
      </c>
      <c r="R153" s="554">
        <f t="shared" si="118"/>
        <v>0.98769230769230865</v>
      </c>
      <c r="S153" s="908"/>
      <c r="T153" s="303">
        <v>0.71527777777777779</v>
      </c>
      <c r="U153" s="232">
        <v>0.76041666666666663</v>
      </c>
      <c r="V153" s="565">
        <v>5</v>
      </c>
      <c r="W153" s="562">
        <f t="shared" si="122"/>
        <v>64.999999999999929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-18.461538461536975</v>
      </c>
      <c r="AG153" s="160">
        <f t="shared" si="70"/>
        <v>0.98769230769230865</v>
      </c>
      <c r="AH153" s="896"/>
    </row>
    <row r="154" spans="1:37" s="255" customFormat="1" ht="19.2" customHeight="1">
      <c r="A154" s="906"/>
      <c r="B154" s="550" t="s">
        <v>166</v>
      </c>
      <c r="C154" s="258"/>
      <c r="D154" s="292" t="s">
        <v>137</v>
      </c>
      <c r="E154" s="90"/>
      <c r="F154" s="174">
        <v>56.43</v>
      </c>
      <c r="G154" s="85">
        <v>913</v>
      </c>
      <c r="H154" s="116">
        <f t="shared" si="119"/>
        <v>51520.59</v>
      </c>
      <c r="I154" s="302"/>
      <c r="J154" s="129">
        <v>16</v>
      </c>
      <c r="K154" s="85">
        <v>1500</v>
      </c>
      <c r="L154" s="118">
        <v>93.75</v>
      </c>
      <c r="M154" s="129">
        <v>16</v>
      </c>
      <c r="N154" s="74">
        <f t="shared" si="120"/>
        <v>1336.0975609756094</v>
      </c>
      <c r="O154" s="77">
        <f t="shared" si="121"/>
        <v>83.50609756097559</v>
      </c>
      <c r="P154" s="78">
        <f t="shared" si="116"/>
        <v>0</v>
      </c>
      <c r="Q154" s="79">
        <f t="shared" si="117"/>
        <v>-10.24390243902441</v>
      </c>
      <c r="R154" s="554">
        <f t="shared" si="118"/>
        <v>0.89073170731707296</v>
      </c>
      <c r="S154" s="908"/>
      <c r="T154" s="303">
        <v>0.76458333333333339</v>
      </c>
      <c r="U154" s="232">
        <v>0.79305555555555562</v>
      </c>
      <c r="V154" s="565">
        <v>6</v>
      </c>
      <c r="W154" s="562">
        <f t="shared" si="122"/>
        <v>41.000000000000014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-163.90243902439056</v>
      </c>
      <c r="AG154" s="160">
        <f t="shared" si="70"/>
        <v>0.89073170731707296</v>
      </c>
      <c r="AH154" s="896"/>
    </row>
    <row r="155" spans="1:37" s="255" customFormat="1" ht="19.2" customHeight="1">
      <c r="A155" s="906"/>
      <c r="B155" s="550" t="s">
        <v>166</v>
      </c>
      <c r="C155" s="258"/>
      <c r="D155" s="292" t="s">
        <v>143</v>
      </c>
      <c r="E155" s="90"/>
      <c r="F155" s="174">
        <v>50.67</v>
      </c>
      <c r="G155" s="85">
        <v>1429</v>
      </c>
      <c r="H155" s="116">
        <f t="shared" si="119"/>
        <v>72407.430000000008</v>
      </c>
      <c r="I155" s="302"/>
      <c r="J155" s="129">
        <v>18</v>
      </c>
      <c r="K155" s="85">
        <v>1500</v>
      </c>
      <c r="L155" s="118">
        <v>83.333333333333329</v>
      </c>
      <c r="M155" s="129">
        <v>18</v>
      </c>
      <c r="N155" s="74">
        <f t="shared" si="120"/>
        <v>1360.9523809523789</v>
      </c>
      <c r="O155" s="77">
        <f t="shared" si="121"/>
        <v>75.608465608465494</v>
      </c>
      <c r="P155" s="78">
        <f t="shared" si="116"/>
        <v>0</v>
      </c>
      <c r="Q155" s="79">
        <f t="shared" si="117"/>
        <v>-7.7248677248678348</v>
      </c>
      <c r="R155" s="554">
        <f t="shared" si="118"/>
        <v>0.90730158730158594</v>
      </c>
      <c r="S155" s="908"/>
      <c r="T155" s="303">
        <v>0.79722222222222217</v>
      </c>
      <c r="U155" s="232">
        <v>0.84097222222222223</v>
      </c>
      <c r="V155" s="565">
        <v>6</v>
      </c>
      <c r="W155" s="562">
        <f t="shared" si="122"/>
        <v>63.000000000000099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-139.04761904762108</v>
      </c>
      <c r="AG155" s="160">
        <f t="shared" si="70"/>
        <v>0.90730158730158594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9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908"/>
      <c r="T156" s="303"/>
      <c r="U156" s="232"/>
      <c r="V156" s="565"/>
      <c r="W156" s="304">
        <f t="shared" si="122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9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565"/>
      <c r="W157" s="304">
        <f t="shared" si="122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9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565"/>
      <c r="W158" s="304">
        <f t="shared" si="122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9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908"/>
      <c r="T159" s="303"/>
      <c r="U159" s="232"/>
      <c r="V159" s="565"/>
      <c r="W159" s="309">
        <f t="shared" si="122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850</v>
      </c>
      <c r="D160" s="904" t="s">
        <v>750</v>
      </c>
      <c r="E160" s="905"/>
      <c r="F160" s="98"/>
      <c r="G160" s="238"/>
      <c r="H160" s="237"/>
      <c r="I160" s="101"/>
      <c r="J160" s="311">
        <v>13</v>
      </c>
      <c r="K160" s="311">
        <v>1650</v>
      </c>
      <c r="L160" s="312">
        <v>139.84374999999997</v>
      </c>
      <c r="M160" s="311">
        <f t="shared" ref="M160:O160" si="123">AVERAGE(M148:M159)</f>
        <v>13</v>
      </c>
      <c r="N160" s="311">
        <f t="shared" si="123"/>
        <v>1406.893556368238</v>
      </c>
      <c r="O160" s="312">
        <f t="shared" si="123"/>
        <v>120.29100048132874</v>
      </c>
      <c r="P160" s="104">
        <f t="shared" ref="P160:P166" si="124">M160-J160</f>
        <v>0</v>
      </c>
      <c r="Q160" s="105">
        <f t="shared" ref="Q160:Q166" si="125">O160-L160</f>
        <v>-19.552749518671234</v>
      </c>
      <c r="R160" s="313">
        <f>O160/L160</f>
        <v>0.86018145595587048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1</v>
      </c>
      <c r="AF160" s="104">
        <f t="shared" si="69"/>
        <v>-243.10644363176198</v>
      </c>
      <c r="AG160" s="169">
        <f t="shared" si="70"/>
        <v>0.85266276143529574</v>
      </c>
      <c r="AH160" s="896"/>
    </row>
    <row r="161" spans="1:34" ht="19.2" customHeight="1">
      <c r="A161" s="893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2085.85</v>
      </c>
      <c r="H161" s="116">
        <f t="shared" ref="H161:H170" si="126">F161*G161</f>
        <v>62846.660499999998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7">G161/W161*60</f>
        <v>1107.5309734513273</v>
      </c>
      <c r="O161" s="118">
        <f t="shared" ref="O161:O166" si="128">N161/M161</f>
        <v>61.529498525073741</v>
      </c>
      <c r="P161" s="84">
        <f t="shared" si="124"/>
        <v>0</v>
      </c>
      <c r="Q161" s="119">
        <f t="shared" si="125"/>
        <v>-5.1371681415929302</v>
      </c>
      <c r="R161" s="551">
        <f t="shared" ref="R161:R166" si="129">O161/L161</f>
        <v>0.92294247787610606</v>
      </c>
      <c r="S161" s="894">
        <f>R173</f>
        <v>0.91457143196567003</v>
      </c>
      <c r="T161" s="80">
        <v>0.16666666666666666</v>
      </c>
      <c r="U161" s="80">
        <v>0.24513888888888888</v>
      </c>
      <c r="V161" s="550">
        <v>5</v>
      </c>
      <c r="W161" s="120">
        <f t="shared" ref="W161:W172" si="130">(U161-T161)*24*60</f>
        <v>113</v>
      </c>
      <c r="X161" s="126"/>
      <c r="Y161" s="126"/>
      <c r="Z161" s="84"/>
      <c r="AA161" s="84"/>
      <c r="AB161" s="895"/>
      <c r="AC161" s="895"/>
      <c r="AD161" s="550"/>
      <c r="AE161" s="550"/>
      <c r="AF161" s="84">
        <f t="shared" si="69"/>
        <v>-92.469026548672673</v>
      </c>
      <c r="AG161" s="551">
        <f t="shared" si="70"/>
        <v>0.92294247787610606</v>
      </c>
      <c r="AH161" s="894">
        <f>AG173</f>
        <v>0.91774258283221577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2871</v>
      </c>
      <c r="H162" s="116">
        <f t="shared" si="126"/>
        <v>98274.329999999987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7"/>
        <v>2180.5063291139231</v>
      </c>
      <c r="O162" s="118">
        <f t="shared" si="128"/>
        <v>167.7312560856864</v>
      </c>
      <c r="P162" s="84">
        <f t="shared" si="124"/>
        <v>0</v>
      </c>
      <c r="Q162" s="119">
        <f t="shared" si="125"/>
        <v>-5.3456669912366692</v>
      </c>
      <c r="R162" s="551">
        <f t="shared" si="129"/>
        <v>0.96911392405063257</v>
      </c>
      <c r="S162" s="894"/>
      <c r="T162" s="80">
        <v>0.26111111111111107</v>
      </c>
      <c r="U162" s="80">
        <v>0.31597222222222221</v>
      </c>
      <c r="V162" s="550">
        <v>23</v>
      </c>
      <c r="W162" s="120">
        <f t="shared" si="130"/>
        <v>79.000000000000043</v>
      </c>
      <c r="X162" s="126">
        <v>0.25</v>
      </c>
      <c r="Y162" s="126">
        <v>0.26041666666666669</v>
      </c>
      <c r="Z162" s="84"/>
      <c r="AA162" s="84"/>
      <c r="AB162" s="895"/>
      <c r="AC162" s="895"/>
      <c r="AD162" s="550"/>
      <c r="AE162" s="550"/>
      <c r="AF162" s="84">
        <f t="shared" si="69"/>
        <v>-69.49367088607687</v>
      </c>
      <c r="AG162" s="551">
        <f t="shared" si="70"/>
        <v>0.96911392405063246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3355</v>
      </c>
      <c r="H163" s="116">
        <f t="shared" si="126"/>
        <v>114841.65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7"/>
        <v>2141.489361702128</v>
      </c>
      <c r="O163" s="118">
        <f t="shared" si="128"/>
        <v>194.68085106382981</v>
      </c>
      <c r="P163" s="84">
        <f t="shared" si="124"/>
        <v>0</v>
      </c>
      <c r="Q163" s="119">
        <f t="shared" si="125"/>
        <v>-9.8646034816247266</v>
      </c>
      <c r="R163" s="551">
        <f t="shared" si="129"/>
        <v>0.95177304964539022</v>
      </c>
      <c r="S163" s="894"/>
      <c r="T163" s="80">
        <v>0.32013888888888886</v>
      </c>
      <c r="U163" s="80">
        <v>0.38541666666666663</v>
      </c>
      <c r="V163" s="550">
        <v>6</v>
      </c>
      <c r="W163" s="120">
        <f t="shared" si="130"/>
        <v>93.999999999999986</v>
      </c>
      <c r="X163" s="126"/>
      <c r="Y163" s="126"/>
      <c r="Z163" s="84"/>
      <c r="AA163" s="84"/>
      <c r="AB163" s="895"/>
      <c r="AC163" s="895"/>
      <c r="AD163" s="550"/>
      <c r="AE163" s="550"/>
      <c r="AF163" s="84">
        <f t="shared" si="69"/>
        <v>-108.51063829787199</v>
      </c>
      <c r="AG163" s="551">
        <f t="shared" si="70"/>
        <v>0.95177304964539022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2866</v>
      </c>
      <c r="H164" s="116">
        <f t="shared" si="126"/>
        <v>104351.05999999998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7"/>
        <v>2421.9718309859159</v>
      </c>
      <c r="O164" s="118">
        <f t="shared" si="128"/>
        <v>242.19718309859158</v>
      </c>
      <c r="P164" s="84">
        <f t="shared" si="124"/>
        <v>0</v>
      </c>
      <c r="Q164" s="119">
        <f t="shared" si="125"/>
        <v>-34.702816901408397</v>
      </c>
      <c r="R164" s="551">
        <f t="shared" si="129"/>
        <v>0.8746738284528407</v>
      </c>
      <c r="S164" s="894"/>
      <c r="T164" s="80">
        <v>0.39999999999999997</v>
      </c>
      <c r="U164" s="80">
        <v>0.44930555555555551</v>
      </c>
      <c r="V164" s="550">
        <v>21</v>
      </c>
      <c r="W164" s="120">
        <f t="shared" si="130"/>
        <v>70.999999999999986</v>
      </c>
      <c r="X164" s="126">
        <v>0.39027777777777778</v>
      </c>
      <c r="Y164" s="126">
        <v>0.39930555555555558</v>
      </c>
      <c r="Z164" s="84"/>
      <c r="AA164" s="84"/>
      <c r="AB164" s="895"/>
      <c r="AC164" s="895"/>
      <c r="AD164" s="550">
        <v>1</v>
      </c>
      <c r="AE164" s="550"/>
      <c r="AF164" s="84">
        <f>N164-K164</f>
        <v>-347.02816901408414</v>
      </c>
      <c r="AG164" s="551">
        <f>N164/K164</f>
        <v>0.8746738284528407</v>
      </c>
      <c r="AH164" s="894"/>
    </row>
    <row r="165" spans="1:34" ht="19.2" customHeight="1">
      <c r="A165" s="893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1157</v>
      </c>
      <c r="H165" s="116">
        <f t="shared" si="126"/>
        <v>29665.48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7"/>
        <v>1416.7346938775538</v>
      </c>
      <c r="O165" s="118">
        <f t="shared" si="128"/>
        <v>141.67346938775538</v>
      </c>
      <c r="P165" s="84">
        <f t="shared" si="124"/>
        <v>0</v>
      </c>
      <c r="Q165" s="119">
        <f t="shared" si="125"/>
        <v>-8.3265306122446248</v>
      </c>
      <c r="R165" s="551">
        <f t="shared" si="129"/>
        <v>0.94448979591836912</v>
      </c>
      <c r="S165" s="894"/>
      <c r="T165" s="80">
        <v>0.45416666666666666</v>
      </c>
      <c r="U165" s="80">
        <v>0.48819444444444438</v>
      </c>
      <c r="V165" s="550">
        <v>7</v>
      </c>
      <c r="W165" s="120">
        <f t="shared" si="130"/>
        <v>48.999999999999908</v>
      </c>
      <c r="X165" s="126"/>
      <c r="Y165" s="126"/>
      <c r="Z165" s="84"/>
      <c r="AA165" s="84"/>
      <c r="AB165" s="895"/>
      <c r="AC165" s="895"/>
      <c r="AD165" s="550"/>
      <c r="AE165" s="550"/>
      <c r="AF165" s="84">
        <f>N165-K165</f>
        <v>-83.265306122446191</v>
      </c>
      <c r="AG165" s="551">
        <f>N165/K165</f>
        <v>0.94448979591836923</v>
      </c>
      <c r="AH165" s="894"/>
    </row>
    <row r="166" spans="1:34" ht="19.2" customHeight="1">
      <c r="A166" s="893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5732</v>
      </c>
      <c r="H166" s="116">
        <f t="shared" si="126"/>
        <v>208702.11999999997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7"/>
        <v>2421.9718309859159</v>
      </c>
      <c r="O166" s="118">
        <f t="shared" si="128"/>
        <v>242.19718309859158</v>
      </c>
      <c r="P166" s="84">
        <f t="shared" si="124"/>
        <v>0</v>
      </c>
      <c r="Q166" s="119">
        <f t="shared" si="125"/>
        <v>-34.702816901408397</v>
      </c>
      <c r="R166" s="551">
        <f t="shared" si="129"/>
        <v>0.8746738284528407</v>
      </c>
      <c r="S166" s="894"/>
      <c r="T166" s="80">
        <v>0.52916666666666656</v>
      </c>
      <c r="U166" s="80">
        <v>0.62777777777777766</v>
      </c>
      <c r="V166" s="550">
        <v>6</v>
      </c>
      <c r="W166" s="120">
        <f t="shared" si="130"/>
        <v>141.99999999999997</v>
      </c>
      <c r="X166" s="126"/>
      <c r="Y166" s="126"/>
      <c r="Z166" s="84"/>
      <c r="AA166" s="84"/>
      <c r="AB166" s="895"/>
      <c r="AC166" s="895"/>
      <c r="AD166" s="550"/>
      <c r="AE166" s="550"/>
      <c r="AF166" s="84">
        <f>N166-K166</f>
        <v>-347.02816901408414</v>
      </c>
      <c r="AG166" s="551">
        <f>N166/K166</f>
        <v>0.8746738284528407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6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894"/>
      <c r="T167" s="80"/>
      <c r="U167" s="80"/>
      <c r="V167" s="550"/>
      <c r="W167" s="120">
        <f t="shared" si="130"/>
        <v>0</v>
      </c>
      <c r="X167" s="126"/>
      <c r="Y167" s="126"/>
      <c r="Z167" s="84"/>
      <c r="AA167" s="84"/>
      <c r="AB167" s="895"/>
      <c r="AC167" s="895"/>
      <c r="AD167" s="550"/>
      <c r="AE167" s="550"/>
      <c r="AF167" s="84">
        <f t="shared" si="69"/>
        <v>0</v>
      </c>
      <c r="AG167" s="551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6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894"/>
      <c r="T168" s="80"/>
      <c r="U168" s="80"/>
      <c r="V168" s="550"/>
      <c r="W168" s="120">
        <f t="shared" si="130"/>
        <v>0</v>
      </c>
      <c r="X168" s="126"/>
      <c r="Y168" s="126"/>
      <c r="Z168" s="84"/>
      <c r="AA168" s="84"/>
      <c r="AB168" s="895"/>
      <c r="AC168" s="895"/>
      <c r="AD168" s="550"/>
      <c r="AE168" s="550"/>
      <c r="AF168" s="84">
        <f t="shared" si="69"/>
        <v>0</v>
      </c>
      <c r="AG168" s="551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6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894"/>
      <c r="T169" s="80"/>
      <c r="U169" s="80"/>
      <c r="V169" s="550"/>
      <c r="W169" s="120">
        <f t="shared" si="130"/>
        <v>0</v>
      </c>
      <c r="X169" s="126"/>
      <c r="Y169" s="126"/>
      <c r="Z169" s="84"/>
      <c r="AA169" s="84"/>
      <c r="AB169" s="895"/>
      <c r="AC169" s="895"/>
      <c r="AD169" s="550"/>
      <c r="AE169" s="550"/>
      <c r="AF169" s="84">
        <f t="shared" si="69"/>
        <v>0</v>
      </c>
      <c r="AG169" s="551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6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894"/>
      <c r="T170" s="80"/>
      <c r="U170" s="80"/>
      <c r="V170" s="550"/>
      <c r="W170" s="120">
        <f t="shared" si="130"/>
        <v>0</v>
      </c>
      <c r="X170" s="126"/>
      <c r="Y170" s="126"/>
      <c r="Z170" s="84"/>
      <c r="AA170" s="84"/>
      <c r="AB170" s="895"/>
      <c r="AC170" s="895"/>
      <c r="AD170" s="550"/>
      <c r="AE170" s="550"/>
      <c r="AF170" s="84">
        <f t="shared" si="69"/>
        <v>0</v>
      </c>
      <c r="AG170" s="551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9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894"/>
      <c r="T171" s="80"/>
      <c r="U171" s="80"/>
      <c r="V171" s="550"/>
      <c r="W171" s="120">
        <f t="shared" si="130"/>
        <v>0</v>
      </c>
      <c r="X171" s="126"/>
      <c r="Y171" s="126"/>
      <c r="Z171" s="84"/>
      <c r="AA171" s="84"/>
      <c r="AB171" s="895"/>
      <c r="AC171" s="895"/>
      <c r="AD171" s="550"/>
      <c r="AE171" s="550"/>
      <c r="AF171" s="84"/>
      <c r="AG171" s="551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9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894"/>
      <c r="T172" s="80"/>
      <c r="U172" s="80"/>
      <c r="V172" s="550"/>
      <c r="W172" s="120">
        <f t="shared" si="130"/>
        <v>0</v>
      </c>
      <c r="X172" s="126"/>
      <c r="Y172" s="126"/>
      <c r="Z172" s="84"/>
      <c r="AA172" s="84"/>
      <c r="AB172" s="895"/>
      <c r="AC172" s="895"/>
      <c r="AD172" s="550"/>
      <c r="AE172" s="550"/>
      <c r="AF172" s="84"/>
      <c r="AG172" s="551"/>
      <c r="AH172" s="894"/>
    </row>
    <row r="173" spans="1:34" ht="19.2" customHeight="1">
      <c r="A173" s="893"/>
      <c r="B173" s="156">
        <v>0</v>
      </c>
      <c r="C173" s="132" t="s">
        <v>852</v>
      </c>
      <c r="D173" s="891" t="s">
        <v>750</v>
      </c>
      <c r="E173" s="891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1">AVERAGE(M161:M172)</f>
        <v>12</v>
      </c>
      <c r="N173" s="103">
        <f t="shared" si="131"/>
        <v>1948.3675033527941</v>
      </c>
      <c r="O173" s="136">
        <f t="shared" si="131"/>
        <v>175.00157354325475</v>
      </c>
      <c r="P173" s="84">
        <f>M173-J173</f>
        <v>0</v>
      </c>
      <c r="Q173" s="119">
        <f>O173-L173</f>
        <v>-16.346600504919252</v>
      </c>
      <c r="R173" s="137">
        <f>O173/L173</f>
        <v>0.91457143196567003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1</v>
      </c>
      <c r="AE173" s="139">
        <f>SUM(AE161:AE172)</f>
        <v>0</v>
      </c>
      <c r="AF173" s="84">
        <f t="shared" si="69"/>
        <v>-174.63249664720593</v>
      </c>
      <c r="AG173" s="551">
        <f t="shared" si="70"/>
        <v>0.91774258283221577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859</v>
      </c>
      <c r="E3" s="827"/>
      <c r="F3" s="816" t="s">
        <v>2</v>
      </c>
      <c r="G3" s="777"/>
      <c r="H3" s="828">
        <v>251252.09999999998</v>
      </c>
      <c r="I3" s="829"/>
      <c r="J3" s="816" t="s">
        <v>3</v>
      </c>
      <c r="K3" s="777"/>
      <c r="L3" s="821">
        <v>7735067.5900939405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438.17800031150483</v>
      </c>
      <c r="G6" s="818"/>
      <c r="H6" s="796">
        <f>AVERAGE(D13:P13,Q13)</f>
        <v>139.76425800614319</v>
      </c>
      <c r="I6" s="797"/>
      <c r="J6" s="796">
        <f>AVERAGE(D30:F30,G30:H30)</f>
        <v>819.76760082023247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3</v>
      </c>
      <c r="Q6" s="785">
        <v>5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381.83516942480043</v>
      </c>
      <c r="G7" s="789"/>
      <c r="H7" s="790">
        <f>AVERAGE(D14:P14,Q14)</f>
        <v>124.45538985966786</v>
      </c>
      <c r="I7" s="791"/>
      <c r="J7" s="790">
        <f>AVERAGE(D31:F31,G31:H31)</f>
        <v>735.77926195200746</v>
      </c>
      <c r="K7" s="791"/>
      <c r="L7" s="792">
        <f>AVERAGE(J31:M31)</f>
        <v>840.23428224375562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0.87598880598041173</v>
      </c>
      <c r="G8" s="795"/>
      <c r="H8" s="794">
        <f>AVERAGE(D15:O15,P15:Q15)</f>
        <v>0.88563647546113267</v>
      </c>
      <c r="I8" s="795"/>
      <c r="J8" s="794">
        <f>AVERAGE(D32:F32,G32:H32)</f>
        <v>0.88138714055959055</v>
      </c>
      <c r="K8" s="795"/>
      <c r="L8" s="794">
        <f>AVERAGE(J32:M32)</f>
        <v>0.83547404457391372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140.79399509803923</v>
      </c>
      <c r="E13" s="18">
        <v>104.89284485724114</v>
      </c>
      <c r="F13" s="18">
        <v>133.62159082747317</v>
      </c>
      <c r="G13" s="18">
        <v>314.46258503401361</v>
      </c>
      <c r="H13" s="18">
        <v>232.14285714285714</v>
      </c>
      <c r="I13" s="18">
        <v>83.968524251805988</v>
      </c>
      <c r="J13" s="18">
        <v>104.05345335015099</v>
      </c>
      <c r="K13" s="18">
        <v>75.528278416629803</v>
      </c>
      <c r="L13" s="18">
        <v>112.06783031783033</v>
      </c>
      <c r="M13" s="18">
        <v>80.884372389306606</v>
      </c>
      <c r="N13" s="18">
        <v>85.018439685815849</v>
      </c>
      <c r="O13" s="18">
        <v>147.91666666666666</v>
      </c>
      <c r="P13" s="18">
        <v>191.348174048174</v>
      </c>
      <c r="Q13" s="20">
        <v>150</v>
      </c>
    </row>
    <row r="14" spans="2:17" ht="39.9" customHeight="1">
      <c r="B14" s="769"/>
      <c r="C14" s="13" t="s">
        <v>60</v>
      </c>
      <c r="D14" s="18">
        <v>122.84404144988072</v>
      </c>
      <c r="E14" s="18">
        <v>95.637875320334658</v>
      </c>
      <c r="F14" s="18">
        <v>118.86071054494182</v>
      </c>
      <c r="G14" s="18">
        <v>282.57176972478612</v>
      </c>
      <c r="H14" s="18">
        <v>227.4755623674254</v>
      </c>
      <c r="I14" s="18">
        <v>75.462570860748585</v>
      </c>
      <c r="J14" s="18">
        <v>84.986305105839349</v>
      </c>
      <c r="K14" s="18">
        <v>64.370198620998394</v>
      </c>
      <c r="L14" s="18">
        <v>101.82853341553167</v>
      </c>
      <c r="M14" s="18">
        <v>76.282917655009527</v>
      </c>
      <c r="N14" s="18">
        <v>76.068216667478183</v>
      </c>
      <c r="O14" s="18">
        <v>124.78664401244386</v>
      </c>
      <c r="P14" s="18">
        <v>175.29895355755681</v>
      </c>
      <c r="Q14" s="8">
        <v>115.90115873237481</v>
      </c>
    </row>
    <row r="15" spans="2:17" ht="39.9" customHeight="1">
      <c r="B15" s="770"/>
      <c r="C15" s="28" t="s">
        <v>61</v>
      </c>
      <c r="D15" s="9">
        <f t="shared" ref="D15:Q15" si="0">D14/D13</f>
        <v>0.87250909645926733</v>
      </c>
      <c r="E15" s="9">
        <f t="shared" si="0"/>
        <v>0.91176738938196911</v>
      </c>
      <c r="F15" s="9">
        <f t="shared" si="0"/>
        <v>0.8895322216183611</v>
      </c>
      <c r="G15" s="9">
        <f t="shared" si="0"/>
        <v>0.89858629666299394</v>
      </c>
      <c r="H15" s="9">
        <f t="shared" si="0"/>
        <v>0.97989473019814022</v>
      </c>
      <c r="I15" s="9">
        <f t="shared" si="0"/>
        <v>0.89870069211232495</v>
      </c>
      <c r="J15" s="9">
        <f t="shared" si="0"/>
        <v>0.81675621874702564</v>
      </c>
      <c r="K15" s="9">
        <f t="shared" si="0"/>
        <v>0.85226619711783835</v>
      </c>
      <c r="L15" s="9">
        <f t="shared" si="0"/>
        <v>0.90863304060353922</v>
      </c>
      <c r="M15" s="9">
        <f t="shared" si="0"/>
        <v>0.94311070731748159</v>
      </c>
      <c r="N15" s="9">
        <f t="shared" si="0"/>
        <v>0.89472609646315482</v>
      </c>
      <c r="O15" s="9">
        <f t="shared" si="0"/>
        <v>0.84362801585877545</v>
      </c>
      <c r="P15" s="30">
        <f t="shared" si="0"/>
        <v>0.9161255623658231</v>
      </c>
      <c r="Q15" s="10">
        <f t="shared" si="0"/>
        <v>0.7726743915491654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0.4326388888888888</v>
      </c>
    </row>
    <row r="17" spans="2:23" ht="22.8" customHeight="1">
      <c r="B17" s="772"/>
      <c r="C17" s="28" t="s">
        <v>36</v>
      </c>
      <c r="D17" s="11">
        <v>0.70833333333333326</v>
      </c>
      <c r="E17" s="11">
        <v>0.54722222222222228</v>
      </c>
      <c r="F17" s="11">
        <v>0.56874999999999998</v>
      </c>
      <c r="G17" s="11">
        <v>0.58263888888888882</v>
      </c>
      <c r="H17" s="11">
        <v>0.59722222222222221</v>
      </c>
      <c r="I17" s="11">
        <v>0.64513888888888893</v>
      </c>
      <c r="J17" s="11">
        <v>0.70833333333333315</v>
      </c>
      <c r="K17" s="11">
        <v>0.68125000000000002</v>
      </c>
      <c r="L17" s="11">
        <v>0.88541666666666663</v>
      </c>
      <c r="M17" s="11">
        <v>0.87222222222222223</v>
      </c>
      <c r="N17" s="11">
        <v>0.90416666666666667</v>
      </c>
      <c r="O17" s="21">
        <v>0.78611111111111109</v>
      </c>
      <c r="P17" s="11">
        <v>0.58958333333333335</v>
      </c>
      <c r="Q17" s="31">
        <v>0.59513888888888877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>
        <v>1</v>
      </c>
      <c r="N20" s="33">
        <v>1</v>
      </c>
      <c r="O20" s="33" t="s">
        <v>15</v>
      </c>
      <c r="P20" s="33" t="s">
        <v>15</v>
      </c>
      <c r="Q20" s="34"/>
    </row>
    <row r="21" spans="2:23" ht="22.8" customHeight="1">
      <c r="B21" s="776"/>
      <c r="C21" s="32" t="s">
        <v>66</v>
      </c>
      <c r="D21" s="33">
        <v>1</v>
      </c>
      <c r="E21" s="33">
        <v>1</v>
      </c>
      <c r="F21" s="33">
        <v>1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754" t="s">
        <v>67</v>
      </c>
      <c r="C22" s="777"/>
      <c r="D22" s="35">
        <v>17.875</v>
      </c>
      <c r="E22" s="35">
        <v>17.571428571428573</v>
      </c>
      <c r="F22" s="35">
        <v>14.714285714285714</v>
      </c>
      <c r="G22" s="35">
        <v>6</v>
      </c>
      <c r="H22" s="35">
        <v>6.5</v>
      </c>
      <c r="I22" s="35">
        <v>17.666666666666668</v>
      </c>
      <c r="J22" s="35">
        <v>16.333333333333332</v>
      </c>
      <c r="K22" s="35">
        <v>19.125</v>
      </c>
      <c r="L22" s="35">
        <v>15.111111111111111</v>
      </c>
      <c r="M22" s="35">
        <v>18.75</v>
      </c>
      <c r="N22" s="35">
        <v>17.666666666666668</v>
      </c>
      <c r="O22" s="35">
        <v>12.285714285714286</v>
      </c>
      <c r="P22" s="35">
        <v>12</v>
      </c>
      <c r="Q22" s="36">
        <v>13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168.75308825130315</v>
      </c>
      <c r="E31" s="7">
        <v>816.47460122460086</v>
      </c>
      <c r="F31" s="7">
        <v>756.07641028474302</v>
      </c>
      <c r="G31" s="7">
        <v>884.16176470588232</v>
      </c>
      <c r="H31" s="539">
        <v>1053.4304452935078</v>
      </c>
      <c r="I31" s="403">
        <v>0</v>
      </c>
      <c r="J31" s="7">
        <v>742.40178571428351</v>
      </c>
      <c r="K31" s="7">
        <v>809.45454545454527</v>
      </c>
      <c r="L31" s="7">
        <v>869.54020164364761</v>
      </c>
      <c r="M31" s="8">
        <v>939.54059616254597</v>
      </c>
      <c r="N31" s="27"/>
      <c r="O31" s="27"/>
      <c r="P31" s="27"/>
      <c r="Q31" s="27"/>
    </row>
    <row r="32" spans="2:23" ht="39.9" customHeight="1">
      <c r="B32" s="770"/>
      <c r="C32" s="538" t="s">
        <v>61</v>
      </c>
      <c r="D32" s="44">
        <f t="shared" ref="D32:M32" si="1">D31/D30</f>
        <v>0.80157716919369004</v>
      </c>
      <c r="E32" s="9">
        <f t="shared" si="1"/>
        <v>0.86595791038972814</v>
      </c>
      <c r="F32" s="9">
        <f t="shared" si="1"/>
        <v>0.87827057760348937</v>
      </c>
      <c r="G32" s="9">
        <f t="shared" si="1"/>
        <v>0.94146854575163397</v>
      </c>
      <c r="H32" s="9">
        <f t="shared" si="1"/>
        <v>0.91966149985941148</v>
      </c>
      <c r="I32" s="43">
        <f t="shared" si="1"/>
        <v>0</v>
      </c>
      <c r="J32" s="9">
        <f t="shared" si="1"/>
        <v>0.78739583333333096</v>
      </c>
      <c r="K32" s="9">
        <f t="shared" si="1"/>
        <v>0.85851239669421464</v>
      </c>
      <c r="L32" s="9">
        <f t="shared" si="1"/>
        <v>0.86954020164364765</v>
      </c>
      <c r="M32" s="10">
        <f t="shared" si="1"/>
        <v>0.82644774662446174</v>
      </c>
      <c r="N32" s="27"/>
      <c r="O32" s="27"/>
      <c r="P32" s="27"/>
      <c r="Q32" s="27"/>
    </row>
    <row r="33" spans="2:17" ht="28.8" customHeight="1">
      <c r="B33" s="771" t="s">
        <v>62</v>
      </c>
      <c r="C33" s="538" t="s">
        <v>63</v>
      </c>
      <c r="D33" s="45">
        <v>0.17013888888888887</v>
      </c>
      <c r="E33" s="11">
        <v>0.17708333333333334</v>
      </c>
      <c r="F33" s="11">
        <v>0.30555555555555552</v>
      </c>
      <c r="G33" s="11">
        <v>3128.9999999999991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538" t="s">
        <v>36</v>
      </c>
      <c r="D34" s="45">
        <v>0.3965277777777777</v>
      </c>
      <c r="E34" s="11">
        <v>0.4826388888888889</v>
      </c>
      <c r="F34" s="11">
        <v>0.42777777777777781</v>
      </c>
      <c r="G34" s="11">
        <v>1176.4705882352926</v>
      </c>
      <c r="H34" s="31">
        <v>0.42569444444444443</v>
      </c>
      <c r="I34" s="22">
        <v>0</v>
      </c>
      <c r="J34" s="11">
        <v>0.78819444444444453</v>
      </c>
      <c r="K34" s="11">
        <v>0.92847222222222225</v>
      </c>
      <c r="L34" s="11">
        <v>0.96388888888888891</v>
      </c>
      <c r="M34" s="12">
        <v>46304.09097222222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98782.5</v>
      </c>
      <c r="F1" s="324" t="s">
        <v>3</v>
      </c>
      <c r="G1" s="325">
        <f>SUM(H5:H124)</f>
        <v>1765387.0625324673</v>
      </c>
      <c r="H1" s="326" t="s">
        <v>780</v>
      </c>
      <c r="I1" s="327">
        <f>+J16+J64+J24+J38+J51+J81+J100+J91+J57+J124+J111</f>
        <v>51.43333333333333</v>
      </c>
      <c r="J1" s="871" t="s">
        <v>781</v>
      </c>
      <c r="K1" s="872"/>
      <c r="L1" s="873"/>
      <c r="M1" s="871" t="s">
        <v>782</v>
      </c>
      <c r="N1" s="872"/>
      <c r="O1" s="872"/>
      <c r="P1" s="872"/>
      <c r="Q1" s="872"/>
      <c r="R1" s="873"/>
    </row>
    <row r="2" spans="1:18" ht="26.25" customHeight="1" thickBot="1">
      <c r="A2" s="877" t="s">
        <v>783</v>
      </c>
      <c r="B2" s="878"/>
      <c r="C2" s="329"/>
      <c r="D2" s="543" t="s">
        <v>784</v>
      </c>
      <c r="E2" s="330">
        <f>AVERAGE(L16,L24,L38,L51,L100,L111,L91)</f>
        <v>611.22882732935693</v>
      </c>
      <c r="F2" s="331" t="s">
        <v>80</v>
      </c>
      <c r="G2" s="332">
        <f>G1/E1</f>
        <v>17.871455597220837</v>
      </c>
      <c r="H2" s="333" t="s">
        <v>785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786</v>
      </c>
      <c r="B3" s="881" t="s">
        <v>787</v>
      </c>
      <c r="C3" s="545"/>
      <c r="D3" s="882" t="s">
        <v>788</v>
      </c>
      <c r="E3" s="882"/>
      <c r="F3" s="883" t="s">
        <v>83</v>
      </c>
      <c r="G3" s="884" t="s">
        <v>789</v>
      </c>
      <c r="H3" s="885" t="s">
        <v>790</v>
      </c>
      <c r="I3" s="886" t="s">
        <v>791</v>
      </c>
      <c r="J3" s="859" t="s">
        <v>792</v>
      </c>
      <c r="K3" s="861" t="s">
        <v>793</v>
      </c>
      <c r="L3" s="863" t="s">
        <v>784</v>
      </c>
      <c r="M3" s="888" t="s">
        <v>88</v>
      </c>
      <c r="N3" s="888"/>
      <c r="O3" s="859" t="s">
        <v>168</v>
      </c>
      <c r="P3" s="889" t="s">
        <v>794</v>
      </c>
      <c r="Q3" s="859" t="s">
        <v>795</v>
      </c>
      <c r="R3" s="859"/>
    </row>
    <row r="4" spans="1:18" ht="15.75" customHeight="1">
      <c r="A4" s="880"/>
      <c r="B4" s="881"/>
      <c r="C4" s="545"/>
      <c r="D4" s="882"/>
      <c r="E4" s="882"/>
      <c r="F4" s="883"/>
      <c r="G4" s="884"/>
      <c r="H4" s="885"/>
      <c r="I4" s="887"/>
      <c r="J4" s="860"/>
      <c r="K4" s="862"/>
      <c r="L4" s="864"/>
      <c r="M4" s="542" t="s">
        <v>90</v>
      </c>
      <c r="N4" s="542" t="s">
        <v>91</v>
      </c>
      <c r="O4" s="860"/>
      <c r="P4" s="890"/>
      <c r="Q4" s="335" t="s">
        <v>796</v>
      </c>
      <c r="R4" s="335" t="s">
        <v>797</v>
      </c>
    </row>
    <row r="5" spans="1:18">
      <c r="A5" s="865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232</v>
      </c>
      <c r="H5" s="340">
        <f>F5*G5</f>
        <v>6960</v>
      </c>
      <c r="I5" s="547"/>
      <c r="J5" s="341">
        <v>13</v>
      </c>
      <c r="K5" s="342">
        <f t="shared" ref="K5:K8" si="0">G5/P5*60</f>
        <v>773.33333333333269</v>
      </c>
      <c r="L5" s="343">
        <f t="shared" ref="L5:L8" si="1">K5/J5</f>
        <v>59.487179487179439</v>
      </c>
      <c r="M5" s="344">
        <v>0.4326388888888888</v>
      </c>
      <c r="N5" s="344">
        <v>0.44513888888888881</v>
      </c>
      <c r="O5" s="335">
        <v>5</v>
      </c>
      <c r="P5" s="549">
        <f t="shared" ref="P5:P8" si="2">(N5-M5)*24*60</f>
        <v>18.000000000000014</v>
      </c>
      <c r="Q5" s="345"/>
      <c r="R5" s="345"/>
    </row>
    <row r="6" spans="1:18">
      <c r="A6" s="865"/>
      <c r="B6" s="336" t="s">
        <v>189</v>
      </c>
      <c r="C6" s="336"/>
      <c r="D6" s="337" t="s">
        <v>170</v>
      </c>
      <c r="E6" s="338"/>
      <c r="F6" s="339">
        <v>29.85</v>
      </c>
      <c r="G6" s="415">
        <v>269.5</v>
      </c>
      <c r="H6" s="340">
        <f t="shared" ref="H6:H15" si="3">F6*G6</f>
        <v>8044.5750000000007</v>
      </c>
      <c r="I6" s="547"/>
      <c r="J6" s="341">
        <v>13</v>
      </c>
      <c r="K6" s="342">
        <f t="shared" si="0"/>
        <v>1796.6666666666729</v>
      </c>
      <c r="L6" s="343">
        <f t="shared" si="1"/>
        <v>138.20512820512869</v>
      </c>
      <c r="M6" s="344">
        <v>0.44861111111111102</v>
      </c>
      <c r="N6" s="344">
        <v>0.45486111111111099</v>
      </c>
      <c r="O6" s="335">
        <v>5</v>
      </c>
      <c r="P6" s="549">
        <f t="shared" si="2"/>
        <v>8.999999999999968</v>
      </c>
      <c r="Q6" s="335"/>
      <c r="R6" s="335"/>
    </row>
    <row r="7" spans="1:18">
      <c r="A7" s="865"/>
      <c r="B7" s="336" t="s">
        <v>189</v>
      </c>
      <c r="C7" s="336"/>
      <c r="D7" s="337" t="s">
        <v>171</v>
      </c>
      <c r="E7" s="338"/>
      <c r="F7" s="339">
        <v>29.52</v>
      </c>
      <c r="G7" s="415">
        <v>2347</v>
      </c>
      <c r="H7" s="340">
        <f t="shared" si="3"/>
        <v>69283.44</v>
      </c>
      <c r="I7" s="547"/>
      <c r="J7" s="341">
        <v>13</v>
      </c>
      <c r="K7" s="342">
        <f t="shared" si="0"/>
        <v>1852.8947368421059</v>
      </c>
      <c r="L7" s="343">
        <f t="shared" si="1"/>
        <v>142.53036437246968</v>
      </c>
      <c r="M7" s="344">
        <v>0.4583333333333332</v>
      </c>
      <c r="N7" s="344">
        <v>0.51111111111111096</v>
      </c>
      <c r="O7" s="335">
        <v>5</v>
      </c>
      <c r="P7" s="549">
        <f t="shared" si="2"/>
        <v>75.999999999999972</v>
      </c>
      <c r="Q7" s="345"/>
      <c r="R7" s="345"/>
    </row>
    <row r="8" spans="1:18">
      <c r="A8" s="865"/>
      <c r="B8" s="336" t="s">
        <v>189</v>
      </c>
      <c r="C8" s="336"/>
      <c r="D8" s="337" t="s">
        <v>195</v>
      </c>
      <c r="E8" s="338"/>
      <c r="F8" s="339">
        <v>30.95</v>
      </c>
      <c r="G8" s="415">
        <v>3101</v>
      </c>
      <c r="H8" s="340">
        <f t="shared" si="3"/>
        <v>95975.95</v>
      </c>
      <c r="I8" s="547"/>
      <c r="J8" s="341">
        <v>13</v>
      </c>
      <c r="K8" s="342">
        <f t="shared" si="0"/>
        <v>1603.9655172413782</v>
      </c>
      <c r="L8" s="343">
        <f t="shared" si="1"/>
        <v>123.3819628647214</v>
      </c>
      <c r="M8" s="344">
        <v>0.51458333333333317</v>
      </c>
      <c r="N8" s="344">
        <v>0.59513888888888877</v>
      </c>
      <c r="O8" s="335">
        <v>5</v>
      </c>
      <c r="P8" s="549">
        <f t="shared" si="2"/>
        <v>116.00000000000007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866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867"/>
      <c r="B16" s="336">
        <v>0</v>
      </c>
      <c r="C16" s="349" t="s">
        <v>799</v>
      </c>
      <c r="D16" s="850" t="s">
        <v>750</v>
      </c>
      <c r="E16" s="850"/>
      <c r="F16" s="350"/>
      <c r="G16" s="351"/>
      <c r="H16" s="352"/>
      <c r="I16" s="353"/>
      <c r="J16" s="354">
        <f>AVERAGE(J5:J15)</f>
        <v>13</v>
      </c>
      <c r="K16" s="354">
        <f>AVERAGE(K5:K15)</f>
        <v>1506.7150635208723</v>
      </c>
      <c r="L16" s="355">
        <f>AVERAGE(L5:L15)</f>
        <v>115.90115873237481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2347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1600.2272727272727</v>
      </c>
      <c r="L17" s="343">
        <f>K17/J17</f>
        <v>177.80303030303031</v>
      </c>
      <c r="M17" s="344">
        <v>0.17013888888888887</v>
      </c>
      <c r="N17" s="344">
        <v>0.23124999999999998</v>
      </c>
      <c r="O17" s="335">
        <v>5</v>
      </c>
      <c r="P17" s="549">
        <f>(N17-M17)*24*60</f>
        <v>88</v>
      </c>
      <c r="Q17" s="335"/>
      <c r="R17" s="335"/>
    </row>
    <row r="18" spans="1:18" ht="15.75" customHeight="1">
      <c r="A18" s="868"/>
      <c r="B18" s="336">
        <v>0</v>
      </c>
      <c r="C18" s="546"/>
      <c r="D18" s="337" t="s">
        <v>172</v>
      </c>
      <c r="E18" s="337"/>
      <c r="F18" s="339" t="s">
        <v>161</v>
      </c>
      <c r="G18" s="544">
        <v>2695</v>
      </c>
      <c r="H18" s="340">
        <f t="shared" si="4"/>
        <v>0</v>
      </c>
      <c r="I18" s="547"/>
      <c r="J18" s="341">
        <v>9</v>
      </c>
      <c r="K18" s="342">
        <f t="shared" si="5"/>
        <v>1600.9900990099009</v>
      </c>
      <c r="L18" s="343">
        <f t="shared" ref="L18" si="6">K18/J18</f>
        <v>177.88778877887788</v>
      </c>
      <c r="M18" s="344">
        <v>0.23472222222222219</v>
      </c>
      <c r="N18" s="344">
        <v>0.30486111111111108</v>
      </c>
      <c r="O18" s="335">
        <v>5</v>
      </c>
      <c r="P18" s="549">
        <f t="shared" ref="P18:P20" si="7">(N18-M18)*24*60</f>
        <v>101</v>
      </c>
      <c r="Q18" s="345"/>
      <c r="R18" s="345"/>
    </row>
    <row r="19" spans="1:18" ht="15.75" customHeight="1">
      <c r="A19" s="868"/>
      <c r="B19" s="336">
        <v>0</v>
      </c>
      <c r="C19" s="546"/>
      <c r="D19" s="337" t="s">
        <v>574</v>
      </c>
      <c r="E19" s="337"/>
      <c r="F19" s="339" t="s">
        <v>161</v>
      </c>
      <c r="G19" s="544">
        <v>232</v>
      </c>
      <c r="H19" s="340">
        <f t="shared" si="4"/>
        <v>0</v>
      </c>
      <c r="I19" s="547"/>
      <c r="J19" s="341">
        <v>10</v>
      </c>
      <c r="K19" s="342">
        <f t="shared" si="5"/>
        <v>1546.6666666666722</v>
      </c>
      <c r="L19" s="343">
        <f>K19/J19</f>
        <v>154.66666666666723</v>
      </c>
      <c r="M19" s="344">
        <v>0.30833333333333329</v>
      </c>
      <c r="N19" s="344">
        <v>0.31458333333333327</v>
      </c>
      <c r="O19" s="335">
        <v>5</v>
      </c>
      <c r="P19" s="549">
        <f t="shared" si="7"/>
        <v>8.999999999999968</v>
      </c>
      <c r="Q19" s="345"/>
      <c r="R19" s="345"/>
    </row>
    <row r="20" spans="1:18" ht="15.75" customHeight="1">
      <c r="A20" s="869"/>
      <c r="B20" s="336">
        <v>0</v>
      </c>
      <c r="C20" s="546"/>
      <c r="D20" s="337" t="s">
        <v>575</v>
      </c>
      <c r="E20" s="337"/>
      <c r="F20" s="339" t="s">
        <v>161</v>
      </c>
      <c r="G20" s="544">
        <v>3101</v>
      </c>
      <c r="H20" s="340">
        <f t="shared" si="4"/>
        <v>0</v>
      </c>
      <c r="I20" s="547"/>
      <c r="J20" s="341">
        <v>10</v>
      </c>
      <c r="K20" s="342">
        <f t="shared" si="5"/>
        <v>1646.5486725663718</v>
      </c>
      <c r="L20" s="343">
        <f t="shared" ref="L20" si="8">K20/J20</f>
        <v>164.65486725663717</v>
      </c>
      <c r="M20" s="344">
        <v>0.31805555555555548</v>
      </c>
      <c r="N20" s="344">
        <v>0.3965277777777777</v>
      </c>
      <c r="O20" s="335">
        <v>5</v>
      </c>
      <c r="P20" s="549">
        <f t="shared" si="7"/>
        <v>113</v>
      </c>
      <c r="Q20" s="345"/>
      <c r="R20" s="345"/>
    </row>
    <row r="21" spans="1:18" ht="15.75" customHeight="1">
      <c r="A21" s="869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869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869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870"/>
      <c r="B24" s="336">
        <v>0</v>
      </c>
      <c r="C24" s="204" t="s">
        <v>801</v>
      </c>
      <c r="D24" s="850" t="s">
        <v>750</v>
      </c>
      <c r="E24" s="850"/>
      <c r="F24" s="350"/>
      <c r="G24" s="358"/>
      <c r="H24" s="352"/>
      <c r="I24" s="353"/>
      <c r="J24" s="354">
        <f>AVERAGE(J17:J23)</f>
        <v>9.5</v>
      </c>
      <c r="K24" s="354">
        <f>AVERAGE(K17:K23)</f>
        <v>1598.6081777425543</v>
      </c>
      <c r="L24" s="355">
        <f>AVERAGE(L17:L23)</f>
        <v>168.75308825130315</v>
      </c>
      <c r="M24" s="344"/>
      <c r="N24" s="344"/>
      <c r="O24" s="335"/>
      <c r="P24" s="335"/>
      <c r="Q24" s="335"/>
      <c r="R24" s="335"/>
    </row>
    <row r="25" spans="1:18">
      <c r="A25" s="857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1730</v>
      </c>
      <c r="H25" s="340">
        <f t="shared" ref="H25:H37" si="9">F25*G25</f>
        <v>32056.9</v>
      </c>
      <c r="I25" s="547"/>
      <c r="J25" s="341">
        <v>3</v>
      </c>
      <c r="K25" s="342">
        <f t="shared" ref="K25:K30" si="10">G25/P25*60</f>
        <v>2471.4285714285706</v>
      </c>
      <c r="L25" s="343">
        <f t="shared" ref="L25:L30" si="11">K25/J25</f>
        <v>823.80952380952351</v>
      </c>
      <c r="M25" s="344">
        <v>0.26250000000000001</v>
      </c>
      <c r="N25" s="344">
        <v>0.29166666666666669</v>
      </c>
      <c r="O25" s="335">
        <v>20</v>
      </c>
      <c r="P25" s="549">
        <f>(N25-M25)*24*60</f>
        <v>42.000000000000014</v>
      </c>
      <c r="Q25" s="345"/>
      <c r="R25" s="345"/>
    </row>
    <row r="26" spans="1:18">
      <c r="A26" s="857"/>
      <c r="B26" s="336" t="s">
        <v>165</v>
      </c>
      <c r="C26" s="359"/>
      <c r="D26" s="337" t="s">
        <v>802</v>
      </c>
      <c r="E26" s="362"/>
      <c r="F26" s="339">
        <v>18.18</v>
      </c>
      <c r="G26" s="545">
        <v>2588</v>
      </c>
      <c r="H26" s="340">
        <f t="shared" si="9"/>
        <v>47049.84</v>
      </c>
      <c r="I26" s="547"/>
      <c r="J26" s="341">
        <v>4</v>
      </c>
      <c r="K26" s="342">
        <f t="shared" si="10"/>
        <v>2823.2727272727252</v>
      </c>
      <c r="L26" s="343">
        <f t="shared" si="11"/>
        <v>705.8181818181813</v>
      </c>
      <c r="M26" s="344">
        <v>0.44444444444444442</v>
      </c>
      <c r="N26" s="344">
        <v>0.4826388888888889</v>
      </c>
      <c r="O26" s="335">
        <v>20</v>
      </c>
      <c r="P26" s="549">
        <f>(N26-M26)*24*60</f>
        <v>55.000000000000043</v>
      </c>
      <c r="Q26" s="345"/>
      <c r="R26" s="345"/>
    </row>
    <row r="27" spans="1:18">
      <c r="A27" s="857"/>
      <c r="B27" s="336" t="s">
        <v>189</v>
      </c>
      <c r="C27" s="359"/>
      <c r="D27" s="360" t="s">
        <v>803</v>
      </c>
      <c r="E27" s="362"/>
      <c r="F27" s="339">
        <v>22.32</v>
      </c>
      <c r="G27" s="545">
        <v>1473</v>
      </c>
      <c r="H27" s="340">
        <f t="shared" si="9"/>
        <v>32877.360000000001</v>
      </c>
      <c r="I27" s="547"/>
      <c r="J27" s="341">
        <v>4</v>
      </c>
      <c r="K27" s="342">
        <f t="shared" si="10"/>
        <v>2945.999999999995</v>
      </c>
      <c r="L27" s="343">
        <f t="shared" si="11"/>
        <v>736.49999999999875</v>
      </c>
      <c r="M27" s="344">
        <v>0.3034722222222222</v>
      </c>
      <c r="N27" s="344">
        <v>0.32430555555555557</v>
      </c>
      <c r="O27" s="335">
        <v>17</v>
      </c>
      <c r="P27" s="549">
        <f t="shared" ref="P27:P30" si="12">(N27-M27)*24*60</f>
        <v>30.000000000000053</v>
      </c>
      <c r="Q27" s="345"/>
      <c r="R27" s="345"/>
    </row>
    <row r="28" spans="1:18">
      <c r="A28" s="857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1944</v>
      </c>
      <c r="H28" s="340">
        <f t="shared" si="9"/>
        <v>34779.927272727269</v>
      </c>
      <c r="I28" s="547"/>
      <c r="J28" s="341">
        <v>3</v>
      </c>
      <c r="K28" s="342">
        <f t="shared" si="10"/>
        <v>3152.4324324324298</v>
      </c>
      <c r="L28" s="343">
        <f t="shared" si="11"/>
        <v>1050.8108108108099</v>
      </c>
      <c r="M28" s="344">
        <v>0.17708333333333334</v>
      </c>
      <c r="N28" s="344">
        <v>0.20277777777777781</v>
      </c>
      <c r="O28" s="335">
        <v>15</v>
      </c>
      <c r="P28" s="549">
        <f t="shared" si="12"/>
        <v>37.000000000000028</v>
      </c>
      <c r="Q28" s="345"/>
      <c r="R28" s="345"/>
    </row>
    <row r="29" spans="1:18">
      <c r="A29" s="857"/>
      <c r="B29" s="336" t="s">
        <v>189</v>
      </c>
      <c r="C29" s="545"/>
      <c r="D29" s="337" t="s">
        <v>175</v>
      </c>
      <c r="E29" s="362"/>
      <c r="F29" s="339">
        <v>18.77</v>
      </c>
      <c r="G29" s="545">
        <v>691</v>
      </c>
      <c r="H29" s="340">
        <f t="shared" si="9"/>
        <v>12970.07</v>
      </c>
      <c r="I29" s="547"/>
      <c r="J29" s="341">
        <v>4</v>
      </c>
      <c r="K29" s="342">
        <f t="shared" si="10"/>
        <v>2764.0000000000027</v>
      </c>
      <c r="L29" s="343">
        <f t="shared" si="11"/>
        <v>691.00000000000068</v>
      </c>
      <c r="M29" s="344">
        <v>0.23819444444444446</v>
      </c>
      <c r="N29" s="344">
        <v>0.24861111111111112</v>
      </c>
      <c r="O29" s="335">
        <v>18</v>
      </c>
      <c r="P29" s="549">
        <f t="shared" si="12"/>
        <v>14.999999999999986</v>
      </c>
      <c r="Q29" s="345"/>
      <c r="R29" s="345"/>
    </row>
    <row r="30" spans="1:18">
      <c r="A30" s="857"/>
      <c r="B30" s="336" t="s">
        <v>165</v>
      </c>
      <c r="C30" s="545"/>
      <c r="D30" s="360" t="s">
        <v>746</v>
      </c>
      <c r="E30" s="362"/>
      <c r="F30" s="339">
        <v>24.93</v>
      </c>
      <c r="G30" s="545">
        <v>490</v>
      </c>
      <c r="H30" s="340">
        <f t="shared" si="9"/>
        <v>12215.7</v>
      </c>
      <c r="I30" s="547"/>
      <c r="J30" s="341">
        <v>3</v>
      </c>
      <c r="K30" s="342">
        <f t="shared" si="10"/>
        <v>2672.727272727273</v>
      </c>
      <c r="L30" s="343">
        <f t="shared" si="11"/>
        <v>890.90909090909099</v>
      </c>
      <c r="M30" s="344">
        <v>0.21805555555555556</v>
      </c>
      <c r="N30" s="344">
        <v>0.22569444444444445</v>
      </c>
      <c r="O30" s="335">
        <v>22</v>
      </c>
      <c r="P30" s="549">
        <f t="shared" si="12"/>
        <v>11</v>
      </c>
      <c r="Q30" s="345"/>
      <c r="R30" s="345"/>
    </row>
    <row r="31" spans="1:18" ht="15.75" customHeight="1">
      <c r="A31" s="857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857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857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3.5</v>
      </c>
      <c r="K38" s="354">
        <f>AVERAGE(K25:K37)</f>
        <v>2804.9768339768325</v>
      </c>
      <c r="L38" s="355">
        <f>AVERAGE(L25:L37)</f>
        <v>816.47460122460086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3751</v>
      </c>
      <c r="H39" s="340">
        <f t="shared" ref="H39:H47" si="13">F39*G39</f>
        <v>62491.66</v>
      </c>
      <c r="I39" s="547"/>
      <c r="J39" s="341">
        <v>4</v>
      </c>
      <c r="K39" s="342">
        <f t="shared" ref="K39:K40" si="14">G39/P39*60</f>
        <v>2778.5185185185146</v>
      </c>
      <c r="L39" s="343">
        <f t="shared" ref="L39:L40" si="15">K39/J39</f>
        <v>694.62962962962865</v>
      </c>
      <c r="M39" s="344">
        <v>0.37152777777777773</v>
      </c>
      <c r="N39" s="344">
        <v>0.42777777777777781</v>
      </c>
      <c r="O39" s="335">
        <v>15</v>
      </c>
      <c r="P39" s="549">
        <f t="shared" ref="P39:P40" si="16">(N39-M39)*24*60</f>
        <v>81.000000000000114</v>
      </c>
      <c r="Q39" s="345"/>
      <c r="R39" s="345"/>
    </row>
    <row r="40" spans="1:18">
      <c r="A40" s="847"/>
      <c r="B40" s="336" t="s">
        <v>165</v>
      </c>
      <c r="C40" s="546"/>
      <c r="D40" s="361" t="s">
        <v>749</v>
      </c>
      <c r="E40" s="338"/>
      <c r="F40" s="339">
        <v>22.95</v>
      </c>
      <c r="G40" s="545">
        <v>4038</v>
      </c>
      <c r="H40" s="340">
        <f t="shared" si="13"/>
        <v>92672.099999999991</v>
      </c>
      <c r="I40" s="547"/>
      <c r="J40" s="341">
        <v>4</v>
      </c>
      <c r="K40" s="342">
        <f t="shared" si="14"/>
        <v>3028.4999999999986</v>
      </c>
      <c r="L40" s="343">
        <f t="shared" si="15"/>
        <v>757.12499999999966</v>
      </c>
      <c r="M40" s="344">
        <v>0.30555555555555552</v>
      </c>
      <c r="N40" s="344">
        <v>0.3611111111111111</v>
      </c>
      <c r="O40" s="335">
        <v>20</v>
      </c>
      <c r="P40" s="549">
        <f t="shared" si="16"/>
        <v>80.000000000000028</v>
      </c>
      <c r="Q40" s="345"/>
      <c r="R40" s="345"/>
    </row>
    <row r="41" spans="1:18">
      <c r="A41" s="847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847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847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847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847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848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848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848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750</v>
      </c>
      <c r="E51" s="850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2870.6651174984486</v>
      </c>
      <c r="L51" s="355">
        <f>AVERAGE(L38:L50)</f>
        <v>756.07641028474302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503</v>
      </c>
      <c r="H52" s="340">
        <f>F52*G52</f>
        <v>12590.09</v>
      </c>
      <c r="I52" s="547"/>
      <c r="J52" s="341">
        <v>4</v>
      </c>
      <c r="K52" s="342">
        <f>G52/P52*60</f>
        <v>3353.3333333333449</v>
      </c>
      <c r="L52" s="343">
        <f>K52/J52</f>
        <v>838.33333333333621</v>
      </c>
      <c r="M52" s="344">
        <v>0.17361111111111113</v>
      </c>
      <c r="N52" s="344">
        <v>0.17986111111111111</v>
      </c>
      <c r="O52" s="342">
        <v>10</v>
      </c>
      <c r="P52" s="549">
        <f>(N52-M52)*24*60</f>
        <v>8.999999999999968</v>
      </c>
      <c r="Q52" s="345"/>
      <c r="R52" s="345"/>
    </row>
    <row r="53" spans="1:18" ht="15.6" customHeight="1">
      <c r="A53" s="852"/>
      <c r="B53" s="336" t="s">
        <v>165</v>
      </c>
      <c r="C53" s="546"/>
      <c r="D53" s="361" t="s">
        <v>178</v>
      </c>
      <c r="E53" s="376"/>
      <c r="F53" s="339">
        <v>24.82</v>
      </c>
      <c r="G53" s="346">
        <v>690</v>
      </c>
      <c r="H53" s="340">
        <f t="shared" ref="H53:H116" si="17">F53*G53</f>
        <v>17125.8</v>
      </c>
      <c r="I53" s="547"/>
      <c r="J53" s="341">
        <v>4</v>
      </c>
      <c r="K53" s="342">
        <f t="shared" ref="K53:K57" si="18">G53/P53*60</f>
        <v>3450.0000000000009</v>
      </c>
      <c r="L53" s="343">
        <f t="shared" ref="L53:L57" si="19">K53/J53</f>
        <v>862.50000000000023</v>
      </c>
      <c r="M53" s="344">
        <v>0.19027777777777777</v>
      </c>
      <c r="N53" s="344">
        <v>0.1986111111111111</v>
      </c>
      <c r="O53" s="342">
        <v>15</v>
      </c>
      <c r="P53" s="549">
        <f t="shared" ref="P53:P57" si="20">(N53-M53)*24*60</f>
        <v>11.999999999999996</v>
      </c>
      <c r="Q53" s="345"/>
      <c r="R53" s="345"/>
    </row>
    <row r="54" spans="1:18" ht="15.6" customHeight="1">
      <c r="A54" s="852"/>
      <c r="B54" s="336" t="s">
        <v>165</v>
      </c>
      <c r="C54" s="546"/>
      <c r="D54" s="361" t="s">
        <v>179</v>
      </c>
      <c r="E54" s="338"/>
      <c r="F54" s="339">
        <v>30</v>
      </c>
      <c r="G54" s="346">
        <v>1043</v>
      </c>
      <c r="H54" s="340">
        <f t="shared" si="17"/>
        <v>31290</v>
      </c>
      <c r="I54" s="547"/>
      <c r="J54" s="341">
        <v>4</v>
      </c>
      <c r="K54" s="342">
        <f t="shared" si="18"/>
        <v>3128.9999999999991</v>
      </c>
      <c r="L54" s="343">
        <f t="shared" si="19"/>
        <v>782.24999999999977</v>
      </c>
      <c r="M54" s="344">
        <v>0.21041666666666667</v>
      </c>
      <c r="N54" s="344">
        <v>0.22430555555555556</v>
      </c>
      <c r="O54" s="342">
        <v>17</v>
      </c>
      <c r="P54" s="549">
        <f t="shared" si="20"/>
        <v>20.000000000000007</v>
      </c>
      <c r="Q54" s="345"/>
      <c r="R54" s="345"/>
    </row>
    <row r="55" spans="1:18" ht="15.6" customHeight="1">
      <c r="A55" s="852"/>
      <c r="B55" s="336" t="s">
        <v>165</v>
      </c>
      <c r="C55" s="546"/>
      <c r="D55" s="363" t="s">
        <v>752</v>
      </c>
      <c r="E55" s="362"/>
      <c r="F55" s="339">
        <v>30</v>
      </c>
      <c r="G55" s="346">
        <v>490</v>
      </c>
      <c r="H55" s="340">
        <f t="shared" si="17"/>
        <v>14700</v>
      </c>
      <c r="I55" s="547"/>
      <c r="J55" s="341">
        <v>4</v>
      </c>
      <c r="K55" s="342">
        <f t="shared" si="18"/>
        <v>3266.6666666666492</v>
      </c>
      <c r="L55" s="343">
        <f t="shared" si="19"/>
        <v>816.66666666666231</v>
      </c>
      <c r="M55" s="344">
        <v>0.23472222222222219</v>
      </c>
      <c r="N55" s="344">
        <v>0.24097222222222223</v>
      </c>
      <c r="O55" s="342">
        <v>15</v>
      </c>
      <c r="P55" s="549">
        <f t="shared" si="20"/>
        <v>9.000000000000048</v>
      </c>
      <c r="Q55" s="345"/>
      <c r="R55" s="345"/>
    </row>
    <row r="56" spans="1:18" ht="15.6" customHeight="1">
      <c r="A56" s="852"/>
      <c r="B56" s="336" t="s">
        <v>165</v>
      </c>
      <c r="C56" s="546"/>
      <c r="D56" s="361" t="s">
        <v>753</v>
      </c>
      <c r="E56" s="362"/>
      <c r="F56" s="339">
        <v>27.48</v>
      </c>
      <c r="G56" s="346">
        <v>1000</v>
      </c>
      <c r="H56" s="340">
        <f t="shared" si="17"/>
        <v>27480</v>
      </c>
      <c r="I56" s="547"/>
      <c r="J56" s="341">
        <v>3</v>
      </c>
      <c r="K56" s="342">
        <f t="shared" si="18"/>
        <v>3529.4117647058779</v>
      </c>
      <c r="L56" s="343">
        <f t="shared" si="19"/>
        <v>1176.4705882352926</v>
      </c>
      <c r="M56" s="344">
        <v>0.25486111111111109</v>
      </c>
      <c r="N56" s="344">
        <v>0.26666666666666666</v>
      </c>
      <c r="O56" s="342">
        <v>20</v>
      </c>
      <c r="P56" s="549">
        <f t="shared" si="20"/>
        <v>17.000000000000021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442</v>
      </c>
      <c r="H57" s="340">
        <f t="shared" si="17"/>
        <v>10519.6</v>
      </c>
      <c r="I57" s="547"/>
      <c r="J57" s="341">
        <v>4</v>
      </c>
      <c r="K57" s="342">
        <f t="shared" si="18"/>
        <v>3315.0000000000118</v>
      </c>
      <c r="L57" s="343">
        <f t="shared" si="19"/>
        <v>828.75000000000296</v>
      </c>
      <c r="M57" s="344">
        <v>0.27708333333333335</v>
      </c>
      <c r="N57" s="344">
        <v>0.28263888888888888</v>
      </c>
      <c r="O57" s="342">
        <v>15</v>
      </c>
      <c r="P57" s="549">
        <f t="shared" si="20"/>
        <v>7.9999999999999716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852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852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852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852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853"/>
      <c r="B64" s="336">
        <v>0</v>
      </c>
      <c r="C64" s="204" t="s">
        <v>755</v>
      </c>
      <c r="D64" s="850" t="s">
        <v>750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3340.5686274509808</v>
      </c>
      <c r="L64" s="355">
        <f>AVERAGE(L52:L63)</f>
        <v>884.16176470588232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951</v>
      </c>
      <c r="H65" s="340">
        <f>F65*G65</f>
        <v>17289.18</v>
      </c>
      <c r="I65" s="547"/>
      <c r="J65" s="341">
        <v>3</v>
      </c>
      <c r="K65" s="342">
        <f t="shared" ref="K65:K71" si="21">G65/P65*60</f>
        <v>3356.4705882352982</v>
      </c>
      <c r="L65" s="343">
        <f t="shared" ref="L65:L71" si="22">K65/J65</f>
        <v>1118.823529411766</v>
      </c>
      <c r="M65" s="344">
        <v>0.17708333333333334</v>
      </c>
      <c r="N65" s="344">
        <v>0.18888888888888888</v>
      </c>
      <c r="O65" s="342">
        <v>15</v>
      </c>
      <c r="P65" s="549">
        <f>(N65-M65)*24*60</f>
        <v>16.999999999999979</v>
      </c>
      <c r="Q65" s="345"/>
      <c r="R65" s="345"/>
    </row>
    <row r="66" spans="1:18" ht="15.6" customHeight="1">
      <c r="A66" s="855"/>
      <c r="B66" s="336" t="s">
        <v>165</v>
      </c>
      <c r="C66" s="546"/>
      <c r="D66" s="382" t="s">
        <v>181</v>
      </c>
      <c r="E66" s="376"/>
      <c r="F66" s="339">
        <v>14.03</v>
      </c>
      <c r="G66" s="346">
        <v>3583</v>
      </c>
      <c r="H66" s="340">
        <f t="shared" ref="H66:H74" si="23">F66*G66</f>
        <v>50269.49</v>
      </c>
      <c r="I66" s="547"/>
      <c r="J66" s="341">
        <v>3</v>
      </c>
      <c r="K66" s="342">
        <f t="shared" si="21"/>
        <v>3257.2727272727252</v>
      </c>
      <c r="L66" s="343">
        <f t="shared" si="22"/>
        <v>1085.7575757575751</v>
      </c>
      <c r="M66" s="344">
        <v>0.20138888888888887</v>
      </c>
      <c r="N66" s="344">
        <v>0.24722222222222223</v>
      </c>
      <c r="O66" s="342">
        <v>18</v>
      </c>
      <c r="P66" s="549">
        <f t="shared" ref="P66:P71" si="24">(N66-M66)*24*60</f>
        <v>66.000000000000043</v>
      </c>
      <c r="Q66" s="345"/>
      <c r="R66" s="345"/>
    </row>
    <row r="67" spans="1:18" ht="15.6" customHeight="1">
      <c r="A67" s="855"/>
      <c r="B67" s="336" t="s">
        <v>165</v>
      </c>
      <c r="C67" s="546"/>
      <c r="D67" s="360" t="s">
        <v>182</v>
      </c>
      <c r="E67" s="362"/>
      <c r="F67" s="339">
        <v>18.18</v>
      </c>
      <c r="G67" s="346">
        <v>1577</v>
      </c>
      <c r="H67" s="340">
        <f t="shared" si="23"/>
        <v>28669.86</v>
      </c>
      <c r="I67" s="547"/>
      <c r="J67" s="341">
        <v>3</v>
      </c>
      <c r="K67" s="342">
        <f t="shared" si="21"/>
        <v>3262.7586206896572</v>
      </c>
      <c r="L67" s="343">
        <f t="shared" si="22"/>
        <v>1087.5862068965523</v>
      </c>
      <c r="M67" s="344">
        <v>0.26111111111111113</v>
      </c>
      <c r="N67" s="344">
        <v>0.28125</v>
      </c>
      <c r="O67" s="342">
        <v>20</v>
      </c>
      <c r="P67" s="549">
        <f t="shared" si="24"/>
        <v>28.999999999999979</v>
      </c>
      <c r="Q67" s="345"/>
      <c r="R67" s="345"/>
    </row>
    <row r="68" spans="1:18" ht="15.6" customHeight="1">
      <c r="A68" s="855"/>
      <c r="B68" s="336" t="s">
        <v>165</v>
      </c>
      <c r="C68" s="546"/>
      <c r="D68" s="361" t="s">
        <v>757</v>
      </c>
      <c r="E68" s="362"/>
      <c r="F68" s="339">
        <v>17.07</v>
      </c>
      <c r="G68" s="346">
        <v>1063</v>
      </c>
      <c r="H68" s="340">
        <f t="shared" si="23"/>
        <v>18145.41</v>
      </c>
      <c r="I68" s="547"/>
      <c r="J68" s="341">
        <v>3</v>
      </c>
      <c r="K68" s="342">
        <f t="shared" si="21"/>
        <v>3543.3333333333458</v>
      </c>
      <c r="L68" s="343">
        <f t="shared" si="22"/>
        <v>1181.1111111111152</v>
      </c>
      <c r="M68" s="344">
        <v>0.29305555555555557</v>
      </c>
      <c r="N68" s="344">
        <v>0.30555555555555552</v>
      </c>
      <c r="O68" s="342">
        <v>17</v>
      </c>
      <c r="P68" s="549">
        <f t="shared" si="24"/>
        <v>17.999999999999936</v>
      </c>
      <c r="Q68" s="345"/>
      <c r="R68" s="345"/>
    </row>
    <row r="69" spans="1:18" ht="15.6" customHeight="1">
      <c r="A69" s="855"/>
      <c r="B69" s="336" t="s">
        <v>165</v>
      </c>
      <c r="C69" s="546"/>
      <c r="D69" s="363" t="s">
        <v>758</v>
      </c>
      <c r="E69" s="362"/>
      <c r="F69" s="339">
        <v>20.72</v>
      </c>
      <c r="G69" s="346">
        <v>506</v>
      </c>
      <c r="H69" s="340">
        <f t="shared" si="23"/>
        <v>10484.32</v>
      </c>
      <c r="I69" s="547"/>
      <c r="J69" s="341">
        <v>3</v>
      </c>
      <c r="K69" s="342">
        <f t="shared" si="21"/>
        <v>3035.9999999999864</v>
      </c>
      <c r="L69" s="343">
        <f t="shared" si="22"/>
        <v>1011.9999999999955</v>
      </c>
      <c r="M69" s="344">
        <v>0.31597222222222221</v>
      </c>
      <c r="N69" s="344">
        <v>0.32291666666666669</v>
      </c>
      <c r="O69" s="342">
        <v>15</v>
      </c>
      <c r="P69" s="549">
        <f t="shared" si="24"/>
        <v>10.000000000000044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5325</v>
      </c>
      <c r="H70" s="340">
        <f t="shared" si="23"/>
        <v>76071.428571428551</v>
      </c>
      <c r="I70" s="547"/>
      <c r="J70" s="341">
        <v>3</v>
      </c>
      <c r="K70" s="342">
        <f t="shared" si="21"/>
        <v>3260.2040816326539</v>
      </c>
      <c r="L70" s="343">
        <f t="shared" si="22"/>
        <v>1086.7346938775513</v>
      </c>
      <c r="M70" s="344">
        <v>0.3576388888888889</v>
      </c>
      <c r="N70" s="344">
        <v>0.42569444444444443</v>
      </c>
      <c r="O70" s="342">
        <v>20</v>
      </c>
      <c r="P70" s="549">
        <f t="shared" si="24"/>
        <v>97.999999999999972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759</v>
      </c>
      <c r="E71" s="362"/>
      <c r="F71" s="339">
        <v>24.76</v>
      </c>
      <c r="G71" s="378">
        <v>802</v>
      </c>
      <c r="H71" s="340">
        <f t="shared" si="23"/>
        <v>19857.52</v>
      </c>
      <c r="I71" s="547"/>
      <c r="J71" s="341">
        <v>4</v>
      </c>
      <c r="K71" s="342">
        <f t="shared" si="21"/>
        <v>3207.9999999999941</v>
      </c>
      <c r="L71" s="343">
        <f t="shared" si="22"/>
        <v>801.99999999999852</v>
      </c>
      <c r="M71" s="344">
        <v>0.33333333333333331</v>
      </c>
      <c r="N71" s="344">
        <v>0.34375</v>
      </c>
      <c r="O71" s="342">
        <v>15</v>
      </c>
      <c r="P71" s="549">
        <f t="shared" si="24"/>
        <v>15.000000000000027</v>
      </c>
      <c r="Q71" s="345"/>
      <c r="R71" s="345"/>
    </row>
    <row r="72" spans="1:18" ht="15.6" customHeight="1">
      <c r="A72" s="855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855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855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856"/>
      <c r="B75" s="336">
        <v>0</v>
      </c>
      <c r="C75" s="204" t="s">
        <v>760</v>
      </c>
      <c r="D75" s="850" t="s">
        <v>750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3274.8627644519515</v>
      </c>
      <c r="L75" s="355">
        <f>AVERAGE(L65:L74)</f>
        <v>1053.4304452935078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750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2009</v>
      </c>
      <c r="H82" s="389">
        <f t="shared" ref="H82:H90" si="25">F82*G82</f>
        <v>44840.88</v>
      </c>
      <c r="I82" s="547"/>
      <c r="J82" s="341">
        <v>4</v>
      </c>
      <c r="K82" s="342">
        <f>G82/P82*60</f>
        <v>3013.4999999999986</v>
      </c>
      <c r="L82" s="343">
        <f t="shared" ref="L82:L83" si="26">K82/J82</f>
        <v>753.37499999999966</v>
      </c>
      <c r="M82" s="344">
        <v>0.72222222222222221</v>
      </c>
      <c r="N82" s="344">
        <v>0.75</v>
      </c>
      <c r="O82" s="342">
        <v>20</v>
      </c>
      <c r="P82" s="549">
        <f>(N82-M82)*24*60</f>
        <v>40.000000000000014</v>
      </c>
      <c r="Q82" s="345"/>
      <c r="R82" s="345"/>
    </row>
    <row r="83" spans="1:18">
      <c r="A83" s="841"/>
      <c r="B83" s="336" t="s">
        <v>165</v>
      </c>
      <c r="C83" s="359"/>
      <c r="D83" s="394" t="s">
        <v>763</v>
      </c>
      <c r="E83" s="388"/>
      <c r="F83" s="339">
        <v>24.54</v>
      </c>
      <c r="G83" s="364">
        <v>1280</v>
      </c>
      <c r="H83" s="389">
        <f t="shared" si="25"/>
        <v>31411.199999999997</v>
      </c>
      <c r="I83" s="547"/>
      <c r="J83" s="341">
        <v>3</v>
      </c>
      <c r="K83" s="342">
        <f t="shared" ref="K83" si="27">G83/P83*60</f>
        <v>2194.2857142857019</v>
      </c>
      <c r="L83" s="343">
        <f t="shared" si="26"/>
        <v>731.42857142856735</v>
      </c>
      <c r="M83" s="344">
        <v>0.76388888888888884</v>
      </c>
      <c r="N83" s="344">
        <v>0.78819444444444453</v>
      </c>
      <c r="O83" s="342">
        <v>20</v>
      </c>
      <c r="P83" s="549">
        <f t="shared" ref="P83" si="28">(N83-M83)*24*60</f>
        <v>35.000000000000199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764</v>
      </c>
      <c r="D91" s="842" t="s">
        <v>750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2603.8928571428505</v>
      </c>
      <c r="L91" s="355">
        <f>AVERAGE(L82:L90)</f>
        <v>742.40178571428351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7568</v>
      </c>
      <c r="H92" s="340">
        <f t="shared" ref="H92:H99" si="29">F92*G92</f>
        <v>126082.88</v>
      </c>
      <c r="I92" s="547"/>
      <c r="J92" s="341">
        <v>4</v>
      </c>
      <c r="K92" s="342">
        <f>G92/P92*60</f>
        <v>2752.0000000000018</v>
      </c>
      <c r="L92" s="343">
        <f t="shared" ref="L92:L93" si="30">K92/J92</f>
        <v>688.00000000000045</v>
      </c>
      <c r="M92" s="344">
        <v>0.72222222222222221</v>
      </c>
      <c r="N92" s="344">
        <v>0.83680555555555547</v>
      </c>
      <c r="O92" s="335">
        <v>20</v>
      </c>
      <c r="P92" s="549">
        <f>(N92-M92)*24*60</f>
        <v>164.99999999999989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5120</v>
      </c>
      <c r="H93" s="340">
        <f t="shared" si="29"/>
        <v>91601.454545454544</v>
      </c>
      <c r="I93" s="547"/>
      <c r="J93" s="341">
        <v>3</v>
      </c>
      <c r="K93" s="342">
        <f t="shared" ref="K93" si="31">G93/P93*60</f>
        <v>2792.7272727272707</v>
      </c>
      <c r="L93" s="343">
        <f t="shared" si="30"/>
        <v>930.9090909090902</v>
      </c>
      <c r="M93" s="344">
        <v>0.8520833333333333</v>
      </c>
      <c r="N93" s="344">
        <v>0.92847222222222225</v>
      </c>
      <c r="O93" s="335">
        <v>22</v>
      </c>
      <c r="P93" s="549">
        <f>(N93-M93)*24*60</f>
        <v>110.00000000000009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845"/>
      <c r="B100" s="336">
        <v>0</v>
      </c>
      <c r="C100" s="204" t="s">
        <v>766</v>
      </c>
      <c r="D100" s="838" t="s">
        <v>750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2772.363636363636</v>
      </c>
      <c r="L100" s="355">
        <f>AVERAGE(L92:L99)</f>
        <v>809.45454545454527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2032</v>
      </c>
      <c r="H101" s="340">
        <f t="shared" ref="H101:H110" si="32">F101*G101</f>
        <v>60960</v>
      </c>
      <c r="I101" s="547"/>
      <c r="J101" s="341">
        <v>3</v>
      </c>
      <c r="K101" s="342">
        <f>G101/P101*60</f>
        <v>3047.9999999999991</v>
      </c>
      <c r="L101" s="343">
        <f t="shared" ref="L101:L105" si="33">K101/J101</f>
        <v>1015.9999999999997</v>
      </c>
      <c r="M101" s="344">
        <v>0.72222222222222221</v>
      </c>
      <c r="N101" s="344">
        <v>0.75</v>
      </c>
      <c r="O101" s="335">
        <v>20</v>
      </c>
      <c r="P101" s="342">
        <f t="shared" ref="P101:P103" si="34">(N101-M101)*24*60</f>
        <v>40.000000000000014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1818</v>
      </c>
      <c r="H102" s="340">
        <f t="shared" si="32"/>
        <v>45122.76</v>
      </c>
      <c r="I102" s="547"/>
      <c r="J102" s="341">
        <v>4</v>
      </c>
      <c r="K102" s="342">
        <f t="shared" ref="K102:K105" si="35">G102/P102*60</f>
        <v>2948.1081081081184</v>
      </c>
      <c r="L102" s="343">
        <f t="shared" si="33"/>
        <v>737.02702702702959</v>
      </c>
      <c r="M102" s="344">
        <v>0.76458333333333339</v>
      </c>
      <c r="N102" s="344">
        <v>0.79027777777777775</v>
      </c>
      <c r="O102" s="335">
        <v>21</v>
      </c>
      <c r="P102" s="342">
        <f t="shared" si="34"/>
        <v>36.999999999999872</v>
      </c>
      <c r="Q102" s="345"/>
      <c r="R102" s="345"/>
    </row>
    <row r="103" spans="1:18">
      <c r="A103" s="830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558</v>
      </c>
      <c r="H103" s="340">
        <f t="shared" si="32"/>
        <v>13280.4</v>
      </c>
      <c r="I103" s="547"/>
      <c r="J103" s="341">
        <v>4</v>
      </c>
      <c r="K103" s="342">
        <f t="shared" si="35"/>
        <v>3347.9999999999586</v>
      </c>
      <c r="L103" s="343">
        <f t="shared" si="33"/>
        <v>836.99999999998965</v>
      </c>
      <c r="M103" s="344">
        <v>0.80555555555555547</v>
      </c>
      <c r="N103" s="344">
        <v>0.8125</v>
      </c>
      <c r="O103" s="335">
        <v>22</v>
      </c>
      <c r="P103" s="342">
        <f t="shared" si="34"/>
        <v>10.000000000000124</v>
      </c>
      <c r="Q103" s="345"/>
      <c r="R103" s="345"/>
    </row>
    <row r="104" spans="1:18">
      <c r="A104" s="830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1124</v>
      </c>
      <c r="H104" s="340">
        <f t="shared" si="32"/>
        <v>27830.240000000002</v>
      </c>
      <c r="I104" s="547"/>
      <c r="J104" s="341">
        <v>4</v>
      </c>
      <c r="K104" s="342">
        <f t="shared" si="35"/>
        <v>3065.4545454545341</v>
      </c>
      <c r="L104" s="343">
        <f t="shared" si="33"/>
        <v>766.36363636363353</v>
      </c>
      <c r="M104" s="344">
        <v>0.82638888888888884</v>
      </c>
      <c r="N104" s="344">
        <v>0.84166666666666667</v>
      </c>
      <c r="O104" s="335">
        <v>20</v>
      </c>
      <c r="P104" s="342">
        <f>(N104-M104)*24*60</f>
        <v>22.000000000000082</v>
      </c>
      <c r="Q104" s="345"/>
      <c r="R104" s="345"/>
    </row>
    <row r="105" spans="1:18">
      <c r="A105" s="830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7187</v>
      </c>
      <c r="H105" s="340">
        <f t="shared" si="32"/>
        <v>100833.61</v>
      </c>
      <c r="I105" s="547"/>
      <c r="J105" s="341">
        <v>3</v>
      </c>
      <c r="K105" s="342">
        <f t="shared" si="35"/>
        <v>2973.9310344827563</v>
      </c>
      <c r="L105" s="343">
        <f t="shared" si="33"/>
        <v>991.31034482758548</v>
      </c>
      <c r="M105" s="344">
        <v>0.86319444444444438</v>
      </c>
      <c r="N105" s="344">
        <v>0.96388888888888891</v>
      </c>
      <c r="O105" s="335">
        <v>21</v>
      </c>
      <c r="P105" s="342">
        <f>(N105-M105)*24*60</f>
        <v>145.00000000000011</v>
      </c>
      <c r="Q105" s="343"/>
      <c r="R105" s="345"/>
    </row>
    <row r="106" spans="1:18">
      <c r="A106" s="830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755</v>
      </c>
      <c r="D111" s="831" t="s">
        <v>750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3076.6987376090738</v>
      </c>
      <c r="L111" s="355">
        <f>AVERAGE(L101:L110)</f>
        <v>869.54020164364761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3583</v>
      </c>
      <c r="H112" s="389">
        <f t="shared" si="17"/>
        <v>102366.31</v>
      </c>
      <c r="I112" s="547"/>
      <c r="J112" s="341">
        <v>3</v>
      </c>
      <c r="K112" s="342">
        <f t="shared" ref="K112:K117" si="36">G112/P112*60</f>
        <v>2985.8333333333312</v>
      </c>
      <c r="L112" s="343">
        <f t="shared" ref="L112:L117" si="37">K112/J112</f>
        <v>995.27777777777703</v>
      </c>
      <c r="M112" s="344">
        <v>0.72222222222222221</v>
      </c>
      <c r="N112" s="344">
        <v>0.77222222222222225</v>
      </c>
      <c r="O112" s="335">
        <v>20</v>
      </c>
      <c r="P112" s="549">
        <f t="shared" ref="P112:P116" si="38">(N112-M112)*24*60</f>
        <v>72.000000000000057</v>
      </c>
      <c r="Q112" s="335"/>
      <c r="R112" s="335"/>
    </row>
    <row r="113" spans="1:18">
      <c r="A113" s="833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1057</v>
      </c>
      <c r="H113" s="389">
        <f t="shared" si="17"/>
        <v>26456.710000000003</v>
      </c>
      <c r="I113" s="547"/>
      <c r="J113" s="341">
        <v>4</v>
      </c>
      <c r="K113" s="342">
        <f t="shared" si="36"/>
        <v>2882.727272727283</v>
      </c>
      <c r="L113" s="343">
        <f t="shared" si="37"/>
        <v>720.68181818182074</v>
      </c>
      <c r="M113" s="344">
        <v>0.78749999999999998</v>
      </c>
      <c r="N113" s="344">
        <v>0.8027777777777777</v>
      </c>
      <c r="O113" s="335">
        <v>22</v>
      </c>
      <c r="P113" s="549">
        <f t="shared" si="38"/>
        <v>21.999999999999922</v>
      </c>
      <c r="Q113" s="345"/>
      <c r="R113" s="345"/>
    </row>
    <row r="114" spans="1:18">
      <c r="A114" s="833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2870</v>
      </c>
      <c r="H114" s="389">
        <f t="shared" si="17"/>
        <v>47929</v>
      </c>
      <c r="I114" s="547"/>
      <c r="J114" s="341">
        <v>3</v>
      </c>
      <c r="K114" s="342">
        <f t="shared" si="36"/>
        <v>2870.0000000000027</v>
      </c>
      <c r="L114" s="343">
        <f t="shared" si="37"/>
        <v>956.66666666666754</v>
      </c>
      <c r="M114" s="344">
        <v>0.81666666666666676</v>
      </c>
      <c r="N114" s="344">
        <v>0.85833333333333339</v>
      </c>
      <c r="O114" s="335">
        <v>20</v>
      </c>
      <c r="P114" s="549">
        <f t="shared" si="38"/>
        <v>59.999999999999943</v>
      </c>
      <c r="Q114" s="345"/>
      <c r="R114" s="345"/>
    </row>
    <row r="115" spans="1:18">
      <c r="A115" s="833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1396</v>
      </c>
      <c r="H115" s="389">
        <f t="shared" si="17"/>
        <v>25379.279999999999</v>
      </c>
      <c r="I115" s="547"/>
      <c r="J115" s="341">
        <v>3</v>
      </c>
      <c r="K115" s="342">
        <f t="shared" si="36"/>
        <v>2991.4285714285479</v>
      </c>
      <c r="L115" s="343">
        <f t="shared" si="37"/>
        <v>997.14285714284927</v>
      </c>
      <c r="M115" s="344">
        <v>0.87361111111111101</v>
      </c>
      <c r="N115" s="344">
        <v>0.8930555555555556</v>
      </c>
      <c r="O115" s="335">
        <v>22</v>
      </c>
      <c r="P115" s="549">
        <f t="shared" si="38"/>
        <v>28.00000000000022</v>
      </c>
      <c r="Q115" s="345"/>
      <c r="R115" s="345"/>
    </row>
    <row r="116" spans="1:18">
      <c r="A116" s="833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1407</v>
      </c>
      <c r="H116" s="389">
        <f t="shared" si="17"/>
        <v>25579.26</v>
      </c>
      <c r="I116" s="547"/>
      <c r="J116" s="341">
        <v>3</v>
      </c>
      <c r="K116" s="342">
        <f t="shared" si="36"/>
        <v>2911.034482758615</v>
      </c>
      <c r="L116" s="343">
        <f t="shared" si="37"/>
        <v>970.34482758620504</v>
      </c>
      <c r="M116" s="344">
        <v>0.90694444444444444</v>
      </c>
      <c r="N116" s="391">
        <v>0.92708333333333337</v>
      </c>
      <c r="O116" s="335">
        <v>20</v>
      </c>
      <c r="P116" s="549">
        <f t="shared" si="38"/>
        <v>29.000000000000057</v>
      </c>
      <c r="Q116" s="345"/>
      <c r="R116" s="345"/>
    </row>
    <row r="117" spans="1:18">
      <c r="A117" s="833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10769</v>
      </c>
      <c r="H117" s="389">
        <f t="shared" ref="H117:H123" si="39">F117*G117</f>
        <v>153842.8571428571</v>
      </c>
      <c r="I117" s="547"/>
      <c r="J117" s="341">
        <v>3</v>
      </c>
      <c r="K117" s="342">
        <f t="shared" si="36"/>
        <v>2991.3888888598685</v>
      </c>
      <c r="L117" s="343">
        <f t="shared" si="37"/>
        <v>997.12962961995618</v>
      </c>
      <c r="M117" s="344">
        <v>46303.940972222219</v>
      </c>
      <c r="N117" s="344">
        <v>46304.09097222222</v>
      </c>
      <c r="O117" s="335">
        <v>20</v>
      </c>
      <c r="P117" s="342">
        <f>(N117-M117)*24*60</f>
        <v>216.00000000209548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833"/>
      <c r="B124" s="349">
        <v>0</v>
      </c>
      <c r="C124" s="204" t="s">
        <v>760</v>
      </c>
      <c r="D124" s="834" t="s">
        <v>750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2938.7354248512747</v>
      </c>
      <c r="L124" s="355">
        <f>AVERAGE(L112:L123)</f>
        <v>939.54059616254597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119" activePane="bottomRight" state="frozen"/>
      <selection activeCell="R132" sqref="R132"/>
      <selection pane="topRight" activeCell="R132" sqref="R132"/>
      <selection pane="bottomLeft" activeCell="R132" sqref="R132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152469.59999999998</v>
      </c>
      <c r="F1" s="552" t="s">
        <v>3</v>
      </c>
      <c r="G1" s="59">
        <f>SUM(H5:H173)</f>
        <v>5969680.5275614727</v>
      </c>
      <c r="H1" s="564" t="s">
        <v>77</v>
      </c>
      <c r="I1" s="60">
        <f>M17+M30+M43+M56+M69+M82+M95+M108+M121+M134+M147+M160+M173</f>
        <v>191.59920634920633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809</v>
      </c>
      <c r="Q1" s="956"/>
      <c r="R1" s="956"/>
      <c r="S1" s="956"/>
      <c r="T1" s="956" t="s">
        <v>782</v>
      </c>
      <c r="U1" s="956"/>
      <c r="V1" s="956"/>
      <c r="W1" s="956"/>
      <c r="X1" s="956"/>
      <c r="Y1" s="956"/>
      <c r="Z1" s="61" t="s">
        <v>810</v>
      </c>
      <c r="AA1" s="61" t="s">
        <v>811</v>
      </c>
      <c r="AB1" s="961" t="s">
        <v>812</v>
      </c>
      <c r="AC1" s="962"/>
      <c r="AD1" s="61" t="s">
        <v>810</v>
      </c>
      <c r="AE1" s="61" t="s">
        <v>813</v>
      </c>
      <c r="AF1" s="956" t="s">
        <v>814</v>
      </c>
      <c r="AG1" s="957"/>
      <c r="AH1" s="957"/>
      <c r="AK1" s="62" t="s">
        <v>815</v>
      </c>
    </row>
    <row r="2" spans="1:37" ht="26.25" customHeight="1">
      <c r="A2" s="960" t="s">
        <v>783</v>
      </c>
      <c r="B2" s="960"/>
      <c r="C2" s="567"/>
      <c r="D2" s="567" t="s">
        <v>784</v>
      </c>
      <c r="E2" s="63">
        <f>AVERAGE(O17,O30,O43,O56,O69,O82,O95,O108,O121,O134,O147,O160,O173)</f>
        <v>125.1134076386904</v>
      </c>
      <c r="F2" s="64" t="s">
        <v>80</v>
      </c>
      <c r="G2" s="65">
        <f>G1/E1</f>
        <v>39.153251058318993</v>
      </c>
      <c r="H2" s="564" t="s">
        <v>81</v>
      </c>
      <c r="I2" s="564">
        <f>COUNT(I5:I173)</f>
        <v>12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3</v>
      </c>
      <c r="AE2" s="67">
        <f>AE17+AE30+AE43+AE56+AE69+AE82+AE95+AE108+AE121+AE134+AE147+AE160+AE173</f>
        <v>5</v>
      </c>
      <c r="AF2" s="957"/>
      <c r="AG2" s="957"/>
      <c r="AH2" s="957"/>
      <c r="AK2" s="402">
        <f>AVERAGE(AK5:AK9999)</f>
        <v>6.4181405895691759</v>
      </c>
    </row>
    <row r="3" spans="1:37" ht="30.6" customHeight="1">
      <c r="A3" s="895" t="s">
        <v>786</v>
      </c>
      <c r="B3" s="895" t="s">
        <v>82</v>
      </c>
      <c r="C3" s="958"/>
      <c r="D3" s="895" t="s">
        <v>788</v>
      </c>
      <c r="E3" s="895"/>
      <c r="F3" s="958" t="s">
        <v>83</v>
      </c>
      <c r="G3" s="951" t="s">
        <v>84</v>
      </c>
      <c r="H3" s="958" t="s">
        <v>85</v>
      </c>
      <c r="I3" s="952" t="s">
        <v>791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793</v>
      </c>
      <c r="O3" s="924" t="s">
        <v>784</v>
      </c>
      <c r="P3" s="955" t="s">
        <v>792</v>
      </c>
      <c r="Q3" s="924" t="s">
        <v>784</v>
      </c>
      <c r="R3" s="949" t="s">
        <v>817</v>
      </c>
      <c r="S3" s="925" t="s">
        <v>818</v>
      </c>
      <c r="T3" s="951" t="s">
        <v>88</v>
      </c>
      <c r="U3" s="951"/>
      <c r="V3" s="950" t="s">
        <v>89</v>
      </c>
      <c r="W3" s="952" t="s">
        <v>794</v>
      </c>
      <c r="X3" s="951" t="s">
        <v>795</v>
      </c>
      <c r="Y3" s="951"/>
      <c r="Z3" s="953" t="s">
        <v>819</v>
      </c>
      <c r="AA3" s="954"/>
      <c r="AB3" s="944" t="s">
        <v>820</v>
      </c>
      <c r="AC3" s="945"/>
      <c r="AD3" s="946" t="s">
        <v>821</v>
      </c>
      <c r="AE3" s="947"/>
      <c r="AF3" s="948" t="s">
        <v>793</v>
      </c>
      <c r="AG3" s="949" t="s">
        <v>817</v>
      </c>
      <c r="AH3" s="925" t="s">
        <v>818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561" t="s">
        <v>90</v>
      </c>
      <c r="U4" s="561" t="s">
        <v>91</v>
      </c>
      <c r="V4" s="951"/>
      <c r="W4" s="952"/>
      <c r="X4" s="552" t="s">
        <v>796</v>
      </c>
      <c r="Y4" s="552" t="s">
        <v>36</v>
      </c>
      <c r="Z4" s="561" t="s">
        <v>822</v>
      </c>
      <c r="AA4" s="561" t="s">
        <v>823</v>
      </c>
      <c r="AB4" s="945"/>
      <c r="AC4" s="945"/>
      <c r="AD4" s="561" t="s">
        <v>824</v>
      </c>
      <c r="AE4" s="68" t="s">
        <v>825</v>
      </c>
      <c r="AF4" s="948"/>
      <c r="AG4" s="949"/>
      <c r="AH4" s="925"/>
      <c r="AK4" s="951"/>
    </row>
    <row r="5" spans="1:37" ht="18.75" customHeight="1">
      <c r="A5" s="940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808.19999999999993</v>
      </c>
      <c r="H5" s="75">
        <f t="shared" ref="H5:H16" si="0">F5*G5</f>
        <v>29838.743999999999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2" si="1">G5/W5*60</f>
        <v>1564.2580645161302</v>
      </c>
      <c r="O5" s="77">
        <f t="shared" ref="O5:O12" si="2">N5/M5</f>
        <v>130.35483870967752</v>
      </c>
      <c r="P5" s="78">
        <f t="shared" ref="P5:P12" si="3">M5-J5</f>
        <v>0</v>
      </c>
      <c r="Q5" s="79">
        <f t="shared" ref="Q5:Q12" si="4">O5-L5</f>
        <v>-36.311827956989134</v>
      </c>
      <c r="R5" s="554">
        <f t="shared" ref="R5:R12" si="5">O5/L5</f>
        <v>0.78212903225806518</v>
      </c>
      <c r="S5" s="910">
        <f>R17</f>
        <v>0.87250909645926733</v>
      </c>
      <c r="T5" s="80">
        <v>0.25</v>
      </c>
      <c r="U5" s="80">
        <v>0.27152777777777776</v>
      </c>
      <c r="V5" s="552">
        <v>5</v>
      </c>
      <c r="W5" s="562">
        <f>(U5-T5)*24*60</f>
        <v>30.999999999999972</v>
      </c>
      <c r="X5" s="552"/>
      <c r="Y5" s="552"/>
      <c r="Z5" s="81"/>
      <c r="AA5" s="81"/>
      <c r="AB5" s="895"/>
      <c r="AC5" s="895"/>
      <c r="AD5" s="82"/>
      <c r="AE5" s="82"/>
      <c r="AF5" s="78">
        <f t="shared" ref="AF5:AF70" si="6">N5-K5</f>
        <v>-435.74193548386984</v>
      </c>
      <c r="AG5" s="554">
        <f t="shared" ref="AG5:AG70" si="7">N5/K5</f>
        <v>0.78212903225806507</v>
      </c>
      <c r="AH5" s="910">
        <f>AG17</f>
        <v>0.87869842036816082</v>
      </c>
      <c r="AJ5" s="62" t="str">
        <f>A5</f>
        <v>四度一組
(ET-600)</v>
      </c>
      <c r="AK5" s="404">
        <f>AVERAGE(AK6:AK16)</f>
        <v>6.428571428571467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3675.75</v>
      </c>
      <c r="H6" s="75">
        <f t="shared" si="0"/>
        <v>139053.6225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2227.7272727272734</v>
      </c>
      <c r="O6" s="77">
        <f t="shared" si="2"/>
        <v>111.38636363636367</v>
      </c>
      <c r="P6" s="78">
        <f t="shared" si="3"/>
        <v>0</v>
      </c>
      <c r="Q6" s="79">
        <f t="shared" si="4"/>
        <v>-8.6136363636363313</v>
      </c>
      <c r="R6" s="554">
        <f t="shared" si="5"/>
        <v>0.92821969696969719</v>
      </c>
      <c r="S6" s="910"/>
      <c r="T6" s="80">
        <v>0.27638888888888885</v>
      </c>
      <c r="U6" s="80">
        <v>0.34513888888888883</v>
      </c>
      <c r="V6" s="552">
        <v>7</v>
      </c>
      <c r="W6" s="562">
        <f t="shared" ref="W6:W17" si="8">(U6-T6)*24*60</f>
        <v>98.999999999999972</v>
      </c>
      <c r="X6" s="83"/>
      <c r="Y6" s="83"/>
      <c r="Z6" s="84"/>
      <c r="AA6" s="84"/>
      <c r="AB6" s="895"/>
      <c r="AC6" s="895"/>
      <c r="AD6" s="550"/>
      <c r="AE6" s="550"/>
      <c r="AF6" s="78">
        <f t="shared" si="6"/>
        <v>-172.27272727272657</v>
      </c>
      <c r="AG6" s="554">
        <f t="shared" si="7"/>
        <v>0.92821969696969731</v>
      </c>
      <c r="AH6" s="910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2135</v>
      </c>
      <c r="H7" s="75">
        <f t="shared" si="0"/>
        <v>76625.149999999994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2247.368421052633</v>
      </c>
      <c r="O7" s="77">
        <f t="shared" si="2"/>
        <v>124.85380116959072</v>
      </c>
      <c r="P7" s="78">
        <f t="shared" si="3"/>
        <v>0</v>
      </c>
      <c r="Q7" s="79">
        <f t="shared" si="4"/>
        <v>-17.979532163742618</v>
      </c>
      <c r="R7" s="554">
        <f t="shared" si="5"/>
        <v>0.87412229523634111</v>
      </c>
      <c r="S7" s="910"/>
      <c r="T7" s="80">
        <v>0.36041666666666661</v>
      </c>
      <c r="U7" s="80">
        <v>0.39999999999999991</v>
      </c>
      <c r="V7" s="552">
        <v>22</v>
      </c>
      <c r="W7" s="562">
        <f t="shared" si="8"/>
        <v>56.999999999999957</v>
      </c>
      <c r="X7" s="83">
        <v>0.35000000000000003</v>
      </c>
      <c r="Y7" s="83">
        <v>0.35972222222222222</v>
      </c>
      <c r="Z7" s="84"/>
      <c r="AA7" s="84"/>
      <c r="AB7" s="895"/>
      <c r="AC7" s="895"/>
      <c r="AD7" s="550"/>
      <c r="AE7" s="550"/>
      <c r="AF7" s="78">
        <f t="shared" si="6"/>
        <v>-323.63157894736696</v>
      </c>
      <c r="AG7" s="554">
        <f t="shared" si="7"/>
        <v>0.87412229523634111</v>
      </c>
      <c r="AH7" s="910"/>
      <c r="AJ7" s="405">
        <f t="shared" ref="AJ7:AJ16" si="9">IF((IF(V7&lt;10,V7,(X7-U6)*1440))=0,"",IF(V7&lt;10,V7,(X7-U6)*1440))</f>
        <v>7.000000000000135</v>
      </c>
      <c r="AK7" s="406">
        <f t="shared" ref="AK7:AK16" si="10">IF(AJ7&gt;4,AJ7,"")</f>
        <v>7.000000000000135</v>
      </c>
    </row>
    <row r="8" spans="1:37" ht="19.2" customHeight="1">
      <c r="A8" s="941"/>
      <c r="B8" s="69" t="s">
        <v>162</v>
      </c>
      <c r="C8" s="70"/>
      <c r="D8" s="71" t="s">
        <v>99</v>
      </c>
      <c r="E8" s="72"/>
      <c r="F8" s="73">
        <v>37.799999999999997</v>
      </c>
      <c r="G8" s="85">
        <v>6846</v>
      </c>
      <c r="H8" s="75">
        <f t="shared" si="0"/>
        <v>258778.8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2459.6407185628736</v>
      </c>
      <c r="O8" s="77">
        <f t="shared" si="2"/>
        <v>122.98203592814369</v>
      </c>
      <c r="P8" s="78">
        <f t="shared" si="3"/>
        <v>0</v>
      </c>
      <c r="Q8" s="79">
        <f t="shared" si="4"/>
        <v>-15.467964071856301</v>
      </c>
      <c r="R8" s="554">
        <f t="shared" si="5"/>
        <v>0.88827761594903354</v>
      </c>
      <c r="S8" s="910"/>
      <c r="T8" s="80">
        <v>0.40486111111111101</v>
      </c>
      <c r="U8" s="80">
        <v>0.52083333333333326</v>
      </c>
      <c r="V8" s="552">
        <v>7</v>
      </c>
      <c r="W8" s="562">
        <f t="shared" si="8"/>
        <v>167.00000000000006</v>
      </c>
      <c r="X8" s="83"/>
      <c r="Y8" s="83"/>
      <c r="Z8" s="84"/>
      <c r="AA8" s="84"/>
      <c r="AB8" s="895"/>
      <c r="AC8" s="895"/>
      <c r="AD8" s="550"/>
      <c r="AE8" s="550"/>
      <c r="AF8" s="78">
        <f t="shared" si="6"/>
        <v>-309.35928143712636</v>
      </c>
      <c r="AG8" s="554">
        <f t="shared" si="7"/>
        <v>0.88827761594903343</v>
      </c>
      <c r="AH8" s="910"/>
      <c r="AJ8" s="405">
        <f t="shared" si="9"/>
        <v>7</v>
      </c>
      <c r="AK8" s="406">
        <f t="shared" si="10"/>
        <v>7</v>
      </c>
    </row>
    <row r="9" spans="1:37" ht="19.2" customHeight="1">
      <c r="A9" s="941"/>
      <c r="B9" s="69" t="s">
        <v>162</v>
      </c>
      <c r="C9" s="86"/>
      <c r="D9" s="71" t="s">
        <v>97</v>
      </c>
      <c r="E9" s="87"/>
      <c r="F9" s="73">
        <v>31.11</v>
      </c>
      <c r="G9" s="74">
        <v>1654</v>
      </c>
      <c r="H9" s="75">
        <f t="shared" si="0"/>
        <v>51455.94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2307.9069767441856</v>
      </c>
      <c r="O9" s="77">
        <f t="shared" si="2"/>
        <v>128.21705426356587</v>
      </c>
      <c r="P9" s="78">
        <f t="shared" si="3"/>
        <v>0</v>
      </c>
      <c r="Q9" s="79">
        <f t="shared" si="4"/>
        <v>-25.616279069767472</v>
      </c>
      <c r="R9" s="554">
        <f t="shared" si="5"/>
        <v>0.83348030940562856</v>
      </c>
      <c r="S9" s="910"/>
      <c r="T9" s="80">
        <v>0.56180555555555545</v>
      </c>
      <c r="U9" s="80">
        <v>0.59166666666666656</v>
      </c>
      <c r="V9" s="552">
        <v>5</v>
      </c>
      <c r="W9" s="562">
        <f t="shared" si="8"/>
        <v>43.000000000000007</v>
      </c>
      <c r="X9" s="83"/>
      <c r="Y9" s="83"/>
      <c r="Z9" s="84"/>
      <c r="AA9" s="84"/>
      <c r="AB9" s="895"/>
      <c r="AC9" s="895"/>
      <c r="AD9" s="550"/>
      <c r="AE9" s="550"/>
      <c r="AF9" s="78">
        <f t="shared" si="6"/>
        <v>-461.09302325581439</v>
      </c>
      <c r="AG9" s="554">
        <f t="shared" si="7"/>
        <v>0.83348030940562856</v>
      </c>
      <c r="AH9" s="910"/>
      <c r="AJ9" s="405">
        <f t="shared" si="9"/>
        <v>5</v>
      </c>
      <c r="AK9" s="406">
        <f t="shared" si="10"/>
        <v>5</v>
      </c>
    </row>
    <row r="10" spans="1:37" ht="19.2" customHeight="1">
      <c r="A10" s="942"/>
      <c r="B10" s="69" t="s">
        <v>162</v>
      </c>
      <c r="C10" s="70"/>
      <c r="D10" s="71" t="s">
        <v>96</v>
      </c>
      <c r="E10" s="72"/>
      <c r="F10" s="73">
        <v>28.86</v>
      </c>
      <c r="G10" s="74">
        <v>1194</v>
      </c>
      <c r="H10" s="75">
        <f t="shared" si="0"/>
        <v>34458.839999999997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2238.7499999999968</v>
      </c>
      <c r="O10" s="77">
        <f t="shared" si="2"/>
        <v>131.69117647058806</v>
      </c>
      <c r="P10" s="78">
        <f t="shared" si="3"/>
        <v>0</v>
      </c>
      <c r="Q10" s="79">
        <f t="shared" si="4"/>
        <v>-19.544117647059011</v>
      </c>
      <c r="R10" s="554">
        <f t="shared" si="5"/>
        <v>0.87077012835472456</v>
      </c>
      <c r="S10" s="911"/>
      <c r="T10" s="80">
        <v>0.59652777777777766</v>
      </c>
      <c r="U10" s="80">
        <v>0.61874999999999991</v>
      </c>
      <c r="V10" s="552">
        <v>7</v>
      </c>
      <c r="W10" s="562">
        <f t="shared" si="8"/>
        <v>32.000000000000043</v>
      </c>
      <c r="X10" s="83"/>
      <c r="Y10" s="83"/>
      <c r="Z10" s="84"/>
      <c r="AA10" s="84"/>
      <c r="AB10" s="895"/>
      <c r="AC10" s="895"/>
      <c r="AD10" s="550"/>
      <c r="AE10" s="550"/>
      <c r="AF10" s="78">
        <f>N10-K10</f>
        <v>-332.25000000000318</v>
      </c>
      <c r="AG10" s="554">
        <f>N10/K10</f>
        <v>0.87077012835472456</v>
      </c>
      <c r="AH10" s="911"/>
      <c r="AJ10" s="405">
        <f t="shared" si="9"/>
        <v>7</v>
      </c>
      <c r="AK10" s="406">
        <f t="shared" si="10"/>
        <v>7</v>
      </c>
    </row>
    <row r="11" spans="1:37" ht="19.2" customHeight="1">
      <c r="A11" s="942"/>
      <c r="B11" s="69" t="s">
        <v>162</v>
      </c>
      <c r="C11" s="70"/>
      <c r="D11" s="88" t="s">
        <v>92</v>
      </c>
      <c r="E11" s="72"/>
      <c r="F11" s="73">
        <v>37.83</v>
      </c>
      <c r="G11" s="74">
        <v>1979.2499999999998</v>
      </c>
      <c r="H11" s="75">
        <f t="shared" si="0"/>
        <v>74875.027499999982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2240.660377358498</v>
      </c>
      <c r="O11" s="77">
        <f t="shared" si="2"/>
        <v>112.03301886792489</v>
      </c>
      <c r="P11" s="78">
        <f t="shared" si="3"/>
        <v>0</v>
      </c>
      <c r="Q11" s="79">
        <f t="shared" si="4"/>
        <v>-7.9669811320751052</v>
      </c>
      <c r="R11" s="554">
        <f t="shared" si="5"/>
        <v>0.93360849056604078</v>
      </c>
      <c r="S11" s="911"/>
      <c r="T11" s="80">
        <v>0.62291666666666667</v>
      </c>
      <c r="U11" s="80">
        <v>0.6597222222222221</v>
      </c>
      <c r="V11" s="552">
        <v>6</v>
      </c>
      <c r="W11" s="562">
        <f t="shared" si="8"/>
        <v>52.999999999999815</v>
      </c>
      <c r="X11" s="83"/>
      <c r="Y11" s="83"/>
      <c r="Z11" s="84"/>
      <c r="AA11" s="84"/>
      <c r="AB11" s="895"/>
      <c r="AC11" s="895"/>
      <c r="AD11" s="550"/>
      <c r="AE11" s="550"/>
      <c r="AF11" s="78">
        <f>N11-K11</f>
        <v>-159.33962264150205</v>
      </c>
      <c r="AG11" s="554">
        <f>N11/K11</f>
        <v>0.93360849056604078</v>
      </c>
      <c r="AH11" s="911"/>
      <c r="AJ11" s="405">
        <f t="shared" si="9"/>
        <v>6</v>
      </c>
      <c r="AK11" s="406">
        <f t="shared" si="10"/>
        <v>6</v>
      </c>
    </row>
    <row r="12" spans="1:37" ht="19.2" customHeight="1">
      <c r="A12" s="942"/>
      <c r="B12" s="69" t="s">
        <v>162</v>
      </c>
      <c r="C12" s="70"/>
      <c r="D12" s="88" t="s">
        <v>106</v>
      </c>
      <c r="E12" s="72"/>
      <c r="F12" s="73">
        <v>36.729999999999997</v>
      </c>
      <c r="G12" s="74">
        <v>1709.3999999999999</v>
      </c>
      <c r="H12" s="75">
        <f t="shared" si="0"/>
        <v>62786.261999999988</v>
      </c>
      <c r="I12" s="562"/>
      <c r="J12" s="76">
        <v>18</v>
      </c>
      <c r="K12" s="74">
        <v>2400</v>
      </c>
      <c r="L12" s="77">
        <v>133.33333333333334</v>
      </c>
      <c r="M12" s="563">
        <v>18</v>
      </c>
      <c r="N12" s="74">
        <f t="shared" si="1"/>
        <v>2182.2127659574467</v>
      </c>
      <c r="O12" s="77">
        <f t="shared" si="2"/>
        <v>121.23404255319149</v>
      </c>
      <c r="P12" s="78">
        <f t="shared" si="3"/>
        <v>0</v>
      </c>
      <c r="Q12" s="79">
        <f t="shared" si="4"/>
        <v>-12.099290780141857</v>
      </c>
      <c r="R12" s="554">
        <f t="shared" si="5"/>
        <v>0.90925531914893609</v>
      </c>
      <c r="S12" s="911"/>
      <c r="T12" s="80">
        <v>0.67569444444444438</v>
      </c>
      <c r="U12" s="80">
        <v>0.70833333333333326</v>
      </c>
      <c r="V12" s="552">
        <v>23</v>
      </c>
      <c r="W12" s="562">
        <f t="shared" si="8"/>
        <v>46.999999999999993</v>
      </c>
      <c r="X12" s="83">
        <v>0.66388888888888886</v>
      </c>
      <c r="Y12" s="83">
        <v>0.67499999999999993</v>
      </c>
      <c r="Z12" s="84"/>
      <c r="AA12" s="84"/>
      <c r="AB12" s="895"/>
      <c r="AC12" s="895"/>
      <c r="AD12" s="550"/>
      <c r="AE12" s="550">
        <v>1</v>
      </c>
      <c r="AF12" s="78">
        <f t="shared" si="6"/>
        <v>-217.78723404255334</v>
      </c>
      <c r="AG12" s="554">
        <f t="shared" si="7"/>
        <v>0.90925531914893609</v>
      </c>
      <c r="AH12" s="911"/>
      <c r="AJ12" s="405">
        <f t="shared" si="9"/>
        <v>6.0000000000001386</v>
      </c>
      <c r="AK12" s="406">
        <f t="shared" si="10"/>
        <v>6.0000000000001386</v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911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895"/>
      <c r="AC13" s="895"/>
      <c r="AD13" s="550"/>
      <c r="AE13" s="550"/>
      <c r="AF13" s="78">
        <f t="shared" si="6"/>
        <v>0</v>
      </c>
      <c r="AG13" s="554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911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895"/>
      <c r="AC14" s="895"/>
      <c r="AD14" s="550"/>
      <c r="AE14" s="550"/>
      <c r="AF14" s="78">
        <f t="shared" si="6"/>
        <v>0</v>
      </c>
      <c r="AG14" s="554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911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895"/>
      <c r="AC15" s="895"/>
      <c r="AD15" s="550"/>
      <c r="AE15" s="550"/>
      <c r="AF15" s="78">
        <f t="shared" si="6"/>
        <v>0</v>
      </c>
      <c r="AG15" s="554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911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895"/>
      <c r="AC16" s="895"/>
      <c r="AD16" s="550"/>
      <c r="AE16" s="550"/>
      <c r="AF16" s="78">
        <f t="shared" si="6"/>
        <v>0</v>
      </c>
      <c r="AG16" s="554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827</v>
      </c>
      <c r="D17" s="905" t="s">
        <v>750</v>
      </c>
      <c r="E17" s="905"/>
      <c r="F17" s="98"/>
      <c r="G17" s="99"/>
      <c r="H17" s="100"/>
      <c r="I17" s="101"/>
      <c r="J17" s="99">
        <v>17.875</v>
      </c>
      <c r="K17" s="99">
        <v>2485</v>
      </c>
      <c r="L17" s="102">
        <v>140.79399509803923</v>
      </c>
      <c r="M17" s="103">
        <f t="shared" ref="M17:O17" si="11">AVERAGE(M5:M16)</f>
        <v>17.875</v>
      </c>
      <c r="N17" s="99">
        <f t="shared" si="11"/>
        <v>2183.5655746148796</v>
      </c>
      <c r="O17" s="102">
        <f t="shared" si="11"/>
        <v>122.84404144988072</v>
      </c>
      <c r="P17" s="104">
        <f t="shared" ref="P17:P24" si="12">M17-J17</f>
        <v>0</v>
      </c>
      <c r="Q17" s="105">
        <f t="shared" ref="Q17:Q24" si="13">O17-L17</f>
        <v>-17.949953648158512</v>
      </c>
      <c r="R17" s="106">
        <f>O17/L17</f>
        <v>0.87250909645926733</v>
      </c>
      <c r="S17" s="911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0</v>
      </c>
      <c r="AE17" s="110">
        <f>SUM(AE5:AE16)</f>
        <v>1</v>
      </c>
      <c r="AF17" s="104">
        <f t="shared" si="6"/>
        <v>-301.43442538512045</v>
      </c>
      <c r="AG17" s="555">
        <f t="shared" si="7"/>
        <v>0.87869842036816082</v>
      </c>
      <c r="AH17" s="911"/>
    </row>
    <row r="18" spans="1:37" ht="19.2" customHeight="1">
      <c r="A18" s="893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653</v>
      </c>
      <c r="H18" s="116">
        <f t="shared" ref="H18:H29" si="14">F18*G18</f>
        <v>34785.310000000005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1305.9999999999993</v>
      </c>
      <c r="O18" s="118">
        <f t="shared" ref="O18:O24" si="16">N18/M18</f>
        <v>76.823529411764667</v>
      </c>
      <c r="P18" s="84">
        <f t="shared" si="12"/>
        <v>0</v>
      </c>
      <c r="Q18" s="119">
        <f t="shared" si="13"/>
        <v>-15.235294117647101</v>
      </c>
      <c r="R18" s="551">
        <f t="shared" ref="R18:R24" si="17">O18/L18</f>
        <v>0.83450479233226793</v>
      </c>
      <c r="S18" s="894">
        <f>R30</f>
        <v>0.91176738938196911</v>
      </c>
      <c r="T18" s="80">
        <v>0.16666666666666666</v>
      </c>
      <c r="U18" s="80">
        <v>0.1875</v>
      </c>
      <c r="V18" s="550">
        <v>5</v>
      </c>
      <c r="W18" s="120">
        <f>(U18-T18)*24*60</f>
        <v>30.000000000000014</v>
      </c>
      <c r="X18" s="118"/>
      <c r="Y18" s="118"/>
      <c r="Z18" s="84"/>
      <c r="AA18" s="84"/>
      <c r="AB18" s="895"/>
      <c r="AC18" s="895"/>
      <c r="AD18" s="550"/>
      <c r="AE18" s="550"/>
      <c r="AF18" s="121">
        <f t="shared" si="6"/>
        <v>-259.00000000000068</v>
      </c>
      <c r="AG18" s="122">
        <f t="shared" si="7"/>
        <v>0.83450479233226793</v>
      </c>
      <c r="AH18" s="936">
        <f>AG30</f>
        <v>0.9120147839761007</v>
      </c>
      <c r="AJ18" s="62" t="str">
        <f>A18</f>
        <v>四度二組A
熱麵
固定線
(ET-55)</v>
      </c>
      <c r="AK18" s="404">
        <f>AVERAGE(AK19:AK29)</f>
        <v>6.3333333333333286</v>
      </c>
    </row>
    <row r="19" spans="1:37" ht="19.2" customHeight="1">
      <c r="A19" s="893"/>
      <c r="B19" s="559" t="s">
        <v>164</v>
      </c>
      <c r="C19" s="558"/>
      <c r="D19" s="113" t="s">
        <v>102</v>
      </c>
      <c r="E19" s="114"/>
      <c r="F19" s="73">
        <v>49.91</v>
      </c>
      <c r="G19" s="85">
        <v>1079</v>
      </c>
      <c r="H19" s="116">
        <f t="shared" si="14"/>
        <v>53852.89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1471.3636363636374</v>
      </c>
      <c r="O19" s="125">
        <f t="shared" si="16"/>
        <v>86.550802139037501</v>
      </c>
      <c r="P19" s="84">
        <f t="shared" si="12"/>
        <v>0</v>
      </c>
      <c r="Q19" s="119">
        <f t="shared" si="13"/>
        <v>-5.5080213903742674</v>
      </c>
      <c r="R19" s="551">
        <f t="shared" si="17"/>
        <v>0.94016845774034341</v>
      </c>
      <c r="S19" s="894"/>
      <c r="T19" s="80">
        <v>0.19236111111111112</v>
      </c>
      <c r="U19" s="80">
        <v>0.22291666666666665</v>
      </c>
      <c r="V19" s="550">
        <v>7</v>
      </c>
      <c r="W19" s="120">
        <f>(U19-T19)*24*60</f>
        <v>43.999999999999964</v>
      </c>
      <c r="X19" s="126"/>
      <c r="Y19" s="126"/>
      <c r="Z19" s="84"/>
      <c r="AA19" s="84"/>
      <c r="AB19" s="895"/>
      <c r="AC19" s="895"/>
      <c r="AD19" s="550"/>
      <c r="AE19" s="550"/>
      <c r="AF19" s="78">
        <f t="shared" si="6"/>
        <v>-93.636363636362603</v>
      </c>
      <c r="AG19" s="554">
        <f t="shared" si="7"/>
        <v>0.94016845774034341</v>
      </c>
      <c r="AH19" s="937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893"/>
      <c r="B20" s="559" t="s">
        <v>164</v>
      </c>
      <c r="C20" s="86"/>
      <c r="D20" s="71" t="s">
        <v>104</v>
      </c>
      <c r="E20" s="114"/>
      <c r="F20" s="73">
        <v>44.3</v>
      </c>
      <c r="G20" s="85">
        <v>887</v>
      </c>
      <c r="H20" s="116">
        <f t="shared" si="14"/>
        <v>39294.1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1478.3333333333303</v>
      </c>
      <c r="O20" s="125">
        <f t="shared" si="16"/>
        <v>82.129629629629463</v>
      </c>
      <c r="P20" s="84">
        <f t="shared" si="12"/>
        <v>0</v>
      </c>
      <c r="Q20" s="119">
        <f t="shared" si="13"/>
        <v>-4.8148148148149801</v>
      </c>
      <c r="R20" s="551">
        <f t="shared" si="17"/>
        <v>0.94462193823216001</v>
      </c>
      <c r="S20" s="894"/>
      <c r="T20" s="80">
        <v>0.22708333333333333</v>
      </c>
      <c r="U20" s="80">
        <v>0.25208333333333338</v>
      </c>
      <c r="V20" s="550">
        <v>6</v>
      </c>
      <c r="W20" s="120">
        <f t="shared" ref="W20:W29" si="19">(U20-T20)*24*60</f>
        <v>36.000000000000071</v>
      </c>
      <c r="X20" s="126"/>
      <c r="Y20" s="126"/>
      <c r="Z20" s="84"/>
      <c r="AA20" s="84"/>
      <c r="AB20" s="895"/>
      <c r="AC20" s="895"/>
      <c r="AD20" s="550"/>
      <c r="AE20" s="550"/>
      <c r="AF20" s="121">
        <f t="shared" si="6"/>
        <v>-86.666666666669698</v>
      </c>
      <c r="AG20" s="122">
        <f t="shared" si="7"/>
        <v>0.9446219382321599</v>
      </c>
      <c r="AH20" s="937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893"/>
      <c r="B21" s="559" t="s">
        <v>164</v>
      </c>
      <c r="C21" s="127"/>
      <c r="D21" s="128" t="s">
        <v>105</v>
      </c>
      <c r="E21" s="72"/>
      <c r="F21" s="73">
        <v>49.91</v>
      </c>
      <c r="G21" s="74">
        <v>1909.05</v>
      </c>
      <c r="H21" s="116">
        <f t="shared" si="14"/>
        <v>95280.685499999992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1431.7874999999995</v>
      </c>
      <c r="O21" s="125">
        <f t="shared" si="16"/>
        <v>84.222794117647027</v>
      </c>
      <c r="P21" s="84">
        <f t="shared" si="12"/>
        <v>0</v>
      </c>
      <c r="Q21" s="119">
        <f t="shared" si="13"/>
        <v>-7.8360294117647413</v>
      </c>
      <c r="R21" s="551">
        <f t="shared" si="17"/>
        <v>0.91488019169329038</v>
      </c>
      <c r="S21" s="894"/>
      <c r="T21" s="80">
        <v>0.26736111111111116</v>
      </c>
      <c r="U21" s="80">
        <v>0.32291666666666674</v>
      </c>
      <c r="V21" s="550">
        <v>22</v>
      </c>
      <c r="W21" s="120">
        <f t="shared" si="19"/>
        <v>80.000000000000028</v>
      </c>
      <c r="X21" s="126">
        <v>0.25694444444444448</v>
      </c>
      <c r="Y21" s="126">
        <v>0.26666666666666666</v>
      </c>
      <c r="Z21" s="84"/>
      <c r="AA21" s="84"/>
      <c r="AB21" s="895"/>
      <c r="AC21" s="895"/>
      <c r="AD21" s="550"/>
      <c r="AE21" s="550"/>
      <c r="AF21" s="78">
        <f t="shared" si="6"/>
        <v>-133.21250000000055</v>
      </c>
      <c r="AG21" s="554">
        <f t="shared" si="7"/>
        <v>0.91488019169329038</v>
      </c>
      <c r="AH21" s="938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893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3174.6</v>
      </c>
      <c r="H22" s="116">
        <f t="shared" si="14"/>
        <v>116603.05799999999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2214.8372093023254</v>
      </c>
      <c r="O22" s="125">
        <f t="shared" si="16"/>
        <v>123.04651162790697</v>
      </c>
      <c r="P22" s="84">
        <f t="shared" si="12"/>
        <v>0</v>
      </c>
      <c r="Q22" s="119">
        <f t="shared" si="13"/>
        <v>-10.286821705426377</v>
      </c>
      <c r="R22" s="551">
        <f t="shared" si="17"/>
        <v>0.92284883720930222</v>
      </c>
      <c r="S22" s="894"/>
      <c r="T22" s="80">
        <v>0.32708333333333339</v>
      </c>
      <c r="U22" s="80">
        <v>0.38680555555555562</v>
      </c>
      <c r="V22" s="550">
        <v>6</v>
      </c>
      <c r="W22" s="120">
        <f t="shared" si="19"/>
        <v>86.000000000000014</v>
      </c>
      <c r="X22" s="126"/>
      <c r="Y22" s="126"/>
      <c r="Z22" s="84"/>
      <c r="AA22" s="84"/>
      <c r="AB22" s="895"/>
      <c r="AC22" s="895"/>
      <c r="AD22" s="550"/>
      <c r="AE22" s="550"/>
      <c r="AF22" s="121">
        <f t="shared" si="6"/>
        <v>-185.16279069767461</v>
      </c>
      <c r="AG22" s="122">
        <f t="shared" si="7"/>
        <v>0.92284883720930222</v>
      </c>
      <c r="AH22" s="938"/>
      <c r="AJ22" s="405">
        <f t="shared" si="18"/>
        <v>6</v>
      </c>
      <c r="AK22" s="406">
        <f t="shared" si="20"/>
        <v>6</v>
      </c>
    </row>
    <row r="23" spans="1:37" ht="19.2" customHeight="1">
      <c r="A23" s="893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5070</v>
      </c>
      <c r="H23" s="116">
        <f t="shared" si="14"/>
        <v>195093.59999999998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2514.0495867768568</v>
      </c>
      <c r="O23" s="125">
        <f t="shared" si="16"/>
        <v>132.3183993040451</v>
      </c>
      <c r="P23" s="84">
        <f t="shared" si="12"/>
        <v>0</v>
      </c>
      <c r="Q23" s="119">
        <f t="shared" si="13"/>
        <v>-13.418442801218049</v>
      </c>
      <c r="R23" s="551">
        <f t="shared" si="17"/>
        <v>0.907926900244441</v>
      </c>
      <c r="S23" s="894"/>
      <c r="T23" s="80">
        <v>0.39166666666666666</v>
      </c>
      <c r="U23" s="80">
        <v>0.47569444444444453</v>
      </c>
      <c r="V23" s="550">
        <v>7</v>
      </c>
      <c r="W23" s="120">
        <f t="shared" si="19"/>
        <v>121.00000000000013</v>
      </c>
      <c r="X23" s="126"/>
      <c r="Y23" s="126"/>
      <c r="Z23" s="84"/>
      <c r="AA23" s="84"/>
      <c r="AB23" s="895"/>
      <c r="AC23" s="895"/>
      <c r="AD23" s="550"/>
      <c r="AE23" s="550"/>
      <c r="AF23" s="78">
        <f t="shared" si="6"/>
        <v>-254.95041322314319</v>
      </c>
      <c r="AG23" s="554">
        <f t="shared" si="7"/>
        <v>0.90792690024444089</v>
      </c>
      <c r="AH23" s="938"/>
      <c r="AJ23" s="405">
        <f t="shared" si="18"/>
        <v>7</v>
      </c>
      <c r="AK23" s="406">
        <f t="shared" si="20"/>
        <v>7</v>
      </c>
    </row>
    <row r="24" spans="1:37" ht="19.2" customHeight="1">
      <c r="A24" s="893"/>
      <c r="B24" s="559" t="s">
        <v>164</v>
      </c>
      <c r="C24" s="112"/>
      <c r="D24" s="113" t="s">
        <v>105</v>
      </c>
      <c r="E24" s="114"/>
      <c r="F24" s="73">
        <v>49.91</v>
      </c>
      <c r="G24" s="85">
        <v>1027.95</v>
      </c>
      <c r="H24" s="116">
        <f t="shared" si="14"/>
        <v>51304.984499999999</v>
      </c>
      <c r="I24" s="552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1434.3488372093022</v>
      </c>
      <c r="O24" s="125">
        <f t="shared" si="16"/>
        <v>84.373461012311893</v>
      </c>
      <c r="P24" s="84">
        <f t="shared" si="12"/>
        <v>0</v>
      </c>
      <c r="Q24" s="119">
        <f t="shared" si="13"/>
        <v>-7.6853625170998754</v>
      </c>
      <c r="R24" s="551">
        <f t="shared" si="17"/>
        <v>0.916516828887733</v>
      </c>
      <c r="S24" s="894"/>
      <c r="T24" s="80">
        <v>0.51736111111111116</v>
      </c>
      <c r="U24" s="80">
        <v>0.54722222222222228</v>
      </c>
      <c r="V24" s="550">
        <v>5</v>
      </c>
      <c r="W24" s="120">
        <f t="shared" si="19"/>
        <v>43.000000000000007</v>
      </c>
      <c r="X24" s="126"/>
      <c r="Y24" s="126"/>
      <c r="Z24" s="84"/>
      <c r="AA24" s="84"/>
      <c r="AB24" s="895"/>
      <c r="AC24" s="895"/>
      <c r="AD24" s="550">
        <v>1</v>
      </c>
      <c r="AE24" s="550">
        <v>1</v>
      </c>
      <c r="AF24" s="121">
        <f t="shared" si="6"/>
        <v>-130.65116279069775</v>
      </c>
      <c r="AG24" s="122">
        <f t="shared" si="7"/>
        <v>0.91651682888773311</v>
      </c>
      <c r="AH24" s="938"/>
      <c r="AJ24" s="405">
        <f t="shared" si="18"/>
        <v>5</v>
      </c>
      <c r="AK24" s="406">
        <f t="shared" si="20"/>
        <v>5</v>
      </c>
    </row>
    <row r="25" spans="1:37" ht="19.2" customHeight="1">
      <c r="A25" s="893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894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895"/>
      <c r="AC25" s="895"/>
      <c r="AD25" s="550"/>
      <c r="AE25" s="550"/>
      <c r="AF25" s="78">
        <f t="shared" si="6"/>
        <v>0</v>
      </c>
      <c r="AG25" s="554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894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895"/>
      <c r="AC26" s="895"/>
      <c r="AD26" s="550"/>
      <c r="AE26" s="550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894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895"/>
      <c r="AC27" s="895"/>
      <c r="AD27" s="550"/>
      <c r="AE27" s="550"/>
      <c r="AF27" s="78">
        <f t="shared" si="6"/>
        <v>0</v>
      </c>
      <c r="AG27" s="554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894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895"/>
      <c r="AC28" s="895"/>
      <c r="AD28" s="550"/>
      <c r="AE28" s="550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894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895"/>
      <c r="AC29" s="895"/>
      <c r="AD29" s="550"/>
      <c r="AE29" s="550"/>
      <c r="AF29" s="78">
        <f t="shared" si="6"/>
        <v>0</v>
      </c>
      <c r="AG29" s="554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829</v>
      </c>
      <c r="D30" s="943" t="s">
        <v>750</v>
      </c>
      <c r="E30" s="943"/>
      <c r="F30" s="133"/>
      <c r="G30" s="103"/>
      <c r="H30" s="134"/>
      <c r="I30" s="135"/>
      <c r="J30" s="103">
        <v>17.571428571428573</v>
      </c>
      <c r="K30" s="103">
        <v>1856.2857142857142</v>
      </c>
      <c r="L30" s="136">
        <v>104.89284485724114</v>
      </c>
      <c r="M30" s="103">
        <f t="shared" ref="M30:O30" si="21">AVERAGE(M18:M29)</f>
        <v>17.571428571428573</v>
      </c>
      <c r="N30" s="103">
        <f t="shared" si="21"/>
        <v>1692.9600147122073</v>
      </c>
      <c r="O30" s="136">
        <f t="shared" si="21"/>
        <v>95.637875320334658</v>
      </c>
      <c r="P30" s="84">
        <f t="shared" ref="P30:P37" si="22">M30-J30</f>
        <v>0</v>
      </c>
      <c r="Q30" s="119">
        <f t="shared" ref="Q30:Q37" si="23">O30-L30</f>
        <v>-9.2549695369064864</v>
      </c>
      <c r="R30" s="137">
        <f t="shared" ref="R30:R37" si="24">O30/L30</f>
        <v>0.91176738938196911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1</v>
      </c>
      <c r="AE30" s="139">
        <f>SUM(AE18:AE29)</f>
        <v>1</v>
      </c>
      <c r="AF30" s="140">
        <f t="shared" si="6"/>
        <v>-163.32569957350688</v>
      </c>
      <c r="AG30" s="141">
        <f t="shared" ref="AG30" si="25">N30/K30</f>
        <v>0.9120147839761007</v>
      </c>
      <c r="AH30" s="939"/>
    </row>
    <row r="31" spans="1:37" ht="19.2" customHeight="1">
      <c r="A31" s="930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712.80000000000007</v>
      </c>
      <c r="H31" s="146">
        <f t="shared" ref="H31:H41" si="26">F31*G31</f>
        <v>18889.2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7" si="27">G31/W31*60</f>
        <v>1644.9230769230778</v>
      </c>
      <c r="O31" s="149">
        <f t="shared" ref="O31:O37" si="28">N31/M31</f>
        <v>137.07692307692315</v>
      </c>
      <c r="P31" s="150">
        <f t="shared" si="22"/>
        <v>0</v>
      </c>
      <c r="Q31" s="151">
        <f t="shared" si="23"/>
        <v>-29.589743589743506</v>
      </c>
      <c r="R31" s="553">
        <f t="shared" si="24"/>
        <v>0.82246153846153891</v>
      </c>
      <c r="S31" s="931">
        <f>R43</f>
        <v>0.8895322216183611</v>
      </c>
      <c r="T31" s="152">
        <v>0.16666666666666666</v>
      </c>
      <c r="U31" s="152">
        <v>0.1847222222222222</v>
      </c>
      <c r="V31" s="153">
        <v>5</v>
      </c>
      <c r="W31" s="154">
        <f t="shared" ref="W31:W42" si="29">(U31-T31)*24*60</f>
        <v>25.999999999999986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-355.07692307692218</v>
      </c>
      <c r="AG31" s="155">
        <f t="shared" si="7"/>
        <v>0.82246153846153891</v>
      </c>
      <c r="AH31" s="909">
        <f>AG43</f>
        <v>0.88715036621617938</v>
      </c>
      <c r="AJ31" s="62" t="str">
        <f>A31</f>
        <v>四度二組
(ET-55)</v>
      </c>
      <c r="AK31" s="404">
        <f>AVERAGE(AK32:AK42)</f>
        <v>6.6666666666666758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1755</v>
      </c>
      <c r="H32" s="116">
        <f t="shared" si="26"/>
        <v>60073.649999999994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2064.7058823529424</v>
      </c>
      <c r="O32" s="77">
        <f t="shared" si="28"/>
        <v>158.82352941176481</v>
      </c>
      <c r="P32" s="150">
        <f t="shared" si="22"/>
        <v>0</v>
      </c>
      <c r="Q32" s="79">
        <f t="shared" si="23"/>
        <v>-14.253393665158256</v>
      </c>
      <c r="R32" s="554">
        <f t="shared" si="24"/>
        <v>0.91764705882353004</v>
      </c>
      <c r="S32" s="894"/>
      <c r="T32" s="80">
        <v>0.18958333333333333</v>
      </c>
      <c r="U32" s="80">
        <v>0.22499999999999998</v>
      </c>
      <c r="V32" s="153">
        <v>7</v>
      </c>
      <c r="W32" s="120">
        <f t="shared" si="29"/>
        <v>50.999999999999979</v>
      </c>
      <c r="X32" s="158"/>
      <c r="Y32" s="158"/>
      <c r="Z32" s="159"/>
      <c r="AA32" s="159"/>
      <c r="AB32" s="895"/>
      <c r="AC32" s="895"/>
      <c r="AD32" s="550"/>
      <c r="AE32" s="550"/>
      <c r="AF32" s="78">
        <f t="shared" si="6"/>
        <v>-185.29411764705765</v>
      </c>
      <c r="AG32" s="554">
        <f t="shared" si="7"/>
        <v>0.91764705882352993</v>
      </c>
      <c r="AH32" s="910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923"/>
      <c r="B33" s="156" t="s">
        <v>165</v>
      </c>
      <c r="C33" s="550"/>
      <c r="D33" s="71" t="s">
        <v>110</v>
      </c>
      <c r="E33" s="114"/>
      <c r="F33" s="73">
        <v>35.83</v>
      </c>
      <c r="G33" s="145">
        <v>3313.7000000000003</v>
      </c>
      <c r="H33" s="116">
        <f t="shared" si="26"/>
        <v>118729.871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2161.1086956521749</v>
      </c>
      <c r="O33" s="77">
        <f t="shared" si="28"/>
        <v>196.46442687747046</v>
      </c>
      <c r="P33" s="150">
        <f t="shared" si="22"/>
        <v>0</v>
      </c>
      <c r="Q33" s="79">
        <f t="shared" si="23"/>
        <v>-8.081027667984074</v>
      </c>
      <c r="R33" s="554">
        <f t="shared" si="24"/>
        <v>0.96049275362318898</v>
      </c>
      <c r="S33" s="894"/>
      <c r="T33" s="80">
        <v>0.2298611111111111</v>
      </c>
      <c r="U33" s="80">
        <v>0.29374999999999996</v>
      </c>
      <c r="V33" s="153">
        <v>7</v>
      </c>
      <c r="W33" s="120">
        <f t="shared" si="29"/>
        <v>91.999999999999957</v>
      </c>
      <c r="X33" s="158"/>
      <c r="Y33" s="158"/>
      <c r="Z33" s="159"/>
      <c r="AA33" s="159"/>
      <c r="AB33" s="895"/>
      <c r="AC33" s="895"/>
      <c r="AD33" s="550"/>
      <c r="AE33" s="550">
        <v>1</v>
      </c>
      <c r="AF33" s="78">
        <f t="shared" si="6"/>
        <v>-88.891304347825098</v>
      </c>
      <c r="AG33" s="160">
        <f t="shared" si="7"/>
        <v>0.96049275362318887</v>
      </c>
      <c r="AH33" s="910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923"/>
      <c r="B34" s="156" t="s">
        <v>164</v>
      </c>
      <c r="C34" s="161"/>
      <c r="D34" s="162" t="s">
        <v>101</v>
      </c>
      <c r="E34" s="114"/>
      <c r="F34" s="73">
        <v>53.27</v>
      </c>
      <c r="G34" s="163">
        <v>653</v>
      </c>
      <c r="H34" s="116">
        <f t="shared" si="26"/>
        <v>34785.310000000005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1306.0000000000011</v>
      </c>
      <c r="O34" s="77">
        <f t="shared" si="28"/>
        <v>76.823529411764767</v>
      </c>
      <c r="P34" s="150">
        <f t="shared" si="22"/>
        <v>0</v>
      </c>
      <c r="Q34" s="79">
        <f t="shared" si="23"/>
        <v>-15.235294117647001</v>
      </c>
      <c r="R34" s="554">
        <f t="shared" si="24"/>
        <v>0.83450479233226904</v>
      </c>
      <c r="S34" s="894"/>
      <c r="T34" s="80">
        <v>0.30902777777777773</v>
      </c>
      <c r="U34" s="80">
        <v>0.32986111111111105</v>
      </c>
      <c r="V34" s="163">
        <v>22</v>
      </c>
      <c r="W34" s="120">
        <f t="shared" si="29"/>
        <v>29.999999999999972</v>
      </c>
      <c r="X34" s="158">
        <v>0.2986111111111111</v>
      </c>
      <c r="Y34" s="158">
        <v>0.30833333333333335</v>
      </c>
      <c r="Z34" s="159"/>
      <c r="AA34" s="159"/>
      <c r="AB34" s="895"/>
      <c r="AC34" s="895"/>
      <c r="AD34" s="550"/>
      <c r="AE34" s="550"/>
      <c r="AF34" s="78">
        <f t="shared" si="6"/>
        <v>-258.99999999999886</v>
      </c>
      <c r="AG34" s="160">
        <f t="shared" si="7"/>
        <v>0.83450479233226915</v>
      </c>
      <c r="AH34" s="910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923"/>
      <c r="B35" s="156" t="s">
        <v>164</v>
      </c>
      <c r="C35" s="70"/>
      <c r="D35" s="165" t="s">
        <v>103</v>
      </c>
      <c r="E35" s="72"/>
      <c r="F35" s="73">
        <v>38.39</v>
      </c>
      <c r="G35" s="163">
        <v>1643</v>
      </c>
      <c r="H35" s="116">
        <f t="shared" si="26"/>
        <v>63074.770000000004</v>
      </c>
      <c r="I35" s="552"/>
      <c r="J35" s="76">
        <v>17</v>
      </c>
      <c r="K35" s="74">
        <v>1565</v>
      </c>
      <c r="L35" s="77">
        <v>92.058823529411768</v>
      </c>
      <c r="M35" s="164">
        <v>17</v>
      </c>
      <c r="N35" s="74">
        <f t="shared" si="27"/>
        <v>1449.705882352941</v>
      </c>
      <c r="O35" s="77">
        <f t="shared" si="28"/>
        <v>85.276816608996526</v>
      </c>
      <c r="P35" s="150">
        <f t="shared" si="22"/>
        <v>0</v>
      </c>
      <c r="Q35" s="79">
        <f t="shared" si="23"/>
        <v>-6.7820069204152418</v>
      </c>
      <c r="R35" s="554">
        <f t="shared" si="24"/>
        <v>0.92632963728622419</v>
      </c>
      <c r="S35" s="894"/>
      <c r="T35" s="80">
        <v>0.33472222222222214</v>
      </c>
      <c r="U35" s="80">
        <v>0.38194444444444436</v>
      </c>
      <c r="V35" s="145">
        <v>7</v>
      </c>
      <c r="W35" s="120">
        <f t="shared" si="29"/>
        <v>68</v>
      </c>
      <c r="X35" s="158"/>
      <c r="Y35" s="158"/>
      <c r="Z35" s="159"/>
      <c r="AA35" s="159"/>
      <c r="AB35" s="895"/>
      <c r="AC35" s="895"/>
      <c r="AD35" s="550"/>
      <c r="AE35" s="550"/>
      <c r="AF35" s="150">
        <f t="shared" si="6"/>
        <v>-115.29411764705901</v>
      </c>
      <c r="AG35" s="155">
        <f t="shared" si="7"/>
        <v>0.92632963728622431</v>
      </c>
      <c r="AH35" s="911"/>
      <c r="AJ35" s="405">
        <f t="shared" si="30"/>
        <v>7</v>
      </c>
      <c r="AK35" s="406">
        <f t="shared" si="31"/>
        <v>7</v>
      </c>
    </row>
    <row r="36" spans="1:37" ht="19.2" customHeight="1">
      <c r="A36" s="923"/>
      <c r="B36" s="156" t="s">
        <v>164</v>
      </c>
      <c r="C36" s="166"/>
      <c r="D36" s="165" t="s">
        <v>107</v>
      </c>
      <c r="E36" s="114"/>
      <c r="F36" s="73">
        <v>49.52</v>
      </c>
      <c r="G36" s="145">
        <v>2530</v>
      </c>
      <c r="H36" s="116">
        <f t="shared" si="26"/>
        <v>125285.6</v>
      </c>
      <c r="I36" s="550"/>
      <c r="J36" s="76">
        <v>18</v>
      </c>
      <c r="K36" s="74">
        <v>1565</v>
      </c>
      <c r="L36" s="77">
        <v>86.944444444444443</v>
      </c>
      <c r="M36" s="164">
        <v>18</v>
      </c>
      <c r="N36" s="74">
        <f t="shared" si="27"/>
        <v>1432.0754716981153</v>
      </c>
      <c r="O36" s="77">
        <f t="shared" si="28"/>
        <v>79.559748427673071</v>
      </c>
      <c r="P36" s="150">
        <f t="shared" si="22"/>
        <v>0</v>
      </c>
      <c r="Q36" s="79">
        <f t="shared" si="23"/>
        <v>-7.3846960167713718</v>
      </c>
      <c r="R36" s="554">
        <f t="shared" si="24"/>
        <v>0.91506419916812476</v>
      </c>
      <c r="S36" s="894"/>
      <c r="T36" s="80">
        <v>0.38680555555555557</v>
      </c>
      <c r="U36" s="80">
        <v>0.46041666666666659</v>
      </c>
      <c r="V36" s="145">
        <v>7</v>
      </c>
      <c r="W36" s="120">
        <f t="shared" si="29"/>
        <v>105.99999999999986</v>
      </c>
      <c r="X36" s="158"/>
      <c r="Y36" s="158"/>
      <c r="Z36" s="159"/>
      <c r="AA36" s="159"/>
      <c r="AB36" s="895"/>
      <c r="AC36" s="895"/>
      <c r="AD36" s="550"/>
      <c r="AE36" s="550"/>
      <c r="AF36" s="78">
        <f t="shared" si="6"/>
        <v>-132.92452830188472</v>
      </c>
      <c r="AG36" s="554">
        <f t="shared" si="7"/>
        <v>0.91506419916812476</v>
      </c>
      <c r="AH36" s="911"/>
      <c r="AJ36" s="405">
        <f t="shared" si="30"/>
        <v>7</v>
      </c>
      <c r="AK36" s="406">
        <f t="shared" si="31"/>
        <v>7</v>
      </c>
    </row>
    <row r="37" spans="1:37" ht="19.2" customHeight="1">
      <c r="A37" s="923"/>
      <c r="B37" s="156" t="s">
        <v>189</v>
      </c>
      <c r="C37" s="166"/>
      <c r="D37" s="71" t="s">
        <v>170</v>
      </c>
      <c r="E37" s="114"/>
      <c r="F37" s="73">
        <v>29.85</v>
      </c>
      <c r="G37" s="85">
        <v>2425.5</v>
      </c>
      <c r="H37" s="116">
        <f t="shared" si="26"/>
        <v>72401.175000000003</v>
      </c>
      <c r="I37" s="550"/>
      <c r="J37" s="76">
        <v>15</v>
      </c>
      <c r="K37" s="74">
        <v>1800</v>
      </c>
      <c r="L37" s="77">
        <v>120</v>
      </c>
      <c r="M37" s="560">
        <v>15</v>
      </c>
      <c r="N37" s="74">
        <f t="shared" si="27"/>
        <v>1469.9999999999982</v>
      </c>
      <c r="O37" s="77">
        <f t="shared" si="28"/>
        <v>97.999999999999872</v>
      </c>
      <c r="P37" s="150">
        <f t="shared" si="22"/>
        <v>0</v>
      </c>
      <c r="Q37" s="79">
        <f t="shared" si="23"/>
        <v>-22.000000000000128</v>
      </c>
      <c r="R37" s="554">
        <f t="shared" si="24"/>
        <v>0.81666666666666565</v>
      </c>
      <c r="S37" s="894"/>
      <c r="T37" s="80">
        <v>0.49999999999999989</v>
      </c>
      <c r="U37" s="80">
        <v>0.56874999999999998</v>
      </c>
      <c r="V37" s="145">
        <v>5</v>
      </c>
      <c r="W37" s="120">
        <f t="shared" si="29"/>
        <v>99.000000000000128</v>
      </c>
      <c r="X37" s="158"/>
      <c r="Y37" s="158"/>
      <c r="Z37" s="159"/>
      <c r="AA37" s="159"/>
      <c r="AB37" s="895"/>
      <c r="AC37" s="895"/>
      <c r="AD37" s="550"/>
      <c r="AE37" s="550"/>
      <c r="AF37" s="78">
        <f t="shared" si="6"/>
        <v>-330.00000000000182</v>
      </c>
      <c r="AG37" s="160">
        <f t="shared" si="7"/>
        <v>0.81666666666666565</v>
      </c>
      <c r="AH37" s="911"/>
      <c r="AJ37" s="405">
        <f t="shared" si="30"/>
        <v>5</v>
      </c>
      <c r="AK37" s="406">
        <f t="shared" si="31"/>
        <v>5</v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894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895"/>
      <c r="AC38" s="895"/>
      <c r="AD38" s="550"/>
      <c r="AE38" s="550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894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895"/>
      <c r="AC39" s="895"/>
      <c r="AD39" s="550"/>
      <c r="AE39" s="550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894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895"/>
      <c r="AC40" s="895"/>
      <c r="AD40" s="550"/>
      <c r="AE40" s="550"/>
      <c r="AF40" s="78">
        <f t="shared" si="6"/>
        <v>0</v>
      </c>
      <c r="AG40" s="554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894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895"/>
      <c r="AC41" s="895"/>
      <c r="AD41" s="550"/>
      <c r="AE41" s="550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894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895"/>
      <c r="AC42" s="895"/>
      <c r="AD42" s="550"/>
      <c r="AE42" s="550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831</v>
      </c>
      <c r="D43" s="891" t="s">
        <v>750</v>
      </c>
      <c r="E43" s="891"/>
      <c r="F43" s="133"/>
      <c r="G43" s="103"/>
      <c r="H43" s="134"/>
      <c r="I43" s="135"/>
      <c r="J43" s="103">
        <v>14.714285714285714</v>
      </c>
      <c r="K43" s="103">
        <v>1856.4285714285713</v>
      </c>
      <c r="L43" s="136">
        <v>133.62159082747317</v>
      </c>
      <c r="M43" s="103">
        <f t="shared" ref="M43:O43" si="32">AVERAGE(M31:M42)</f>
        <v>14.714285714285714</v>
      </c>
      <c r="N43" s="103">
        <f t="shared" si="32"/>
        <v>1646.9312869970358</v>
      </c>
      <c r="O43" s="136">
        <f t="shared" si="32"/>
        <v>118.86071054494182</v>
      </c>
      <c r="P43" s="84">
        <f>M43-J43</f>
        <v>0</v>
      </c>
      <c r="Q43" s="119">
        <f>N43-K43</f>
        <v>-209.49728443153549</v>
      </c>
      <c r="R43" s="137">
        <f t="shared" ref="R43:R50" si="33">O43/L43</f>
        <v>0.8895322216183611</v>
      </c>
      <c r="S43" s="894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0</v>
      </c>
      <c r="AE43" s="139">
        <f>SUM(AE31:AE42)</f>
        <v>1</v>
      </c>
      <c r="AF43" s="78">
        <f t="shared" ref="AF43:AF54" si="34">N43-K43</f>
        <v>-209.49728443153549</v>
      </c>
      <c r="AG43" s="555">
        <f t="shared" si="7"/>
        <v>0.88715036621617938</v>
      </c>
      <c r="AH43" s="911"/>
      <c r="AJ43" s="182"/>
    </row>
    <row r="44" spans="1:37" s="182" customFormat="1" ht="19.2" customHeight="1">
      <c r="A44" s="933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1428</v>
      </c>
      <c r="H44" s="75">
        <f>F44*G44</f>
        <v>35314.44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2089.7560975609749</v>
      </c>
      <c r="O44" s="177">
        <f t="shared" ref="O44:O50" si="36">N44/M44</f>
        <v>417.951219512195</v>
      </c>
      <c r="P44" s="81">
        <f t="shared" ref="P44:P50" si="37">M44-J44</f>
        <v>1</v>
      </c>
      <c r="Q44" s="178">
        <f t="shared" ref="Q44:Q50" si="38">O44-L44</f>
        <v>-82.048780487805004</v>
      </c>
      <c r="R44" s="179">
        <f t="shared" si="33"/>
        <v>0.83590243902438999</v>
      </c>
      <c r="S44" s="910">
        <f>R56</f>
        <v>0.89858629666299394</v>
      </c>
      <c r="T44" s="152">
        <v>0.16666666666666666</v>
      </c>
      <c r="U44" s="152">
        <v>0.19513888888888889</v>
      </c>
      <c r="V44" s="153">
        <v>5</v>
      </c>
      <c r="W44" s="180">
        <f t="shared" ref="W44:W56" si="39">(U44-T44)*24*60</f>
        <v>41.000000000000014</v>
      </c>
      <c r="X44" s="158"/>
      <c r="Y44" s="158"/>
      <c r="Z44" s="159"/>
      <c r="AA44" s="159"/>
      <c r="AB44" s="895"/>
      <c r="AC44" s="895"/>
      <c r="AD44" s="550"/>
      <c r="AE44" s="550"/>
      <c r="AF44" s="181">
        <f t="shared" si="34"/>
        <v>89.756097560974922</v>
      </c>
      <c r="AG44" s="557">
        <f t="shared" si="7"/>
        <v>1.0448780487804874</v>
      </c>
      <c r="AH44" s="927">
        <f>AG56</f>
        <v>0.98438781630893468</v>
      </c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1295</v>
      </c>
      <c r="H45" s="75">
        <f>F45*G45</f>
        <v>32025.350000000002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2044.7368421052638</v>
      </c>
      <c r="O45" s="177">
        <f t="shared" si="36"/>
        <v>408.94736842105277</v>
      </c>
      <c r="P45" s="81">
        <f t="shared" si="37"/>
        <v>1</v>
      </c>
      <c r="Q45" s="178">
        <f t="shared" si="38"/>
        <v>-91.052631578947228</v>
      </c>
      <c r="R45" s="179">
        <f t="shared" si="33"/>
        <v>0.81789473684210556</v>
      </c>
      <c r="S45" s="910"/>
      <c r="T45" s="80">
        <v>0.1986111111111111</v>
      </c>
      <c r="U45" s="80">
        <v>0.22499999999999998</v>
      </c>
      <c r="V45" s="153">
        <v>5</v>
      </c>
      <c r="W45" s="180">
        <f t="shared" si="39"/>
        <v>37.999999999999986</v>
      </c>
      <c r="X45" s="158"/>
      <c r="Y45" s="158"/>
      <c r="Z45" s="159"/>
      <c r="AA45" s="159"/>
      <c r="AB45" s="895"/>
      <c r="AC45" s="895"/>
      <c r="AD45" s="550"/>
      <c r="AE45" s="550"/>
      <c r="AF45" s="181">
        <f t="shared" si="34"/>
        <v>44.736842105263804</v>
      </c>
      <c r="AG45" s="557">
        <f t="shared" si="7"/>
        <v>1.0223684210526318</v>
      </c>
      <c r="AH45" s="927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886</v>
      </c>
      <c r="H46" s="75">
        <f t="shared" ref="H46:H55" si="40">F46*G46</f>
        <v>25038.36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1436.7567567567555</v>
      </c>
      <c r="O46" s="177">
        <f t="shared" si="36"/>
        <v>205.25096525096507</v>
      </c>
      <c r="P46" s="81">
        <f t="shared" si="37"/>
        <v>0</v>
      </c>
      <c r="Q46" s="178">
        <f t="shared" si="38"/>
        <v>-9.0347490347492112</v>
      </c>
      <c r="R46" s="179">
        <f t="shared" si="33"/>
        <v>0.95783783783783705</v>
      </c>
      <c r="S46" s="910"/>
      <c r="T46" s="80">
        <v>0.22847222222222219</v>
      </c>
      <c r="U46" s="80">
        <v>0.25416666666666665</v>
      </c>
      <c r="V46" s="153">
        <v>5</v>
      </c>
      <c r="W46" s="180">
        <f t="shared" si="39"/>
        <v>37.000000000000028</v>
      </c>
      <c r="X46" s="158"/>
      <c r="Y46" s="158"/>
      <c r="Z46" s="159"/>
      <c r="AA46" s="159"/>
      <c r="AB46" s="895"/>
      <c r="AC46" s="895"/>
      <c r="AD46" s="550"/>
      <c r="AE46" s="550"/>
      <c r="AF46" s="181">
        <f t="shared" si="34"/>
        <v>-63.243243243244478</v>
      </c>
      <c r="AG46" s="557">
        <f t="shared" si="7"/>
        <v>0.95783783783783705</v>
      </c>
      <c r="AH46" s="927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922</v>
      </c>
      <c r="H47" s="75">
        <f t="shared" si="40"/>
        <v>26249.34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1455.7894736842095</v>
      </c>
      <c r="O47" s="177">
        <f t="shared" si="36"/>
        <v>207.96992481202992</v>
      </c>
      <c r="P47" s="81">
        <f t="shared" si="37"/>
        <v>0</v>
      </c>
      <c r="Q47" s="178">
        <f t="shared" si="38"/>
        <v>-6.3157894736843616</v>
      </c>
      <c r="R47" s="179">
        <f t="shared" si="33"/>
        <v>0.97052631578947302</v>
      </c>
      <c r="S47" s="910"/>
      <c r="T47" s="80">
        <v>0.25763888888888886</v>
      </c>
      <c r="U47" s="80">
        <v>0.28402777777777777</v>
      </c>
      <c r="V47" s="163">
        <v>5</v>
      </c>
      <c r="W47" s="180">
        <f t="shared" si="39"/>
        <v>38.000000000000028</v>
      </c>
      <c r="X47" s="158"/>
      <c r="Y47" s="158"/>
      <c r="Z47" s="159"/>
      <c r="AA47" s="159"/>
      <c r="AB47" s="895"/>
      <c r="AC47" s="895"/>
      <c r="AD47" s="550"/>
      <c r="AE47" s="550"/>
      <c r="AF47" s="181">
        <f t="shared" si="34"/>
        <v>-44.210526315790503</v>
      </c>
      <c r="AG47" s="557">
        <f t="shared" si="7"/>
        <v>0.97052631578947302</v>
      </c>
      <c r="AH47" s="927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1397</v>
      </c>
      <c r="H48" s="75">
        <f t="shared" si="40"/>
        <v>16568.419999999998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1470.5263157894728</v>
      </c>
      <c r="O48" s="177">
        <f t="shared" si="36"/>
        <v>245.08771929824547</v>
      </c>
      <c r="P48" s="81">
        <f t="shared" si="37"/>
        <v>0</v>
      </c>
      <c r="Q48" s="178">
        <f t="shared" si="38"/>
        <v>-27.578947368421211</v>
      </c>
      <c r="R48" s="179">
        <f t="shared" si="33"/>
        <v>0.89885471625273394</v>
      </c>
      <c r="S48" s="910"/>
      <c r="T48" s="80">
        <v>0.30138888888888887</v>
      </c>
      <c r="U48" s="80">
        <v>0.34097222222222223</v>
      </c>
      <c r="V48" s="145">
        <v>25</v>
      </c>
      <c r="W48" s="180">
        <f t="shared" si="39"/>
        <v>57.000000000000036</v>
      </c>
      <c r="X48" s="158">
        <v>0.28819444444444448</v>
      </c>
      <c r="Y48" s="158">
        <v>0.3</v>
      </c>
      <c r="Z48" s="159"/>
      <c r="AA48" s="159"/>
      <c r="AB48" s="895"/>
      <c r="AC48" s="895"/>
      <c r="AD48" s="550"/>
      <c r="AE48" s="550"/>
      <c r="AF48" s="181">
        <f t="shared" si="34"/>
        <v>-165.47368421052715</v>
      </c>
      <c r="AG48" s="557">
        <f t="shared" si="7"/>
        <v>0.89885471625273405</v>
      </c>
      <c r="AH48" s="927"/>
    </row>
    <row r="49" spans="1:34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3658.38</v>
      </c>
      <c r="H49" s="75">
        <f t="shared" si="40"/>
        <v>36913.054199999999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1483.1270270270281</v>
      </c>
      <c r="O49" s="177">
        <f t="shared" si="36"/>
        <v>247.18783783783803</v>
      </c>
      <c r="P49" s="81">
        <f t="shared" si="37"/>
        <v>0</v>
      </c>
      <c r="Q49" s="178">
        <f t="shared" si="38"/>
        <v>-2.8121621621619681</v>
      </c>
      <c r="R49" s="179">
        <f t="shared" si="33"/>
        <v>0.98875135135135217</v>
      </c>
      <c r="S49" s="910"/>
      <c r="T49" s="80">
        <v>0.34583333333333338</v>
      </c>
      <c r="U49" s="80">
        <v>0.44861111111111107</v>
      </c>
      <c r="V49" s="145">
        <v>7</v>
      </c>
      <c r="W49" s="180">
        <f t="shared" si="39"/>
        <v>147.99999999999989</v>
      </c>
      <c r="X49" s="185"/>
      <c r="Y49" s="185"/>
      <c r="Z49" s="186"/>
      <c r="AA49" s="159"/>
      <c r="AB49" s="895"/>
      <c r="AC49" s="895"/>
      <c r="AD49" s="550"/>
      <c r="AE49" s="550"/>
      <c r="AF49" s="181">
        <f t="shared" si="34"/>
        <v>-16.872972972971866</v>
      </c>
      <c r="AG49" s="557">
        <f t="shared" si="7"/>
        <v>0.98875135135135206</v>
      </c>
      <c r="AH49" s="927"/>
    </row>
    <row r="50" spans="1:34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3340.2599999999998</v>
      </c>
      <c r="H50" s="75">
        <f t="shared" si="40"/>
        <v>33703.223399999995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1473.6441176470587</v>
      </c>
      <c r="O50" s="177">
        <f t="shared" si="36"/>
        <v>245.60735294117646</v>
      </c>
      <c r="P50" s="81">
        <f t="shared" si="37"/>
        <v>0</v>
      </c>
      <c r="Q50" s="178">
        <f t="shared" si="38"/>
        <v>-4.3926470588235418</v>
      </c>
      <c r="R50" s="179">
        <f t="shared" si="33"/>
        <v>0.98242941176470588</v>
      </c>
      <c r="S50" s="910"/>
      <c r="T50" s="80">
        <v>0.48819444444444438</v>
      </c>
      <c r="U50" s="80">
        <v>0.58263888888888882</v>
      </c>
      <c r="V50" s="145">
        <v>4</v>
      </c>
      <c r="W50" s="180">
        <f t="shared" si="39"/>
        <v>136</v>
      </c>
      <c r="X50" s="185"/>
      <c r="Y50" s="185"/>
      <c r="Z50" s="186"/>
      <c r="AA50" s="186"/>
      <c r="AB50" s="895"/>
      <c r="AC50" s="895"/>
      <c r="AD50" s="550"/>
      <c r="AE50" s="550"/>
      <c r="AF50" s="181">
        <f t="shared" si="34"/>
        <v>-26.355882352941308</v>
      </c>
      <c r="AG50" s="557">
        <f t="shared" si="7"/>
        <v>0.98242941176470577</v>
      </c>
      <c r="AH50" s="927"/>
    </row>
    <row r="51" spans="1:34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895"/>
      <c r="AC51" s="895"/>
      <c r="AD51" s="550"/>
      <c r="AE51" s="550"/>
      <c r="AF51" s="181">
        <f t="shared" si="34"/>
        <v>0</v>
      </c>
      <c r="AG51" s="557" t="e">
        <f t="shared" si="7"/>
        <v>#DIV/0!</v>
      </c>
      <c r="AH51" s="927"/>
    </row>
    <row r="52" spans="1:34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895"/>
      <c r="AC52" s="895"/>
      <c r="AD52" s="550"/>
      <c r="AE52" s="550"/>
      <c r="AF52" s="181">
        <f t="shared" si="34"/>
        <v>0</v>
      </c>
      <c r="AG52" s="557" t="e">
        <f t="shared" si="7"/>
        <v>#DIV/0!</v>
      </c>
      <c r="AH52" s="927"/>
    </row>
    <row r="53" spans="1:34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550"/>
      <c r="AE53" s="550"/>
      <c r="AF53" s="181">
        <f t="shared" si="34"/>
        <v>0</v>
      </c>
      <c r="AG53" s="557" t="e">
        <f t="shared" si="7"/>
        <v>#DIV/0!</v>
      </c>
      <c r="AH53" s="927"/>
    </row>
    <row r="54" spans="1:34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550"/>
      <c r="AE54" s="550"/>
      <c r="AF54" s="181">
        <f t="shared" si="34"/>
        <v>0</v>
      </c>
      <c r="AG54" s="557" t="e">
        <f t="shared" si="7"/>
        <v>#DIV/0!</v>
      </c>
      <c r="AH54" s="927"/>
    </row>
    <row r="55" spans="1:34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550"/>
      <c r="AE55" s="550"/>
      <c r="AF55" s="181"/>
      <c r="AG55" s="557"/>
      <c r="AH55" s="927"/>
    </row>
    <row r="56" spans="1:34" ht="19.2" customHeight="1">
      <c r="A56" s="935"/>
      <c r="B56" s="190">
        <v>0</v>
      </c>
      <c r="C56" s="191" t="s">
        <v>833</v>
      </c>
      <c r="D56" s="932" t="s">
        <v>750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1636.333804367252</v>
      </c>
      <c r="O56" s="136">
        <f t="shared" si="41"/>
        <v>282.57176972478612</v>
      </c>
      <c r="P56" s="192">
        <f>M56-J56</f>
        <v>0.28571428571428559</v>
      </c>
      <c r="Q56" s="151">
        <f>N56-K56</f>
        <v>-25.951909918462206</v>
      </c>
      <c r="R56" s="193">
        <f t="shared" ref="R56:R60" si="42">O56/L56</f>
        <v>0.89858629666299394</v>
      </c>
      <c r="S56" s="910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0</v>
      </c>
      <c r="AF56" s="196">
        <f>N56-K56</f>
        <v>-25.951909918462206</v>
      </c>
      <c r="AG56" s="551">
        <f>N56/K56</f>
        <v>0.98438781630893468</v>
      </c>
      <c r="AH56" s="927"/>
    </row>
    <row r="57" spans="1:34" ht="19.2" customHeight="1">
      <c r="A57" s="922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2741</v>
      </c>
      <c r="H57" s="116">
        <f t="shared" ref="H57:H66" si="43">F57*G57</f>
        <v>76419.08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1468.3928571428571</v>
      </c>
      <c r="O57" s="118">
        <f t="shared" ref="O57:O60" si="45">N57/M57</f>
        <v>209.7704081632653</v>
      </c>
      <c r="P57" s="197">
        <f t="shared" ref="P57:P60" si="46">M57-J57</f>
        <v>0</v>
      </c>
      <c r="Q57" s="79">
        <f t="shared" ref="Q57:Q60" si="47">O57-L57</f>
        <v>-4.5153061224489761</v>
      </c>
      <c r="R57" s="554">
        <f t="shared" si="42"/>
        <v>0.97892857142857148</v>
      </c>
      <c r="S57" s="910">
        <f>R69</f>
        <v>0.97989473019814022</v>
      </c>
      <c r="T57" s="198">
        <v>0.16666666666666666</v>
      </c>
      <c r="U57" s="198">
        <v>0.24444444444444444</v>
      </c>
      <c r="V57" s="552">
        <v>5</v>
      </c>
      <c r="W57" s="562">
        <f>(U57-T57)*24*60</f>
        <v>112</v>
      </c>
      <c r="X57" s="83"/>
      <c r="Y57" s="83"/>
      <c r="Z57" s="84"/>
      <c r="AA57" s="84"/>
      <c r="AB57" s="895"/>
      <c r="AC57" s="895"/>
      <c r="AD57" s="550"/>
      <c r="AE57" s="550"/>
      <c r="AF57" s="78">
        <f t="shared" si="6"/>
        <v>-31.60714285714289</v>
      </c>
      <c r="AG57" s="553">
        <f t="shared" si="7"/>
        <v>0.97892857142857137</v>
      </c>
      <c r="AH57" s="909">
        <f>AG69</f>
        <v>0.97943305145991932</v>
      </c>
    </row>
    <row r="58" spans="1:34" ht="19.2" customHeight="1">
      <c r="A58" s="923"/>
      <c r="B58" s="156" t="s">
        <v>163</v>
      </c>
      <c r="C58" s="550"/>
      <c r="D58" s="71" t="s">
        <v>119</v>
      </c>
      <c r="E58" s="72"/>
      <c r="F58" s="73">
        <v>28</v>
      </c>
      <c r="G58" s="74">
        <v>2928</v>
      </c>
      <c r="H58" s="75">
        <f t="shared" si="43"/>
        <v>81984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1451.9008264462814</v>
      </c>
      <c r="O58" s="77">
        <f t="shared" si="45"/>
        <v>207.4144037780402</v>
      </c>
      <c r="P58" s="197">
        <f t="shared" si="46"/>
        <v>0</v>
      </c>
      <c r="Q58" s="79">
        <f t="shared" si="47"/>
        <v>-6.8713105076740817</v>
      </c>
      <c r="R58" s="554">
        <f t="shared" si="42"/>
        <v>0.96793388429752092</v>
      </c>
      <c r="S58" s="910"/>
      <c r="T58" s="198">
        <v>0.24930555555555556</v>
      </c>
      <c r="U58" s="198">
        <v>0.33333333333333331</v>
      </c>
      <c r="V58" s="552">
        <v>7</v>
      </c>
      <c r="W58" s="562">
        <f>(U58-T58)*24*60</f>
        <v>120.99999999999997</v>
      </c>
      <c r="X58" s="83"/>
      <c r="Y58" s="83"/>
      <c r="Z58" s="84"/>
      <c r="AA58" s="84"/>
      <c r="AB58" s="928"/>
      <c r="AC58" s="929"/>
      <c r="AD58" s="550"/>
      <c r="AE58" s="550"/>
      <c r="AF58" s="78">
        <f t="shared" si="6"/>
        <v>-48.099173553718629</v>
      </c>
      <c r="AG58" s="554">
        <f t="shared" si="7"/>
        <v>0.96793388429752092</v>
      </c>
      <c r="AH58" s="910"/>
    </row>
    <row r="59" spans="1:34" ht="19.2" customHeight="1">
      <c r="A59" s="923"/>
      <c r="B59" s="156" t="s">
        <v>166</v>
      </c>
      <c r="C59" s="550"/>
      <c r="D59" s="71" t="s">
        <v>117</v>
      </c>
      <c r="E59" s="72"/>
      <c r="F59" s="73">
        <v>10.09</v>
      </c>
      <c r="G59" s="74">
        <v>3817.44</v>
      </c>
      <c r="H59" s="75">
        <f t="shared" si="43"/>
        <v>38517.969599999997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1477.7187096774194</v>
      </c>
      <c r="O59" s="77">
        <f t="shared" si="45"/>
        <v>246.28645161290322</v>
      </c>
      <c r="P59" s="197">
        <f t="shared" si="46"/>
        <v>0</v>
      </c>
      <c r="Q59" s="79">
        <f t="shared" si="47"/>
        <v>-3.7135483870967789</v>
      </c>
      <c r="R59" s="554">
        <f t="shared" si="42"/>
        <v>0.98514580645161287</v>
      </c>
      <c r="S59" s="910"/>
      <c r="T59" s="198">
        <v>0.35069444444444442</v>
      </c>
      <c r="U59" s="198">
        <v>0.45833333333333331</v>
      </c>
      <c r="V59" s="153">
        <v>25</v>
      </c>
      <c r="W59" s="562">
        <f t="shared" ref="W59:W69" si="48">(U59-T59)*24*60</f>
        <v>155</v>
      </c>
      <c r="X59" s="83">
        <v>0.33749999999999997</v>
      </c>
      <c r="Y59" s="83">
        <v>0.35000000000000003</v>
      </c>
      <c r="Z59" s="84"/>
      <c r="AA59" s="84"/>
      <c r="AB59" s="895"/>
      <c r="AC59" s="895"/>
      <c r="AD59" s="550"/>
      <c r="AE59" s="550"/>
      <c r="AF59" s="78">
        <f t="shared" si="6"/>
        <v>-22.281290322580617</v>
      </c>
      <c r="AG59" s="554">
        <f t="shared" si="7"/>
        <v>0.98514580645161287</v>
      </c>
      <c r="AH59" s="910"/>
    </row>
    <row r="60" spans="1:34" ht="19.2" customHeight="1">
      <c r="A60" s="923"/>
      <c r="B60" s="156" t="s">
        <v>166</v>
      </c>
      <c r="C60" s="550"/>
      <c r="D60" s="71" t="s">
        <v>117</v>
      </c>
      <c r="E60" s="72"/>
      <c r="F60" s="73">
        <v>10.09</v>
      </c>
      <c r="G60" s="74">
        <v>3499.32</v>
      </c>
      <c r="H60" s="75">
        <f t="shared" si="43"/>
        <v>35308.138800000001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1478.5859154929572</v>
      </c>
      <c r="O60" s="77">
        <f t="shared" si="45"/>
        <v>246.43098591549287</v>
      </c>
      <c r="P60" s="197">
        <f t="shared" si="46"/>
        <v>0</v>
      </c>
      <c r="Q60" s="79">
        <f t="shared" si="47"/>
        <v>-3.5690140845071312</v>
      </c>
      <c r="R60" s="554">
        <f t="shared" si="42"/>
        <v>0.98572394366197147</v>
      </c>
      <c r="S60" s="910"/>
      <c r="T60" s="198">
        <v>0.49861111111111106</v>
      </c>
      <c r="U60" s="198">
        <v>0.59722222222222221</v>
      </c>
      <c r="V60" s="153">
        <v>5</v>
      </c>
      <c r="W60" s="562">
        <f t="shared" si="48"/>
        <v>142.00000000000006</v>
      </c>
      <c r="X60" s="83"/>
      <c r="Y60" s="83"/>
      <c r="Z60" s="84"/>
      <c r="AA60" s="84"/>
      <c r="AB60" s="895"/>
      <c r="AC60" s="895"/>
      <c r="AD60" s="550"/>
      <c r="AE60" s="550"/>
      <c r="AF60" s="78">
        <f t="shared" si="6"/>
        <v>-21.414084507042844</v>
      </c>
      <c r="AG60" s="553">
        <f t="shared" si="7"/>
        <v>0.98572394366197147</v>
      </c>
      <c r="AH60" s="910"/>
    </row>
    <row r="61" spans="1:34" ht="19.2" customHeight="1">
      <c r="A61" s="923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910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895"/>
      <c r="AC61" s="895"/>
      <c r="AD61" s="550"/>
      <c r="AE61" s="550"/>
      <c r="AF61" s="78">
        <f t="shared" si="6"/>
        <v>0</v>
      </c>
      <c r="AG61" s="554" t="e">
        <f t="shared" si="7"/>
        <v>#DIV/0!</v>
      </c>
      <c r="AH61" s="910"/>
    </row>
    <row r="62" spans="1:34" ht="19.2" customHeight="1">
      <c r="A62" s="923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910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895"/>
      <c r="AC62" s="895"/>
      <c r="AD62" s="550"/>
      <c r="AE62" s="550"/>
      <c r="AF62" s="78">
        <f t="shared" si="6"/>
        <v>0</v>
      </c>
      <c r="AG62" s="554" t="e">
        <f t="shared" si="7"/>
        <v>#DIV/0!</v>
      </c>
      <c r="AH62" s="910"/>
    </row>
    <row r="63" spans="1:34" ht="19.2" customHeight="1">
      <c r="A63" s="923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910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895"/>
      <c r="AC63" s="895"/>
      <c r="AD63" s="550"/>
      <c r="AE63" s="550"/>
      <c r="AF63" s="78">
        <f t="shared" si="6"/>
        <v>0</v>
      </c>
      <c r="AG63" s="553" t="e">
        <f t="shared" si="7"/>
        <v>#DIV/0!</v>
      </c>
      <c r="AH63" s="910"/>
    </row>
    <row r="64" spans="1:34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910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895"/>
      <c r="AC64" s="895"/>
      <c r="AD64" s="550"/>
      <c r="AE64" s="550"/>
      <c r="AF64" s="78">
        <f t="shared" si="6"/>
        <v>0</v>
      </c>
      <c r="AG64" s="554" t="e">
        <f t="shared" si="7"/>
        <v>#DIV/0!</v>
      </c>
      <c r="AH64" s="910"/>
    </row>
    <row r="65" spans="1:37" ht="19.2" customHeight="1">
      <c r="A65" s="924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910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895"/>
      <c r="AC65" s="895"/>
      <c r="AD65" s="550"/>
      <c r="AE65" s="550"/>
      <c r="AF65" s="78">
        <f t="shared" si="6"/>
        <v>0</v>
      </c>
      <c r="AG65" s="554" t="e">
        <f t="shared" si="7"/>
        <v>#DIV/0!</v>
      </c>
      <c r="AH65" s="910"/>
    </row>
    <row r="66" spans="1:37" ht="19.2" customHeight="1">
      <c r="A66" s="924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910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895"/>
      <c r="AC66" s="895"/>
      <c r="AD66" s="550"/>
      <c r="AE66" s="550"/>
      <c r="AF66" s="78">
        <f t="shared" si="6"/>
        <v>0</v>
      </c>
      <c r="AG66" s="553" t="e">
        <f t="shared" si="7"/>
        <v>#DIV/0!</v>
      </c>
      <c r="AH66" s="910"/>
    </row>
    <row r="67" spans="1:37" ht="19.2" customHeight="1">
      <c r="A67" s="924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910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895"/>
      <c r="AC67" s="895"/>
      <c r="AD67" s="550"/>
      <c r="AE67" s="550"/>
      <c r="AF67" s="78">
        <f t="shared" si="6"/>
        <v>0</v>
      </c>
      <c r="AG67" s="554" t="e">
        <f t="shared" si="7"/>
        <v>#DIV/0!</v>
      </c>
      <c r="AH67" s="910"/>
    </row>
    <row r="68" spans="1:37" ht="19.2" customHeight="1">
      <c r="A68" s="924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910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895"/>
      <c r="AC68" s="895"/>
      <c r="AD68" s="550"/>
      <c r="AE68" s="550"/>
      <c r="AF68" s="78"/>
      <c r="AG68" s="554"/>
      <c r="AH68" s="910"/>
    </row>
    <row r="69" spans="1:37" ht="19.2" customHeight="1">
      <c r="A69" s="924"/>
      <c r="B69" s="203">
        <v>0</v>
      </c>
      <c r="C69" s="204" t="s">
        <v>835</v>
      </c>
      <c r="D69" s="891" t="s">
        <v>750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1469.149577189879</v>
      </c>
      <c r="O69" s="102">
        <f t="shared" si="49"/>
        <v>227.4755623674254</v>
      </c>
      <c r="P69" s="78">
        <f>M69-J69</f>
        <v>0</v>
      </c>
      <c r="Q69" s="79">
        <f>N69-K69</f>
        <v>-30.850422810121017</v>
      </c>
      <c r="R69" s="209">
        <f t="shared" ref="R69:R75" si="50">O69/L69</f>
        <v>0.97989473019814022</v>
      </c>
      <c r="S69" s="910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0</v>
      </c>
      <c r="AF69" s="78">
        <f t="shared" si="6"/>
        <v>-30.850422810121017</v>
      </c>
      <c r="AG69" s="554">
        <f t="shared" si="7"/>
        <v>0.97943305145991932</v>
      </c>
      <c r="AH69" s="910"/>
    </row>
    <row r="70" spans="1:37" ht="19.2" customHeight="1">
      <c r="A70" s="925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397</v>
      </c>
      <c r="H70" s="75">
        <f>F70*G70</f>
        <v>21473.73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1253.6842105263147</v>
      </c>
      <c r="O70" s="77">
        <f t="shared" ref="O70:O75" si="52">N70/M70</f>
        <v>78.355263157894669</v>
      </c>
      <c r="P70" s="78">
        <f t="shared" ref="P70:P75" si="53">M70-J70</f>
        <v>0</v>
      </c>
      <c r="Q70" s="79">
        <f t="shared" ref="Q70:Q75" si="54">O70-L70</f>
        <v>-15.394736842105331</v>
      </c>
      <c r="R70" s="554">
        <f t="shared" si="50"/>
        <v>0.83578947368420975</v>
      </c>
      <c r="S70" s="910">
        <f>R82</f>
        <v>0.89870069211232495</v>
      </c>
      <c r="T70" s="198">
        <v>0.25</v>
      </c>
      <c r="U70" s="198">
        <v>0.26319444444444445</v>
      </c>
      <c r="V70" s="552">
        <v>5</v>
      </c>
      <c r="W70" s="562">
        <f>(U70-T70)*24*60</f>
        <v>19.000000000000014</v>
      </c>
      <c r="X70" s="552"/>
      <c r="Y70" s="552"/>
      <c r="Z70" s="84"/>
      <c r="AA70" s="84"/>
      <c r="AB70" s="895"/>
      <c r="AC70" s="895"/>
      <c r="AD70" s="550"/>
      <c r="AE70" s="550"/>
      <c r="AF70" s="78">
        <f t="shared" si="6"/>
        <v>-246.3157894736853</v>
      </c>
      <c r="AG70" s="554">
        <f t="shared" si="7"/>
        <v>0.83578947368420975</v>
      </c>
      <c r="AH70" s="910">
        <f>AG82</f>
        <v>0.89932230938008795</v>
      </c>
      <c r="AJ70" s="62" t="str">
        <f>A70</f>
        <v>四度三組
(ET-55)</v>
      </c>
      <c r="AK70" s="404">
        <f>AVERAGE(AK71:AK81)</f>
        <v>6.2000000000000233</v>
      </c>
    </row>
    <row r="71" spans="1:37" ht="19.2" customHeight="1">
      <c r="A71" s="925"/>
      <c r="B71" s="552" t="s">
        <v>167</v>
      </c>
      <c r="C71" s="70"/>
      <c r="D71" s="211" t="s">
        <v>121</v>
      </c>
      <c r="E71" s="72"/>
      <c r="F71" s="73">
        <v>77.34</v>
      </c>
      <c r="G71" s="74">
        <v>1271.1999999999998</v>
      </c>
      <c r="H71" s="75">
        <f>F71*G71</f>
        <v>98314.607999999993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1338.1052631578937</v>
      </c>
      <c r="O71" s="77">
        <f t="shared" si="52"/>
        <v>74.339181286549646</v>
      </c>
      <c r="P71" s="78">
        <f t="shared" si="53"/>
        <v>0</v>
      </c>
      <c r="Q71" s="79">
        <f t="shared" si="54"/>
        <v>-5.6608187134503538</v>
      </c>
      <c r="R71" s="554">
        <f t="shared" si="50"/>
        <v>0.92923976608187053</v>
      </c>
      <c r="S71" s="910"/>
      <c r="T71" s="198">
        <v>0.26805555555555555</v>
      </c>
      <c r="U71" s="198">
        <v>0.30763888888888891</v>
      </c>
      <c r="V71" s="552">
        <v>7</v>
      </c>
      <c r="W71" s="562">
        <f t="shared" ref="W71:W81" si="55">(U71-T71)*24*60</f>
        <v>57.000000000000036</v>
      </c>
      <c r="X71" s="83"/>
      <c r="Y71" s="83"/>
      <c r="Z71" s="84"/>
      <c r="AA71" s="84"/>
      <c r="AB71" s="895"/>
      <c r="AC71" s="895"/>
      <c r="AD71" s="550"/>
      <c r="AE71" s="550"/>
      <c r="AF71" s="78">
        <f>N71-K71</f>
        <v>-101.89473684210634</v>
      </c>
      <c r="AG71" s="554">
        <f>N71/K71</f>
        <v>0.92923976608187064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1277</v>
      </c>
      <c r="H72" s="75">
        <f t="shared" ref="H72:H76" si="57">F72*G72</f>
        <v>88445.02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1276.9999999999995</v>
      </c>
      <c r="O72" s="77">
        <f t="shared" si="52"/>
        <v>63.84999999999998</v>
      </c>
      <c r="P72" s="78">
        <f t="shared" si="53"/>
        <v>0</v>
      </c>
      <c r="Q72" s="79">
        <f t="shared" si="54"/>
        <v>-5.4000000000000199</v>
      </c>
      <c r="R72" s="554">
        <f t="shared" si="50"/>
        <v>0.92202166064981916</v>
      </c>
      <c r="S72" s="910"/>
      <c r="T72" s="198">
        <v>0.31111111111111112</v>
      </c>
      <c r="U72" s="198">
        <v>0.3527777777777778</v>
      </c>
      <c r="V72" s="552">
        <v>5</v>
      </c>
      <c r="W72" s="562">
        <f t="shared" si="55"/>
        <v>60.000000000000028</v>
      </c>
      <c r="X72" s="83"/>
      <c r="Y72" s="83"/>
      <c r="Z72" s="84"/>
      <c r="AA72" s="84"/>
      <c r="AB72" s="895"/>
      <c r="AC72" s="895"/>
      <c r="AD72" s="550"/>
      <c r="AE72" s="550"/>
      <c r="AF72" s="78">
        <f>N72-K72</f>
        <v>-108.00000000000045</v>
      </c>
      <c r="AG72" s="554">
        <f>N72/K72</f>
        <v>0.92202166064981916</v>
      </c>
      <c r="AH72" s="910"/>
      <c r="AJ72" s="405">
        <f t="shared" si="56"/>
        <v>5</v>
      </c>
      <c r="AK72" s="406">
        <f t="shared" ref="AK72:AK81" si="58">IF(AJ72&gt;4,AJ72,"")</f>
        <v>5</v>
      </c>
    </row>
    <row r="73" spans="1:37" ht="19.2" customHeight="1">
      <c r="A73" s="925"/>
      <c r="B73" s="552" t="s">
        <v>167</v>
      </c>
      <c r="C73" s="213"/>
      <c r="D73" s="214" t="s">
        <v>122</v>
      </c>
      <c r="E73" s="215"/>
      <c r="F73" s="73">
        <v>53.36</v>
      </c>
      <c r="G73" s="74">
        <v>3260.4</v>
      </c>
      <c r="H73" s="75">
        <f t="shared" si="57"/>
        <v>173974.94399999999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1417.5652173913043</v>
      </c>
      <c r="O73" s="77">
        <f t="shared" si="52"/>
        <v>74.608695652173907</v>
      </c>
      <c r="P73" s="78">
        <f t="shared" si="53"/>
        <v>0</v>
      </c>
      <c r="Q73" s="79">
        <f t="shared" si="54"/>
        <v>-11.496567505720833</v>
      </c>
      <c r="R73" s="554">
        <f t="shared" si="50"/>
        <v>0.86648240671840104</v>
      </c>
      <c r="S73" s="910"/>
      <c r="T73" s="198">
        <v>0.36805555555555558</v>
      </c>
      <c r="U73" s="198">
        <v>0.46388888888888891</v>
      </c>
      <c r="V73" s="552">
        <v>22</v>
      </c>
      <c r="W73" s="562">
        <f t="shared" si="55"/>
        <v>138</v>
      </c>
      <c r="X73" s="218">
        <v>0.35694444444444445</v>
      </c>
      <c r="Y73" s="218">
        <v>0.3666666666666667</v>
      </c>
      <c r="Z73" s="159"/>
      <c r="AA73" s="159"/>
      <c r="AB73" s="895"/>
      <c r="AC73" s="895"/>
      <c r="AD73" s="550"/>
      <c r="AE73" s="550"/>
      <c r="AF73" s="78">
        <f>N73-K73</f>
        <v>-218.43478260869574</v>
      </c>
      <c r="AG73" s="554">
        <f>N73/K73</f>
        <v>0.86648240671840115</v>
      </c>
      <c r="AH73" s="910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925"/>
      <c r="B74" s="552" t="s">
        <v>167</v>
      </c>
      <c r="C74" s="213"/>
      <c r="D74" s="214" t="s">
        <v>125</v>
      </c>
      <c r="E74" s="215"/>
      <c r="F74" s="73">
        <v>53.76</v>
      </c>
      <c r="G74" s="212">
        <v>2214</v>
      </c>
      <c r="H74" s="75">
        <f t="shared" si="57"/>
        <v>119024.64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1328.4000000000005</v>
      </c>
      <c r="O74" s="77">
        <f t="shared" si="52"/>
        <v>83.025000000000034</v>
      </c>
      <c r="P74" s="78">
        <f t="shared" si="53"/>
        <v>0</v>
      </c>
      <c r="Q74" s="79">
        <f t="shared" si="54"/>
        <v>-6.9749999999999659</v>
      </c>
      <c r="R74" s="554">
        <f t="shared" si="50"/>
        <v>0.92250000000000043</v>
      </c>
      <c r="S74" s="910"/>
      <c r="T74" s="198">
        <v>0.50555555555555554</v>
      </c>
      <c r="U74" s="198">
        <v>0.57499999999999996</v>
      </c>
      <c r="V74" s="552">
        <v>7</v>
      </c>
      <c r="W74" s="562">
        <f t="shared" si="55"/>
        <v>99.999999999999972</v>
      </c>
      <c r="X74" s="218"/>
      <c r="Y74" s="218"/>
      <c r="Z74" s="159"/>
      <c r="AA74" s="159"/>
      <c r="AB74" s="895"/>
      <c r="AC74" s="895"/>
      <c r="AD74" s="550"/>
      <c r="AE74" s="550"/>
      <c r="AF74" s="78">
        <f t="shared" ref="AF74:AF80" si="59">N74-K74</f>
        <v>-111.59999999999945</v>
      </c>
      <c r="AG74" s="554">
        <f t="shared" ref="AG74:AG80" si="60">N74/K74</f>
        <v>0.92250000000000043</v>
      </c>
      <c r="AH74" s="910"/>
      <c r="AJ74" s="405">
        <f t="shared" si="56"/>
        <v>7</v>
      </c>
      <c r="AK74" s="406">
        <f t="shared" si="58"/>
        <v>7</v>
      </c>
    </row>
    <row r="75" spans="1:37" ht="19.2" customHeight="1">
      <c r="A75" s="925"/>
      <c r="B75" s="552" t="s">
        <v>167</v>
      </c>
      <c r="C75" s="94"/>
      <c r="D75" s="214" t="s">
        <v>124</v>
      </c>
      <c r="E75" s="215"/>
      <c r="F75" s="73">
        <v>47.51</v>
      </c>
      <c r="G75" s="212">
        <v>1737</v>
      </c>
      <c r="H75" s="75">
        <f t="shared" si="57"/>
        <v>82524.87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1336.1538461538453</v>
      </c>
      <c r="O75" s="77">
        <f t="shared" si="52"/>
        <v>78.597285067873258</v>
      </c>
      <c r="P75" s="78">
        <f t="shared" si="53"/>
        <v>0</v>
      </c>
      <c r="Q75" s="79">
        <f t="shared" si="54"/>
        <v>-6.1085972850679155</v>
      </c>
      <c r="R75" s="554">
        <f t="shared" si="50"/>
        <v>0.92788461538461486</v>
      </c>
      <c r="S75" s="910"/>
      <c r="T75" s="198">
        <v>0.59097222222222223</v>
      </c>
      <c r="U75" s="198">
        <v>0.64513888888888893</v>
      </c>
      <c r="V75" s="552">
        <v>23</v>
      </c>
      <c r="W75" s="562">
        <f t="shared" si="55"/>
        <v>78.000000000000043</v>
      </c>
      <c r="X75" s="218">
        <v>0.57916666666666672</v>
      </c>
      <c r="Y75" s="218">
        <v>0.59027777777777779</v>
      </c>
      <c r="Z75" s="159"/>
      <c r="AA75" s="159"/>
      <c r="AB75" s="895"/>
      <c r="AC75" s="895"/>
      <c r="AD75" s="550"/>
      <c r="AE75" s="550"/>
      <c r="AF75" s="78">
        <f t="shared" si="59"/>
        <v>-103.84615384615472</v>
      </c>
      <c r="AG75" s="554">
        <f t="shared" si="60"/>
        <v>0.92788461538461475</v>
      </c>
      <c r="AH75" s="910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925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910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895"/>
      <c r="AC76" s="895"/>
      <c r="AD76" s="550"/>
      <c r="AE76" s="550"/>
      <c r="AF76" s="78">
        <f t="shared" si="59"/>
        <v>0</v>
      </c>
      <c r="AG76" s="554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910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895"/>
      <c r="AC77" s="895"/>
      <c r="AD77" s="550"/>
      <c r="AE77" s="550"/>
      <c r="AF77" s="78">
        <f t="shared" si="59"/>
        <v>0</v>
      </c>
      <c r="AG77" s="554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910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895"/>
      <c r="AC78" s="895"/>
      <c r="AD78" s="550"/>
      <c r="AE78" s="550"/>
      <c r="AF78" s="78">
        <f t="shared" si="59"/>
        <v>0</v>
      </c>
      <c r="AG78" s="554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910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895"/>
      <c r="AC79" s="895"/>
      <c r="AD79" s="550"/>
      <c r="AE79" s="550"/>
      <c r="AF79" s="78">
        <f t="shared" si="59"/>
        <v>0</v>
      </c>
      <c r="AG79" s="554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910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895"/>
      <c r="AC80" s="895"/>
      <c r="AD80" s="550"/>
      <c r="AE80" s="550"/>
      <c r="AF80" s="78">
        <f t="shared" si="59"/>
        <v>0</v>
      </c>
      <c r="AG80" s="554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910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895"/>
      <c r="AC81" s="895"/>
      <c r="AD81" s="550"/>
      <c r="AE81" s="550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837</v>
      </c>
      <c r="D82" s="891" t="s">
        <v>750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1325.1514228715596</v>
      </c>
      <c r="O82" s="223">
        <f t="shared" si="61"/>
        <v>75.462570860748585</v>
      </c>
      <c r="P82" s="150">
        <f>M82-J82</f>
        <v>0</v>
      </c>
      <c r="Q82" s="151">
        <f>N82-K82</f>
        <v>-148.34857712844041</v>
      </c>
      <c r="R82" s="209">
        <f>O82/L82</f>
        <v>0.89870069211232495</v>
      </c>
      <c r="S82" s="910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0</v>
      </c>
      <c r="AE82" s="139">
        <f>SUM(AE70:AE81)</f>
        <v>0</v>
      </c>
      <c r="AF82" s="78">
        <f>N82-K82</f>
        <v>-148.34857712844041</v>
      </c>
      <c r="AG82" s="554">
        <f>N82/K82</f>
        <v>0.89932230938008795</v>
      </c>
      <c r="AH82" s="910"/>
    </row>
    <row r="83" spans="1:37" ht="19.2" customHeight="1">
      <c r="A83" s="918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328</v>
      </c>
      <c r="H83" s="116">
        <f t="shared" ref="H83:H94" si="62">F83*G83</f>
        <v>9020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91" si="63">G83/W83*60</f>
        <v>1229.9999999999982</v>
      </c>
      <c r="O83" s="221">
        <f t="shared" ref="O83:O91" si="64">N83/M83</f>
        <v>102.49999999999984</v>
      </c>
      <c r="P83" s="84">
        <f t="shared" ref="P83:P84" si="65">M83-J83</f>
        <v>0</v>
      </c>
      <c r="Q83" s="119">
        <f t="shared" ref="Q83:Q84" si="66">O83-L83</f>
        <v>-64.166666666666814</v>
      </c>
      <c r="R83" s="224">
        <f t="shared" ref="R83:R84" si="67">O83/L83</f>
        <v>0.6149999999999991</v>
      </c>
      <c r="S83" s="910">
        <f>R95</f>
        <v>0.81675621874702564</v>
      </c>
      <c r="T83" s="198">
        <v>0.33333333333333331</v>
      </c>
      <c r="U83" s="198">
        <v>0.34444444444444444</v>
      </c>
      <c r="V83" s="552">
        <v>5</v>
      </c>
      <c r="W83" s="562">
        <f t="shared" ref="W83:W93" si="68">(U83-T83)*24*60</f>
        <v>16.000000000000021</v>
      </c>
      <c r="X83" s="83"/>
      <c r="Y83" s="83"/>
      <c r="Z83" s="84"/>
      <c r="AA83" s="84"/>
      <c r="AB83" s="895"/>
      <c r="AC83" s="895"/>
      <c r="AD83" s="550"/>
      <c r="AE83" s="550"/>
      <c r="AF83" s="78">
        <f t="shared" ref="AF83:AF173" si="69">N83-K83</f>
        <v>-770.00000000000182</v>
      </c>
      <c r="AG83" s="554">
        <f t="shared" ref="AG83:AG173" si="70">N83/K83</f>
        <v>0.6149999999999991</v>
      </c>
      <c r="AH83" s="910">
        <f>AG95</f>
        <v>0.83445010914974638</v>
      </c>
      <c r="AJ83" s="62" t="str">
        <f>A83</f>
        <v>四度四組
(ET-55)</v>
      </c>
      <c r="AK83" s="404">
        <f>AVERAGE(AK84:AK94)</f>
        <v>6.3750000000000169</v>
      </c>
    </row>
    <row r="84" spans="1:37" ht="19.2" customHeight="1">
      <c r="A84" s="919"/>
      <c r="B84" s="142" t="s">
        <v>163</v>
      </c>
      <c r="C84" s="157"/>
      <c r="D84" s="225" t="s">
        <v>191</v>
      </c>
      <c r="E84" s="72"/>
      <c r="F84" s="174">
        <v>28.26</v>
      </c>
      <c r="G84" s="74">
        <v>758</v>
      </c>
      <c r="H84" s="116">
        <f t="shared" si="62"/>
        <v>21421.08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1467.0967741935497</v>
      </c>
      <c r="O84" s="221">
        <f t="shared" si="64"/>
        <v>122.25806451612914</v>
      </c>
      <c r="P84" s="84">
        <f t="shared" si="65"/>
        <v>0</v>
      </c>
      <c r="Q84" s="119">
        <f t="shared" si="66"/>
        <v>-44.408602150537519</v>
      </c>
      <c r="R84" s="224">
        <f t="shared" si="67"/>
        <v>0.73354838709677483</v>
      </c>
      <c r="S84" s="910"/>
      <c r="T84" s="198">
        <v>0.34861111111111109</v>
      </c>
      <c r="U84" s="198">
        <v>0.37013888888888885</v>
      </c>
      <c r="V84" s="552">
        <v>6</v>
      </c>
      <c r="W84" s="562">
        <f t="shared" si="68"/>
        <v>30.999999999999972</v>
      </c>
      <c r="X84" s="83"/>
      <c r="Y84" s="83"/>
      <c r="Z84" s="84"/>
      <c r="AA84" s="84"/>
      <c r="AB84" s="895"/>
      <c r="AC84" s="895"/>
      <c r="AD84" s="550"/>
      <c r="AE84" s="550"/>
      <c r="AF84" s="78">
        <f t="shared" si="69"/>
        <v>-532.90322580645034</v>
      </c>
      <c r="AG84" s="554">
        <f t="shared" si="70"/>
        <v>0.73354838709677483</v>
      </c>
      <c r="AH84" s="910"/>
      <c r="AJ84" s="405">
        <f t="shared" ref="AJ84:AJ94" si="71">IF((IF(V84&lt;10,V84,(X84-U83)*1440))=0,"",IF(V84&lt;10,V84,(X84-U83)*1440))</f>
        <v>6</v>
      </c>
      <c r="AK84" s="406">
        <f>IF(AJ84&gt;4,AJ84,"")</f>
        <v>6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2648</v>
      </c>
      <c r="H85" s="116">
        <f t="shared" si="62"/>
        <v>161819.28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1302.2950819672133</v>
      </c>
      <c r="O85" s="221">
        <f t="shared" si="64"/>
        <v>81.393442622950829</v>
      </c>
      <c r="P85" s="84">
        <f>M85-J85</f>
        <v>0</v>
      </c>
      <c r="Q85" s="119">
        <f>O85-L85</f>
        <v>-8.606557377049171</v>
      </c>
      <c r="R85" s="224">
        <f>O85/L85</f>
        <v>0.90437158469945367</v>
      </c>
      <c r="S85" s="910"/>
      <c r="T85" s="198">
        <v>0.37499999999999994</v>
      </c>
      <c r="U85" s="198">
        <v>0.45972222222222214</v>
      </c>
      <c r="V85" s="552">
        <v>7</v>
      </c>
      <c r="W85" s="562">
        <f t="shared" si="68"/>
        <v>121.99999999999997</v>
      </c>
      <c r="X85" s="83"/>
      <c r="Y85" s="83"/>
      <c r="Z85" s="84"/>
      <c r="AA85" s="84"/>
      <c r="AB85" s="895"/>
      <c r="AC85" s="895"/>
      <c r="AD85" s="550"/>
      <c r="AE85" s="550"/>
      <c r="AF85" s="78">
        <f t="shared" si="69"/>
        <v>-137.70491803278674</v>
      </c>
      <c r="AG85" s="554">
        <f t="shared" si="70"/>
        <v>0.90437158469945367</v>
      </c>
      <c r="AH85" s="910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919"/>
      <c r="B86" s="142" t="s">
        <v>167</v>
      </c>
      <c r="C86" s="127"/>
      <c r="D86" s="225" t="s">
        <v>127</v>
      </c>
      <c r="E86" s="72"/>
      <c r="F86" s="174">
        <v>61.09</v>
      </c>
      <c r="G86" s="74">
        <v>1507</v>
      </c>
      <c r="H86" s="116">
        <f t="shared" si="62"/>
        <v>92062.63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1291.7142857142844</v>
      </c>
      <c r="O86" s="221">
        <f t="shared" si="64"/>
        <v>75.983193277310846</v>
      </c>
      <c r="P86" s="84">
        <f>M86-J86</f>
        <v>0</v>
      </c>
      <c r="Q86" s="119">
        <f>O86-L86</f>
        <v>-8.7226890756303277</v>
      </c>
      <c r="R86" s="224">
        <f>O86/L86</f>
        <v>0.89702380952380867</v>
      </c>
      <c r="S86" s="910"/>
      <c r="T86" s="198">
        <v>0.49999999999999989</v>
      </c>
      <c r="U86" s="198">
        <v>0.54861111111111105</v>
      </c>
      <c r="V86" s="552">
        <v>5</v>
      </c>
      <c r="W86" s="562">
        <f t="shared" si="68"/>
        <v>70.000000000000071</v>
      </c>
      <c r="X86" s="83"/>
      <c r="Y86" s="83"/>
      <c r="Z86" s="84"/>
      <c r="AA86" s="84"/>
      <c r="AB86" s="895"/>
      <c r="AC86" s="895"/>
      <c r="AD86" s="550"/>
      <c r="AE86" s="550">
        <v>1</v>
      </c>
      <c r="AF86" s="78">
        <f>N86-K86</f>
        <v>-148.28571428571558</v>
      </c>
      <c r="AG86" s="554">
        <f>N86/K86</f>
        <v>0.89702380952380867</v>
      </c>
      <c r="AH86" s="910"/>
      <c r="AJ86" s="405">
        <f t="shared" si="71"/>
        <v>5</v>
      </c>
      <c r="AK86" s="406">
        <f t="shared" si="72"/>
        <v>5</v>
      </c>
    </row>
    <row r="87" spans="1:37" ht="19.2" customHeight="1">
      <c r="A87" s="919"/>
      <c r="B87" s="142" t="s">
        <v>167</v>
      </c>
      <c r="C87" s="558"/>
      <c r="D87" s="71" t="s">
        <v>121</v>
      </c>
      <c r="E87" s="72"/>
      <c r="F87" s="174">
        <v>77.34</v>
      </c>
      <c r="G87" s="85">
        <v>544.79999999999995</v>
      </c>
      <c r="H87" s="116">
        <f t="shared" si="62"/>
        <v>42134.831999999995</v>
      </c>
      <c r="I87" s="552"/>
      <c r="J87" s="129">
        <v>18</v>
      </c>
      <c r="K87" s="85">
        <v>1440</v>
      </c>
      <c r="L87" s="118">
        <v>80</v>
      </c>
      <c r="M87" s="560">
        <v>18</v>
      </c>
      <c r="N87" s="85">
        <f t="shared" si="63"/>
        <v>1257.2307692307659</v>
      </c>
      <c r="O87" s="221">
        <f t="shared" si="64"/>
        <v>69.846153846153655</v>
      </c>
      <c r="P87" s="84">
        <f>M87-J87</f>
        <v>0</v>
      </c>
      <c r="Q87" s="119">
        <f>O87-L87</f>
        <v>-10.153846153846345</v>
      </c>
      <c r="R87" s="224">
        <f>O87/L87</f>
        <v>0.87307692307692064</v>
      </c>
      <c r="S87" s="910"/>
      <c r="T87" s="198">
        <v>0.55347222222222214</v>
      </c>
      <c r="U87" s="198">
        <v>0.57152777777777775</v>
      </c>
      <c r="V87" s="552">
        <v>7</v>
      </c>
      <c r="W87" s="562">
        <f t="shared" si="68"/>
        <v>26.000000000000068</v>
      </c>
      <c r="X87" s="83"/>
      <c r="Y87" s="83"/>
      <c r="Z87" s="84"/>
      <c r="AA87" s="84"/>
      <c r="AB87" s="895"/>
      <c r="AC87" s="895"/>
      <c r="AD87" s="550"/>
      <c r="AE87" s="550"/>
      <c r="AF87" s="78">
        <f>N87-K87</f>
        <v>-182.76923076923413</v>
      </c>
      <c r="AG87" s="554">
        <f>N87/K87</f>
        <v>0.87307692307692075</v>
      </c>
      <c r="AH87" s="910"/>
      <c r="AJ87" s="405">
        <f t="shared" si="71"/>
        <v>7</v>
      </c>
      <c r="AK87" s="406">
        <f t="shared" si="72"/>
        <v>7</v>
      </c>
    </row>
    <row r="88" spans="1:37" ht="19.2" customHeight="1">
      <c r="A88" s="919"/>
      <c r="B88" s="142" t="s">
        <v>167</v>
      </c>
      <c r="C88" s="558"/>
      <c r="D88" s="71" t="s">
        <v>122</v>
      </c>
      <c r="E88" s="72"/>
      <c r="F88" s="174">
        <v>53.36</v>
      </c>
      <c r="G88" s="148">
        <v>1679.6000000000001</v>
      </c>
      <c r="H88" s="116">
        <f t="shared" si="62"/>
        <v>89623.456000000006</v>
      </c>
      <c r="I88" s="552">
        <v>1</v>
      </c>
      <c r="J88" s="129">
        <v>19</v>
      </c>
      <c r="K88" s="85">
        <v>1636</v>
      </c>
      <c r="L88" s="118">
        <v>86.10526315789474</v>
      </c>
      <c r="M88" s="560">
        <v>19</v>
      </c>
      <c r="N88" s="85">
        <f t="shared" si="63"/>
        <v>1399.6666666666656</v>
      </c>
      <c r="O88" s="221">
        <f t="shared" si="64"/>
        <v>73.666666666666615</v>
      </c>
      <c r="P88" s="84">
        <f t="shared" ref="P88" si="73">M88-J88</f>
        <v>0</v>
      </c>
      <c r="Q88" s="119">
        <f t="shared" ref="Q88" si="74">O88-L88</f>
        <v>-12.438596491228125</v>
      </c>
      <c r="R88" s="224">
        <f t="shared" ref="R88" si="75">O88/L88</f>
        <v>0.85554197229013795</v>
      </c>
      <c r="S88" s="910"/>
      <c r="T88" s="198">
        <v>0.58680555555555547</v>
      </c>
      <c r="U88" s="198">
        <v>0.63680555555555551</v>
      </c>
      <c r="V88" s="552">
        <v>22</v>
      </c>
      <c r="W88" s="562">
        <f t="shared" si="68"/>
        <v>72.000000000000057</v>
      </c>
      <c r="X88" s="83">
        <v>0.57638888888888895</v>
      </c>
      <c r="Y88" s="83">
        <v>0.58611111111111114</v>
      </c>
      <c r="Z88" s="84"/>
      <c r="AA88" s="84"/>
      <c r="AB88" s="895"/>
      <c r="AC88" s="895"/>
      <c r="AD88" s="550"/>
      <c r="AE88" s="550"/>
      <c r="AF88" s="78">
        <f>N88-K88</f>
        <v>-236.33333333333439</v>
      </c>
      <c r="AG88" s="554">
        <f>N88/K88</f>
        <v>0.85554197229013795</v>
      </c>
      <c r="AH88" s="910"/>
      <c r="AJ88" s="405">
        <f t="shared" si="71"/>
        <v>7.000000000000135</v>
      </c>
      <c r="AK88" s="406">
        <f t="shared" si="72"/>
        <v>7.000000000000135</v>
      </c>
    </row>
    <row r="89" spans="1:37" ht="19.2" customHeight="1">
      <c r="A89" s="919"/>
      <c r="B89" s="142" t="s">
        <v>164</v>
      </c>
      <c r="C89" s="558"/>
      <c r="D89" s="71" t="s">
        <v>107</v>
      </c>
      <c r="E89" s="72"/>
      <c r="F89" s="174">
        <v>49.52</v>
      </c>
      <c r="G89" s="148">
        <v>345</v>
      </c>
      <c r="H89" s="116">
        <f t="shared" si="62"/>
        <v>17084.400000000001</v>
      </c>
      <c r="I89" s="552">
        <v>1</v>
      </c>
      <c r="J89" s="129">
        <v>18</v>
      </c>
      <c r="K89" s="85">
        <v>1565</v>
      </c>
      <c r="L89" s="118">
        <v>86.944444444444443</v>
      </c>
      <c r="M89" s="560">
        <v>18</v>
      </c>
      <c r="N89" s="85">
        <f t="shared" si="63"/>
        <v>1380.000000000005</v>
      </c>
      <c r="O89" s="221">
        <f t="shared" si="64"/>
        <v>76.666666666666941</v>
      </c>
      <c r="P89" s="84">
        <f>M89-J89</f>
        <v>0</v>
      </c>
      <c r="Q89" s="119">
        <f>O89-L89</f>
        <v>-10.277777777777501</v>
      </c>
      <c r="R89" s="224">
        <f>O89/L89</f>
        <v>0.88178913738019482</v>
      </c>
      <c r="S89" s="910"/>
      <c r="T89" s="198">
        <v>0.64166666666666672</v>
      </c>
      <c r="U89" s="198">
        <v>0.65208333333333335</v>
      </c>
      <c r="V89" s="552">
        <v>7</v>
      </c>
      <c r="W89" s="562">
        <f t="shared" si="68"/>
        <v>14.999999999999947</v>
      </c>
      <c r="X89" s="83"/>
      <c r="Y89" s="83"/>
      <c r="Z89" s="84"/>
      <c r="AA89" s="84"/>
      <c r="AB89" s="895"/>
      <c r="AC89" s="895"/>
      <c r="AD89" s="550"/>
      <c r="AE89" s="550"/>
      <c r="AF89" s="78">
        <f>N89-K89</f>
        <v>-184.999999999995</v>
      </c>
      <c r="AG89" s="554">
        <f>N89/K89</f>
        <v>0.88178913738019493</v>
      </c>
      <c r="AH89" s="910"/>
      <c r="AJ89" s="405">
        <f t="shared" si="71"/>
        <v>7</v>
      </c>
      <c r="AK89" s="406">
        <f t="shared" si="72"/>
        <v>7</v>
      </c>
    </row>
    <row r="90" spans="1:37" ht="19.2" customHeight="1">
      <c r="A90" s="919"/>
      <c r="B90" s="142" t="s">
        <v>164</v>
      </c>
      <c r="C90" s="558"/>
      <c r="D90" s="71" t="s">
        <v>103</v>
      </c>
      <c r="E90" s="72"/>
      <c r="F90" s="174">
        <v>38.39</v>
      </c>
      <c r="G90" s="74">
        <v>492.9</v>
      </c>
      <c r="H90" s="116">
        <f t="shared" si="62"/>
        <v>18922.431</v>
      </c>
      <c r="I90" s="226">
        <v>1</v>
      </c>
      <c r="J90" s="129">
        <v>17</v>
      </c>
      <c r="K90" s="85">
        <v>1565</v>
      </c>
      <c r="L90" s="118">
        <v>92.058823529411768</v>
      </c>
      <c r="M90" s="560">
        <v>17</v>
      </c>
      <c r="N90" s="85">
        <f t="shared" si="63"/>
        <v>1408.2857142857192</v>
      </c>
      <c r="O90" s="221">
        <f t="shared" si="64"/>
        <v>82.840336134454077</v>
      </c>
      <c r="P90" s="84">
        <f t="shared" ref="P90:P91" si="76">M90-J90</f>
        <v>0</v>
      </c>
      <c r="Q90" s="119">
        <f t="shared" ref="Q90:Q91" si="77">O90-L90</f>
        <v>-9.2184873949576911</v>
      </c>
      <c r="R90" s="224">
        <f t="shared" ref="R90:R91" si="78">O90/L90</f>
        <v>0.89986307622090689</v>
      </c>
      <c r="S90" s="910"/>
      <c r="T90" s="198">
        <v>0.65624999999999989</v>
      </c>
      <c r="U90" s="198">
        <v>0.67083333333333317</v>
      </c>
      <c r="V90" s="552">
        <v>6</v>
      </c>
      <c r="W90" s="562">
        <f t="shared" si="68"/>
        <v>20.999999999999925</v>
      </c>
      <c r="X90" s="227"/>
      <c r="Y90" s="227"/>
      <c r="Z90" s="84"/>
      <c r="AA90" s="84"/>
      <c r="AB90" s="895"/>
      <c r="AC90" s="895"/>
      <c r="AD90" s="550"/>
      <c r="AE90" s="550"/>
      <c r="AF90" s="78">
        <f t="shared" si="69"/>
        <v>-156.71428571428078</v>
      </c>
      <c r="AG90" s="554">
        <f t="shared" si="70"/>
        <v>0.89986307622090689</v>
      </c>
      <c r="AH90" s="910"/>
      <c r="AJ90" s="405">
        <f t="shared" si="71"/>
        <v>6</v>
      </c>
      <c r="AK90" s="406">
        <f t="shared" si="72"/>
        <v>6</v>
      </c>
    </row>
    <row r="91" spans="1:37" ht="19.2" customHeight="1">
      <c r="A91" s="919"/>
      <c r="B91" s="142" t="s">
        <v>166</v>
      </c>
      <c r="C91" s="558"/>
      <c r="D91" s="71" t="s">
        <v>143</v>
      </c>
      <c r="E91" s="72"/>
      <c r="F91" s="174">
        <v>50.67</v>
      </c>
      <c r="G91" s="74">
        <v>1148</v>
      </c>
      <c r="H91" s="116">
        <f t="shared" si="62"/>
        <v>58169.16</v>
      </c>
      <c r="I91" s="228"/>
      <c r="J91" s="129">
        <v>18</v>
      </c>
      <c r="K91" s="85">
        <v>1500</v>
      </c>
      <c r="L91" s="118">
        <v>83.333333333333329</v>
      </c>
      <c r="M91" s="560">
        <v>18</v>
      </c>
      <c r="N91" s="85">
        <f t="shared" si="63"/>
        <v>1435.0000000000005</v>
      </c>
      <c r="O91" s="221">
        <f t="shared" si="64"/>
        <v>79.722222222222243</v>
      </c>
      <c r="P91" s="84">
        <f t="shared" si="76"/>
        <v>0</v>
      </c>
      <c r="Q91" s="119">
        <f t="shared" si="77"/>
        <v>-3.6111111111110858</v>
      </c>
      <c r="R91" s="224">
        <f t="shared" si="78"/>
        <v>0.956666666666667</v>
      </c>
      <c r="S91" s="911"/>
      <c r="T91" s="198">
        <v>0.67499999999999982</v>
      </c>
      <c r="U91" s="198">
        <v>0.70833333333333315</v>
      </c>
      <c r="V91" s="552">
        <v>6</v>
      </c>
      <c r="W91" s="562">
        <f t="shared" si="68"/>
        <v>47.999999999999986</v>
      </c>
      <c r="X91" s="149"/>
      <c r="Y91" s="149"/>
      <c r="Z91" s="84"/>
      <c r="AA91" s="84"/>
      <c r="AB91" s="895"/>
      <c r="AC91" s="895"/>
      <c r="AD91" s="550"/>
      <c r="AE91" s="550"/>
      <c r="AF91" s="78">
        <f t="shared" si="69"/>
        <v>-64.999999999999545</v>
      </c>
      <c r="AG91" s="554">
        <f t="shared" si="70"/>
        <v>0.956666666666667</v>
      </c>
      <c r="AH91" s="911"/>
      <c r="AJ91" s="405">
        <f t="shared" si="71"/>
        <v>6</v>
      </c>
      <c r="AK91" s="406">
        <f t="shared" si="72"/>
        <v>6</v>
      </c>
    </row>
    <row r="92" spans="1:37" ht="19.2" customHeight="1">
      <c r="A92" s="919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895"/>
      <c r="AC92" s="895"/>
      <c r="AD92" s="550"/>
      <c r="AE92" s="550"/>
      <c r="AF92" s="78">
        <f t="shared" si="69"/>
        <v>0</v>
      </c>
      <c r="AG92" s="554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920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895"/>
      <c r="AC93" s="895"/>
      <c r="AD93" s="550"/>
      <c r="AE93" s="550"/>
      <c r="AF93" s="78">
        <f t="shared" si="69"/>
        <v>0</v>
      </c>
      <c r="AG93" s="554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920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895"/>
      <c r="AC94" s="895"/>
      <c r="AD94" s="550"/>
      <c r="AE94" s="550"/>
      <c r="AF94" s="78">
        <f t="shared" si="69"/>
        <v>0</v>
      </c>
      <c r="AG94" s="554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839</v>
      </c>
      <c r="D95" s="891" t="s">
        <v>750</v>
      </c>
      <c r="E95" s="891"/>
      <c r="F95" s="98"/>
      <c r="G95" s="99"/>
      <c r="H95" s="237"/>
      <c r="I95" s="135"/>
      <c r="J95" s="238">
        <v>16.333333333333332</v>
      </c>
      <c r="K95" s="238">
        <v>1620.6666666666667</v>
      </c>
      <c r="L95" s="239">
        <v>104.05345335015099</v>
      </c>
      <c r="M95" s="238">
        <f t="shared" ref="M95:O95" si="79">AVERAGE(M83:M94)</f>
        <v>16.333333333333332</v>
      </c>
      <c r="N95" s="238">
        <f t="shared" si="79"/>
        <v>1352.3654768953556</v>
      </c>
      <c r="O95" s="239">
        <f t="shared" si="79"/>
        <v>84.986305105839349</v>
      </c>
      <c r="P95" s="240">
        <f>M95-J95</f>
        <v>0</v>
      </c>
      <c r="Q95" s="241">
        <f t="shared" ref="Q95:Q103" si="80">O95-L95</f>
        <v>-19.067148244311639</v>
      </c>
      <c r="R95" s="242">
        <f>O95/L95</f>
        <v>0.81675621874702564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0</v>
      </c>
      <c r="AE95" s="139">
        <f>SUM(AE83:AE94)</f>
        <v>1</v>
      </c>
      <c r="AF95" s="104">
        <f t="shared" si="69"/>
        <v>-268.3011897713111</v>
      </c>
      <c r="AG95" s="555">
        <f t="shared" si="70"/>
        <v>0.83445010914974638</v>
      </c>
      <c r="AH95" s="911"/>
    </row>
    <row r="96" spans="1:37" ht="19.2" customHeight="1">
      <c r="A96" s="921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1134</v>
      </c>
      <c r="H96" s="75">
        <f t="shared" ref="H96:H105" si="81">F96*G96</f>
        <v>48920.76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82">G96/W96*60</f>
        <v>1308.4615384615392</v>
      </c>
      <c r="O96" s="77">
        <f t="shared" ref="O96:O103" si="83">N96/M96</f>
        <v>76.96832579185525</v>
      </c>
      <c r="P96" s="78">
        <f t="shared" ref="P96:P103" si="84">M96-J96</f>
        <v>0</v>
      </c>
      <c r="Q96" s="79">
        <f t="shared" si="80"/>
        <v>-11.266968325791808</v>
      </c>
      <c r="R96" s="554">
        <f t="shared" ref="R96:R103" si="85">O96/L96</f>
        <v>0.87230769230769289</v>
      </c>
      <c r="S96" s="910">
        <f>R108</f>
        <v>0.85226619711783835</v>
      </c>
      <c r="T96" s="80">
        <v>0.33333333333333331</v>
      </c>
      <c r="U96" s="80">
        <v>0.36944444444444441</v>
      </c>
      <c r="V96" s="550">
        <v>5</v>
      </c>
      <c r="W96" s="120">
        <f t="shared" ref="W96:W133" si="86">(U96-T96)*24*60</f>
        <v>51.999999999999972</v>
      </c>
      <c r="X96" s="126"/>
      <c r="Y96" s="126"/>
      <c r="Z96" s="84"/>
      <c r="AA96" s="84"/>
      <c r="AB96" s="895"/>
      <c r="AC96" s="895"/>
      <c r="AD96" s="550"/>
      <c r="AE96" s="550"/>
      <c r="AF96" s="84">
        <f t="shared" si="69"/>
        <v>-191.53846153846075</v>
      </c>
      <c r="AG96" s="551">
        <f t="shared" si="70"/>
        <v>0.87230769230769278</v>
      </c>
      <c r="AH96" s="894">
        <f>AG108</f>
        <v>0.84982093008953974</v>
      </c>
    </row>
    <row r="97" spans="1:37" s="252" customFormat="1" ht="19.2" customHeight="1">
      <c r="A97" s="921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1842.75</v>
      </c>
      <c r="H97" s="247">
        <f t="shared" si="81"/>
        <v>53648.256880733934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82"/>
        <v>1139.8453608247426</v>
      </c>
      <c r="O97" s="77">
        <f t="shared" si="83"/>
        <v>56.992268041237125</v>
      </c>
      <c r="P97" s="78">
        <f t="shared" si="84"/>
        <v>0</v>
      </c>
      <c r="Q97" s="79">
        <f t="shared" si="80"/>
        <v>-12.257731958762875</v>
      </c>
      <c r="R97" s="554">
        <f t="shared" si="85"/>
        <v>0.82299304030667331</v>
      </c>
      <c r="S97" s="910"/>
      <c r="T97" s="248">
        <v>0.38472222222222219</v>
      </c>
      <c r="U97" s="248">
        <v>0.45208333333333328</v>
      </c>
      <c r="V97" s="249">
        <v>22</v>
      </c>
      <c r="W97" s="120">
        <f t="shared" si="86"/>
        <v>96.999999999999972</v>
      </c>
      <c r="X97" s="83">
        <v>0.37361111111111112</v>
      </c>
      <c r="Y97" s="83">
        <v>0.3833333333333333</v>
      </c>
      <c r="Z97" s="84"/>
      <c r="AA97" s="84"/>
      <c r="AB97" s="895"/>
      <c r="AC97" s="895"/>
      <c r="AD97" s="249"/>
      <c r="AE97" s="249"/>
      <c r="AF97" s="250">
        <f t="shared" si="69"/>
        <v>-245.15463917525744</v>
      </c>
      <c r="AG97" s="251">
        <f t="shared" si="70"/>
        <v>0.82299304030667331</v>
      </c>
      <c r="AH97" s="894"/>
      <c r="AJ97" s="62"/>
      <c r="AK97" s="62"/>
    </row>
    <row r="98" spans="1:37" s="255" customFormat="1" ht="19.2" customHeight="1">
      <c r="A98" s="921"/>
      <c r="B98" s="552" t="s">
        <v>166</v>
      </c>
      <c r="C98" s="86"/>
      <c r="D98" s="71" t="s">
        <v>123</v>
      </c>
      <c r="E98" s="114"/>
      <c r="F98" s="245">
        <v>51.44</v>
      </c>
      <c r="G98" s="85">
        <v>1086</v>
      </c>
      <c r="H98" s="247">
        <f t="shared" si="81"/>
        <v>55863.839999999997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82"/>
        <v>1163.5714285714278</v>
      </c>
      <c r="O98" s="77">
        <f t="shared" si="83"/>
        <v>58.178571428571388</v>
      </c>
      <c r="P98" s="78">
        <f t="shared" si="84"/>
        <v>0</v>
      </c>
      <c r="Q98" s="79">
        <f t="shared" si="80"/>
        <v>-13.821428571428612</v>
      </c>
      <c r="R98" s="554">
        <f t="shared" si="85"/>
        <v>0.80803571428571375</v>
      </c>
      <c r="S98" s="910"/>
      <c r="T98" s="80">
        <v>0.45694444444444443</v>
      </c>
      <c r="U98" s="80">
        <v>0.49583333333333335</v>
      </c>
      <c r="V98" s="550">
        <v>7</v>
      </c>
      <c r="W98" s="120">
        <f t="shared" si="86"/>
        <v>56.000000000000043</v>
      </c>
      <c r="X98" s="253"/>
      <c r="Y98" s="253"/>
      <c r="Z98" s="254"/>
      <c r="AA98" s="254"/>
      <c r="AB98" s="895"/>
      <c r="AC98" s="895"/>
      <c r="AD98" s="550"/>
      <c r="AE98" s="550"/>
      <c r="AF98" s="250">
        <f t="shared" si="69"/>
        <v>-276.42857142857224</v>
      </c>
      <c r="AG98" s="551">
        <f t="shared" si="70"/>
        <v>0.80803571428571375</v>
      </c>
      <c r="AH98" s="894"/>
      <c r="AJ98" s="62"/>
      <c r="AK98" s="62"/>
    </row>
    <row r="99" spans="1:37" ht="19.2" customHeight="1">
      <c r="A99" s="921"/>
      <c r="B99" s="552" t="s">
        <v>166</v>
      </c>
      <c r="C99" s="112"/>
      <c r="D99" s="113" t="s">
        <v>192</v>
      </c>
      <c r="E99" s="114"/>
      <c r="F99" s="245">
        <v>56.43</v>
      </c>
      <c r="G99" s="85">
        <v>1084</v>
      </c>
      <c r="H99" s="247">
        <f t="shared" si="81"/>
        <v>61170.12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82"/>
        <v>1275.2941176470595</v>
      </c>
      <c r="O99" s="77">
        <f t="shared" si="83"/>
        <v>67.120743034055764</v>
      </c>
      <c r="P99" s="78">
        <f t="shared" si="84"/>
        <v>0</v>
      </c>
      <c r="Q99" s="79">
        <f t="shared" si="80"/>
        <v>-5.7739938080494966</v>
      </c>
      <c r="R99" s="554">
        <f t="shared" si="85"/>
        <v>0.92078997664047624</v>
      </c>
      <c r="S99" s="910"/>
      <c r="T99" s="80">
        <v>0.53611111111111098</v>
      </c>
      <c r="U99" s="80">
        <v>0.57152777777777763</v>
      </c>
      <c r="V99" s="550">
        <v>5</v>
      </c>
      <c r="W99" s="120">
        <f t="shared" si="86"/>
        <v>50.999999999999979</v>
      </c>
      <c r="X99" s="218"/>
      <c r="Y99" s="218"/>
      <c r="Z99" s="159"/>
      <c r="AA99" s="159"/>
      <c r="AB99" s="895"/>
      <c r="AC99" s="895"/>
      <c r="AD99" s="550"/>
      <c r="AE99" s="550"/>
      <c r="AF99" s="250">
        <f t="shared" si="69"/>
        <v>-109.70588235294053</v>
      </c>
      <c r="AG99" s="251">
        <f t="shared" si="70"/>
        <v>0.92078997664047613</v>
      </c>
      <c r="AH99" s="894"/>
    </row>
    <row r="100" spans="1:37" s="255" customFormat="1" ht="19.2" customHeight="1">
      <c r="A100" s="921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1045</v>
      </c>
      <c r="H100" s="247">
        <f t="shared" si="81"/>
        <v>59878.5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82"/>
        <v>1306.2500000000005</v>
      </c>
      <c r="O100" s="77">
        <f t="shared" si="83"/>
        <v>68.750000000000028</v>
      </c>
      <c r="P100" s="78">
        <f t="shared" si="84"/>
        <v>0</v>
      </c>
      <c r="Q100" s="79">
        <f t="shared" si="80"/>
        <v>-7.0394736842104919</v>
      </c>
      <c r="R100" s="554">
        <f t="shared" si="85"/>
        <v>0.90711805555555602</v>
      </c>
      <c r="S100" s="910"/>
      <c r="T100" s="248">
        <v>0.58680555555555536</v>
      </c>
      <c r="U100" s="248">
        <v>0.62013888888888868</v>
      </c>
      <c r="V100" s="249">
        <v>22</v>
      </c>
      <c r="W100" s="120">
        <f t="shared" si="86"/>
        <v>47.999999999999986</v>
      </c>
      <c r="X100" s="256">
        <v>0.57638888888888895</v>
      </c>
      <c r="Y100" s="256">
        <v>0.58611111111111114</v>
      </c>
      <c r="Z100" s="254"/>
      <c r="AA100" s="254"/>
      <c r="AB100" s="895"/>
      <c r="AC100" s="895"/>
      <c r="AD100" s="550"/>
      <c r="AE100" s="550"/>
      <c r="AF100" s="250">
        <f t="shared" si="69"/>
        <v>-133.74999999999955</v>
      </c>
      <c r="AG100" s="551">
        <f t="shared" si="70"/>
        <v>0.90711805555555591</v>
      </c>
      <c r="AH100" s="894"/>
      <c r="AJ100" s="62"/>
      <c r="AK100" s="62"/>
    </row>
    <row r="101" spans="1:37" s="255" customFormat="1" ht="19.2" customHeight="1">
      <c r="A101" s="921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614.25</v>
      </c>
      <c r="H101" s="247">
        <f t="shared" si="81"/>
        <v>17882.752293577978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82"/>
        <v>1116.8181818181804</v>
      </c>
      <c r="O101" s="77">
        <f t="shared" si="83"/>
        <v>55.840909090909022</v>
      </c>
      <c r="P101" s="78">
        <f t="shared" si="84"/>
        <v>0</v>
      </c>
      <c r="Q101" s="79">
        <f t="shared" si="80"/>
        <v>-13.409090909090978</v>
      </c>
      <c r="R101" s="554">
        <f t="shared" si="85"/>
        <v>0.80636691828027474</v>
      </c>
      <c r="S101" s="910"/>
      <c r="T101" s="248">
        <v>0.62361111111111089</v>
      </c>
      <c r="U101" s="80">
        <v>0.64652777777777759</v>
      </c>
      <c r="V101" s="249">
        <v>5</v>
      </c>
      <c r="W101" s="120">
        <f t="shared" si="86"/>
        <v>33.000000000000043</v>
      </c>
      <c r="X101" s="257"/>
      <c r="Y101" s="257"/>
      <c r="Z101" s="254"/>
      <c r="AA101" s="254"/>
      <c r="AB101" s="895"/>
      <c r="AC101" s="895"/>
      <c r="AD101" s="550"/>
      <c r="AE101" s="550"/>
      <c r="AF101" s="250">
        <f t="shared" si="69"/>
        <v>-268.18181818181961</v>
      </c>
      <c r="AG101" s="251">
        <f t="shared" si="70"/>
        <v>0.80636691828027462</v>
      </c>
      <c r="AH101" s="894"/>
      <c r="AJ101" s="62"/>
      <c r="AK101" s="62"/>
    </row>
    <row r="102" spans="1:37" s="255" customFormat="1" ht="19.2" customHeight="1">
      <c r="A102" s="921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486</v>
      </c>
      <c r="H102" s="247">
        <f t="shared" si="81"/>
        <v>20966.04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82"/>
        <v>1325.45454545455</v>
      </c>
      <c r="O102" s="77">
        <f t="shared" si="83"/>
        <v>77.967914438502945</v>
      </c>
      <c r="P102" s="78">
        <f t="shared" si="84"/>
        <v>0</v>
      </c>
      <c r="Q102" s="79">
        <f t="shared" si="80"/>
        <v>-10.267379679144113</v>
      </c>
      <c r="R102" s="554">
        <f t="shared" si="85"/>
        <v>0.88363636363636666</v>
      </c>
      <c r="S102" s="910"/>
      <c r="T102" s="248">
        <v>0.65138888888888868</v>
      </c>
      <c r="U102" s="248">
        <v>0.66666666666666641</v>
      </c>
      <c r="V102" s="249">
        <v>7</v>
      </c>
      <c r="W102" s="120">
        <f t="shared" si="86"/>
        <v>21.999999999999922</v>
      </c>
      <c r="X102" s="257"/>
      <c r="Y102" s="257"/>
      <c r="Z102" s="254"/>
      <c r="AA102" s="254"/>
      <c r="AB102" s="895"/>
      <c r="AC102" s="895"/>
      <c r="AD102" s="550"/>
      <c r="AE102" s="550"/>
      <c r="AF102" s="250">
        <f t="shared" si="69"/>
        <v>-174.54545454544996</v>
      </c>
      <c r="AG102" s="551">
        <f t="shared" si="70"/>
        <v>0.88363636363636666</v>
      </c>
      <c r="AH102" s="894"/>
      <c r="AJ102" s="62"/>
      <c r="AK102" s="62"/>
    </row>
    <row r="103" spans="1:37" s="255" customFormat="1" ht="19.2" customHeight="1">
      <c r="A103" s="921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279</v>
      </c>
      <c r="H103" s="247">
        <f t="shared" si="81"/>
        <v>15205.5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82"/>
        <v>1115.9999999999684</v>
      </c>
      <c r="O103" s="77">
        <f t="shared" si="83"/>
        <v>53.14285714285564</v>
      </c>
      <c r="P103" s="78">
        <f t="shared" si="84"/>
        <v>0</v>
      </c>
      <c r="Q103" s="79">
        <f t="shared" si="80"/>
        <v>-15.42857142857293</v>
      </c>
      <c r="R103" s="554">
        <f t="shared" si="85"/>
        <v>0.77499999999997815</v>
      </c>
      <c r="S103" s="910"/>
      <c r="T103" s="248">
        <v>0.67083333333333306</v>
      </c>
      <c r="U103" s="248">
        <v>0.68125000000000002</v>
      </c>
      <c r="V103" s="249">
        <v>6</v>
      </c>
      <c r="W103" s="120">
        <f t="shared" si="86"/>
        <v>15.000000000000426</v>
      </c>
      <c r="X103" s="257"/>
      <c r="Y103" s="257"/>
      <c r="Z103" s="254"/>
      <c r="AA103" s="254"/>
      <c r="AB103" s="895"/>
      <c r="AC103" s="895"/>
      <c r="AD103" s="550"/>
      <c r="AE103" s="550"/>
      <c r="AF103" s="84">
        <f t="shared" si="69"/>
        <v>-324.0000000000316</v>
      </c>
      <c r="AG103" s="551">
        <f t="shared" si="70"/>
        <v>0.77499999999997804</v>
      </c>
      <c r="AH103" s="894"/>
      <c r="AJ103" s="62"/>
      <c r="AK103" s="62"/>
    </row>
    <row r="104" spans="1:37" s="255" customFormat="1" ht="19.2" customHeight="1">
      <c r="A104" s="921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81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911"/>
      <c r="T104" s="248"/>
      <c r="U104" s="248"/>
      <c r="V104" s="249"/>
      <c r="W104" s="120">
        <f t="shared" si="86"/>
        <v>0</v>
      </c>
      <c r="X104" s="257"/>
      <c r="Y104" s="257"/>
      <c r="Z104" s="254"/>
      <c r="AA104" s="254"/>
      <c r="AB104" s="895"/>
      <c r="AC104" s="895"/>
      <c r="AD104" s="550"/>
      <c r="AE104" s="550"/>
      <c r="AF104" s="250">
        <f t="shared" si="69"/>
        <v>0</v>
      </c>
      <c r="AG104" s="251" t="e">
        <f t="shared" si="70"/>
        <v>#DIV/0!</v>
      </c>
      <c r="AH104" s="894"/>
      <c r="AJ104" s="62"/>
      <c r="AK104" s="62"/>
    </row>
    <row r="105" spans="1:37" s="255" customFormat="1" ht="19.2" customHeight="1">
      <c r="A105" s="921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81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911"/>
      <c r="T105" s="248"/>
      <c r="U105" s="248"/>
      <c r="V105" s="249"/>
      <c r="W105" s="120">
        <f t="shared" si="86"/>
        <v>0</v>
      </c>
      <c r="X105" s="257"/>
      <c r="Y105" s="257"/>
      <c r="Z105" s="254"/>
      <c r="AA105" s="254"/>
      <c r="AB105" s="895"/>
      <c r="AC105" s="895"/>
      <c r="AD105" s="550"/>
      <c r="AE105" s="550"/>
      <c r="AF105" s="84">
        <f t="shared" si="69"/>
        <v>0</v>
      </c>
      <c r="AG105" s="551" t="e">
        <f t="shared" si="70"/>
        <v>#DIV/0!</v>
      </c>
      <c r="AH105" s="894"/>
      <c r="AJ105" s="62"/>
      <c r="AK105" s="62"/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920"/>
      <c r="T106" s="248"/>
      <c r="U106" s="248"/>
      <c r="V106" s="249"/>
      <c r="W106" s="120">
        <f t="shared" si="86"/>
        <v>0</v>
      </c>
      <c r="X106" s="257"/>
      <c r="Y106" s="257"/>
      <c r="Z106" s="254"/>
      <c r="AA106" s="254"/>
      <c r="AB106" s="895"/>
      <c r="AC106" s="895"/>
      <c r="AD106" s="550"/>
      <c r="AE106" s="550"/>
      <c r="AF106" s="84">
        <f t="shared" si="69"/>
        <v>0</v>
      </c>
      <c r="AG106" s="551" t="e">
        <f t="shared" si="70"/>
        <v>#DIV/0!</v>
      </c>
      <c r="AH106" s="894"/>
      <c r="AJ106" s="62"/>
      <c r="AK106" s="62"/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920"/>
      <c r="T107" s="248"/>
      <c r="U107" s="248"/>
      <c r="V107" s="249"/>
      <c r="W107" s="120">
        <f t="shared" si="86"/>
        <v>0</v>
      </c>
      <c r="X107" s="257"/>
      <c r="Y107" s="257"/>
      <c r="Z107" s="254"/>
      <c r="AA107" s="254"/>
      <c r="AB107" s="895"/>
      <c r="AC107" s="895"/>
      <c r="AD107" s="550"/>
      <c r="AE107" s="550"/>
      <c r="AF107" s="254"/>
      <c r="AG107" s="551"/>
      <c r="AH107" s="894"/>
      <c r="AJ107" s="62"/>
      <c r="AK107" s="62"/>
    </row>
    <row r="108" spans="1:37" ht="19.2" customHeight="1">
      <c r="A108" s="921"/>
      <c r="B108" s="142">
        <v>0</v>
      </c>
      <c r="C108" s="132" t="s">
        <v>841</v>
      </c>
      <c r="D108" s="891" t="s">
        <v>750</v>
      </c>
      <c r="E108" s="891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7">AVERAGE(M96:M107)</f>
        <v>19.125</v>
      </c>
      <c r="N108" s="103">
        <f t="shared" si="87"/>
        <v>1218.9618965971836</v>
      </c>
      <c r="O108" s="136">
        <f t="shared" si="87"/>
        <v>64.370198620998394</v>
      </c>
      <c r="P108" s="84">
        <f t="shared" ref="P108:P117" si="88">M108-J108</f>
        <v>0</v>
      </c>
      <c r="Q108" s="119">
        <f t="shared" ref="Q108:Q117" si="89">O108-L108</f>
        <v>-11.158079795631409</v>
      </c>
      <c r="R108" s="137">
        <f t="shared" ref="R108:R117" si="90">O108/L108</f>
        <v>0.85226619711783835</v>
      </c>
      <c r="S108" s="911"/>
      <c r="T108" s="80"/>
      <c r="U108" s="80"/>
      <c r="V108" s="85"/>
      <c r="W108" s="120">
        <f t="shared" si="86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0</v>
      </c>
      <c r="AE108" s="139">
        <f>SUM(AE96:AE107)</f>
        <v>0</v>
      </c>
      <c r="AF108" s="84">
        <f t="shared" si="69"/>
        <v>-215.41310340281643</v>
      </c>
      <c r="AG108" s="551">
        <f t="shared" si="70"/>
        <v>0.84982093008953974</v>
      </c>
      <c r="AH108" s="894"/>
    </row>
    <row r="109" spans="1:37" ht="19.2" customHeight="1">
      <c r="A109" s="912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1086</v>
      </c>
      <c r="H109" s="75">
        <f t="shared" ref="H109:H119" si="91">F109*G109</f>
        <v>55863.839999999997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92">G109/W109*60</f>
        <v>1184.7272727272734</v>
      </c>
      <c r="O109" s="77">
        <f t="shared" ref="O109:O117" si="93">N109/M109</f>
        <v>59.23636363636367</v>
      </c>
      <c r="P109" s="78">
        <f t="shared" si="88"/>
        <v>0</v>
      </c>
      <c r="Q109" s="79">
        <f t="shared" si="89"/>
        <v>-12.76363636363633</v>
      </c>
      <c r="R109" s="554">
        <f t="shared" si="90"/>
        <v>0.8227272727272732</v>
      </c>
      <c r="S109" s="915">
        <f>R121</f>
        <v>0.90863304060353922</v>
      </c>
      <c r="T109" s="265">
        <v>0.5</v>
      </c>
      <c r="U109" s="265">
        <v>0.53819444444444442</v>
      </c>
      <c r="V109" s="266">
        <v>5</v>
      </c>
      <c r="W109" s="562">
        <f t="shared" si="86"/>
        <v>54.999999999999964</v>
      </c>
      <c r="X109" s="83"/>
      <c r="Y109" s="83"/>
      <c r="Z109" s="84"/>
      <c r="AA109" s="84"/>
      <c r="AB109" s="895"/>
      <c r="AC109" s="895"/>
      <c r="AD109" s="550"/>
      <c r="AE109" s="550"/>
      <c r="AF109" s="78">
        <f t="shared" si="69"/>
        <v>-255.27272727272657</v>
      </c>
      <c r="AG109" s="160">
        <f t="shared" si="70"/>
        <v>0.8227272727272732</v>
      </c>
      <c r="AH109" s="894">
        <f>AG121</f>
        <v>0.90515515981766181</v>
      </c>
      <c r="AJ109" s="62" t="str">
        <f>A109</f>
        <v>綜合一組
(ET-55)</v>
      </c>
      <c r="AK109" s="404">
        <f>AVERAGE(AK110:AK120)</f>
        <v>6.1249999999999938</v>
      </c>
    </row>
    <row r="110" spans="1:37" ht="19.2" customHeight="1">
      <c r="A110" s="913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1695</v>
      </c>
      <c r="H110" s="75">
        <f t="shared" si="91"/>
        <v>50791.511387163555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92"/>
        <v>1070.5263157894738</v>
      </c>
      <c r="O110" s="77">
        <f t="shared" si="93"/>
        <v>59.473684210526322</v>
      </c>
      <c r="P110" s="78">
        <f t="shared" si="88"/>
        <v>0</v>
      </c>
      <c r="Q110" s="79">
        <f t="shared" si="89"/>
        <v>-7.1929824561403493</v>
      </c>
      <c r="R110" s="554">
        <f t="shared" si="90"/>
        <v>0.89210526315789473</v>
      </c>
      <c r="S110" s="901"/>
      <c r="T110" s="265">
        <v>0.54305555555555551</v>
      </c>
      <c r="U110" s="265">
        <v>0.60902777777777772</v>
      </c>
      <c r="V110" s="266">
        <v>7</v>
      </c>
      <c r="W110" s="562">
        <f t="shared" si="86"/>
        <v>94.999999999999986</v>
      </c>
      <c r="X110" s="227"/>
      <c r="Y110" s="227"/>
      <c r="Z110" s="84"/>
      <c r="AA110" s="84"/>
      <c r="AB110" s="895"/>
      <c r="AC110" s="895"/>
      <c r="AD110" s="550"/>
      <c r="AE110" s="550"/>
      <c r="AF110" s="78">
        <f t="shared" si="69"/>
        <v>-129.47368421052624</v>
      </c>
      <c r="AG110" s="160">
        <f t="shared" si="70"/>
        <v>0.89210526315789485</v>
      </c>
      <c r="AH110" s="894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913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944.99999999999989</v>
      </c>
      <c r="H111" s="75">
        <f t="shared" si="91"/>
        <v>32347.349999999995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2"/>
        <v>2099.999999999995</v>
      </c>
      <c r="O111" s="77">
        <f t="shared" si="93"/>
        <v>161.53846153846115</v>
      </c>
      <c r="P111" s="78">
        <f t="shared" si="88"/>
        <v>0</v>
      </c>
      <c r="Q111" s="79">
        <f t="shared" si="89"/>
        <v>-11.538461538461917</v>
      </c>
      <c r="R111" s="554">
        <f t="shared" si="90"/>
        <v>0.93333333333333113</v>
      </c>
      <c r="S111" s="901"/>
      <c r="T111" s="265">
        <v>0.625</v>
      </c>
      <c r="U111" s="265">
        <v>0.64375000000000004</v>
      </c>
      <c r="V111" s="266">
        <v>23</v>
      </c>
      <c r="W111" s="562">
        <f t="shared" si="86"/>
        <v>27.000000000000064</v>
      </c>
      <c r="X111" s="83">
        <v>0.61388888888888882</v>
      </c>
      <c r="Y111" s="83">
        <v>0.62361111111111112</v>
      </c>
      <c r="Z111" s="84"/>
      <c r="AA111" s="84"/>
      <c r="AB111" s="895"/>
      <c r="AC111" s="895"/>
      <c r="AD111" s="550"/>
      <c r="AE111" s="550"/>
      <c r="AF111" s="78">
        <f t="shared" si="69"/>
        <v>-150.000000000005</v>
      </c>
      <c r="AG111" s="160">
        <f t="shared" si="70"/>
        <v>0.93333333333333113</v>
      </c>
      <c r="AH111" s="894"/>
      <c r="AJ111" s="405">
        <f t="shared" ref="AJ111:AJ120" si="94">IF((IF(V111&lt;10,V111,(X111-U110)*1440))=0,"",IF(V111&lt;10,V111,(X111-U110)*1440))</f>
        <v>6.9999999999999751</v>
      </c>
      <c r="AK111" s="406">
        <f t="shared" ref="AK111:AK120" si="95">IF(AJ111&gt;4,AJ111,"")</f>
        <v>6.9999999999999751</v>
      </c>
    </row>
    <row r="112" spans="1:37" ht="19.2" customHeight="1">
      <c r="A112" s="913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1784.3</v>
      </c>
      <c r="H112" s="75">
        <f t="shared" si="91"/>
        <v>63931.468999999997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92"/>
        <v>2099.176470588236</v>
      </c>
      <c r="O112" s="77">
        <f t="shared" si="93"/>
        <v>190.83422459893055</v>
      </c>
      <c r="P112" s="78">
        <f t="shared" si="88"/>
        <v>0</v>
      </c>
      <c r="Q112" s="79">
        <f t="shared" si="89"/>
        <v>-13.711229946523986</v>
      </c>
      <c r="R112" s="554">
        <f t="shared" si="90"/>
        <v>0.93296732026143825</v>
      </c>
      <c r="S112" s="901"/>
      <c r="T112" s="265">
        <v>0.64722222222222225</v>
      </c>
      <c r="U112" s="265">
        <v>0.68263888888888891</v>
      </c>
      <c r="V112" s="266">
        <v>5</v>
      </c>
      <c r="W112" s="562">
        <f t="shared" si="86"/>
        <v>50.999999999999979</v>
      </c>
      <c r="X112" s="253"/>
      <c r="Y112" s="253"/>
      <c r="Z112" s="84"/>
      <c r="AA112" s="84"/>
      <c r="AB112" s="895"/>
      <c r="AC112" s="895"/>
      <c r="AD112" s="550"/>
      <c r="AE112" s="550"/>
      <c r="AF112" s="78">
        <f t="shared" si="69"/>
        <v>-150.82352941176396</v>
      </c>
      <c r="AG112" s="160">
        <f t="shared" si="70"/>
        <v>0.93296732026143825</v>
      </c>
      <c r="AH112" s="894"/>
      <c r="AJ112" s="405">
        <f t="shared" si="94"/>
        <v>5</v>
      </c>
      <c r="AK112" s="406">
        <f t="shared" si="95"/>
        <v>5</v>
      </c>
    </row>
    <row r="113" spans="1:37" s="255" customFormat="1" ht="19.2" customHeight="1">
      <c r="A113" s="913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748</v>
      </c>
      <c r="H113" s="75">
        <f t="shared" si="91"/>
        <v>43511.16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92"/>
        <v>1282.2857142857129</v>
      </c>
      <c r="O113" s="77">
        <f t="shared" si="93"/>
        <v>91.591836734693771</v>
      </c>
      <c r="P113" s="78">
        <f t="shared" si="88"/>
        <v>0</v>
      </c>
      <c r="Q113" s="79">
        <f t="shared" si="89"/>
        <v>-11.26530612244909</v>
      </c>
      <c r="R113" s="554">
        <f t="shared" si="90"/>
        <v>0.89047619047618942</v>
      </c>
      <c r="S113" s="901"/>
      <c r="T113" s="265">
        <v>0.72291666666666665</v>
      </c>
      <c r="U113" s="265">
        <v>0.74722222222222223</v>
      </c>
      <c r="V113" s="266">
        <v>5</v>
      </c>
      <c r="W113" s="562">
        <f t="shared" si="86"/>
        <v>35.000000000000036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-157.71428571428714</v>
      </c>
      <c r="AG113" s="160">
        <f t="shared" si="70"/>
        <v>0.89047619047618953</v>
      </c>
      <c r="AH113" s="894"/>
      <c r="AJ113" s="405">
        <f t="shared" si="94"/>
        <v>5</v>
      </c>
      <c r="AK113" s="406">
        <f t="shared" si="95"/>
        <v>5</v>
      </c>
    </row>
    <row r="114" spans="1:37" s="255" customFormat="1" ht="19.2" customHeight="1">
      <c r="A114" s="913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547</v>
      </c>
      <c r="H114" s="75">
        <f t="shared" si="91"/>
        <v>29587.230000000003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92"/>
        <v>1172.1428571428546</v>
      </c>
      <c r="O114" s="77">
        <f t="shared" si="93"/>
        <v>83.724489795918188</v>
      </c>
      <c r="P114" s="78">
        <f t="shared" si="88"/>
        <v>0</v>
      </c>
      <c r="Q114" s="79">
        <f t="shared" si="89"/>
        <v>-19.132653061224673</v>
      </c>
      <c r="R114" s="554">
        <f t="shared" si="90"/>
        <v>0.81398809523809346</v>
      </c>
      <c r="S114" s="901"/>
      <c r="T114" s="265">
        <v>0.75208333333333333</v>
      </c>
      <c r="U114" s="265">
        <v>0.77152777777777781</v>
      </c>
      <c r="V114" s="266">
        <v>7</v>
      </c>
      <c r="W114" s="562">
        <f t="shared" si="86"/>
        <v>28.00000000000006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-267.85714285714539</v>
      </c>
      <c r="AG114" s="160">
        <f t="shared" si="70"/>
        <v>0.81398809523809346</v>
      </c>
      <c r="AH114" s="894"/>
      <c r="AJ114" s="405">
        <f t="shared" si="94"/>
        <v>7</v>
      </c>
      <c r="AK114" s="406">
        <f t="shared" si="95"/>
        <v>7</v>
      </c>
    </row>
    <row r="115" spans="1:37" s="255" customFormat="1" ht="19.2" customHeight="1">
      <c r="A115" s="913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898</v>
      </c>
      <c r="H115" s="75">
        <f t="shared" si="91"/>
        <v>49892.880000000005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92"/>
        <v>1381.5384615384608</v>
      </c>
      <c r="O115" s="77">
        <f t="shared" si="93"/>
        <v>86.346153846153797</v>
      </c>
      <c r="P115" s="78">
        <f t="shared" si="88"/>
        <v>0</v>
      </c>
      <c r="Q115" s="79">
        <f t="shared" si="89"/>
        <v>-3.653846153846203</v>
      </c>
      <c r="R115" s="554">
        <f t="shared" si="90"/>
        <v>0.95940170940170888</v>
      </c>
      <c r="S115" s="901"/>
      <c r="T115" s="265">
        <v>0.77569444444444446</v>
      </c>
      <c r="U115" s="265">
        <v>0.80277777777777781</v>
      </c>
      <c r="V115" s="266">
        <v>6</v>
      </c>
      <c r="W115" s="562">
        <f t="shared" si="86"/>
        <v>39.000000000000021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-58.461538461539249</v>
      </c>
      <c r="AG115" s="160">
        <f t="shared" si="70"/>
        <v>0.95940170940170888</v>
      </c>
      <c r="AH115" s="894"/>
      <c r="AJ115" s="405">
        <f t="shared" si="94"/>
        <v>6</v>
      </c>
      <c r="AK115" s="406">
        <f t="shared" si="95"/>
        <v>6</v>
      </c>
    </row>
    <row r="116" spans="1:37" s="255" customFormat="1" ht="19.2" customHeight="1">
      <c r="A116" s="913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1100</v>
      </c>
      <c r="H116" s="75">
        <f t="shared" si="91"/>
        <v>56166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92"/>
        <v>1375.0000000000005</v>
      </c>
      <c r="O116" s="77">
        <f t="shared" si="93"/>
        <v>85.937500000000028</v>
      </c>
      <c r="P116" s="78">
        <f t="shared" si="88"/>
        <v>0</v>
      </c>
      <c r="Q116" s="79">
        <f t="shared" si="89"/>
        <v>-7.8124999999999716</v>
      </c>
      <c r="R116" s="554">
        <f t="shared" si="90"/>
        <v>0.91666666666666696</v>
      </c>
      <c r="S116" s="901"/>
      <c r="T116" s="265">
        <v>0.81805555555555554</v>
      </c>
      <c r="U116" s="265">
        <v>0.85138888888888886</v>
      </c>
      <c r="V116" s="266">
        <v>22</v>
      </c>
      <c r="W116" s="562">
        <f t="shared" si="86"/>
        <v>47.999999999999986</v>
      </c>
      <c r="X116" s="253">
        <v>0.80694444444444446</v>
      </c>
      <c r="Y116" s="253">
        <v>0.81666666666666676</v>
      </c>
      <c r="Z116" s="254"/>
      <c r="AA116" s="254"/>
      <c r="AB116" s="895"/>
      <c r="AC116" s="895"/>
      <c r="AD116" s="258"/>
      <c r="AE116" s="258"/>
      <c r="AF116" s="78">
        <f t="shared" si="69"/>
        <v>-124.99999999999955</v>
      </c>
      <c r="AG116" s="160">
        <f t="shared" si="70"/>
        <v>0.91666666666666696</v>
      </c>
      <c r="AH116" s="894"/>
      <c r="AJ116" s="405">
        <f t="shared" si="94"/>
        <v>5.9999999999999787</v>
      </c>
      <c r="AK116" s="406">
        <f t="shared" si="95"/>
        <v>5.9999999999999787</v>
      </c>
    </row>
    <row r="117" spans="1:37" s="255" customFormat="1" ht="19.2" customHeight="1">
      <c r="A117" s="913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981</v>
      </c>
      <c r="H117" s="75">
        <f t="shared" si="91"/>
        <v>49530.69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92"/>
        <v>1368.8372093023254</v>
      </c>
      <c r="O117" s="77">
        <f t="shared" si="93"/>
        <v>97.774086378737522</v>
      </c>
      <c r="P117" s="78">
        <f t="shared" si="88"/>
        <v>0</v>
      </c>
      <c r="Q117" s="79">
        <f t="shared" si="89"/>
        <v>-5.0830564784053394</v>
      </c>
      <c r="R117" s="554">
        <f t="shared" si="90"/>
        <v>0.95058139534883701</v>
      </c>
      <c r="S117" s="901"/>
      <c r="T117" s="265">
        <v>0.85555555555555551</v>
      </c>
      <c r="U117" s="265">
        <v>0.88541666666666663</v>
      </c>
      <c r="V117" s="266">
        <v>6</v>
      </c>
      <c r="W117" s="562">
        <f t="shared" si="86"/>
        <v>43.000000000000007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-71.162790697674609</v>
      </c>
      <c r="AG117" s="160">
        <f t="shared" si="70"/>
        <v>0.95058139534883712</v>
      </c>
      <c r="AH117" s="894"/>
      <c r="AJ117" s="405">
        <f t="shared" si="94"/>
        <v>6</v>
      </c>
      <c r="AK117" s="406">
        <f t="shared" si="95"/>
        <v>6</v>
      </c>
    </row>
    <row r="118" spans="1:37" s="255" customFormat="1" ht="19.2" customHeight="1">
      <c r="A118" s="913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91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901"/>
      <c r="T118" s="265"/>
      <c r="U118" s="265"/>
      <c r="V118" s="266"/>
      <c r="W118" s="562">
        <f t="shared" si="86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4"/>
        <v/>
      </c>
      <c r="AK118" s="406" t="str">
        <f t="shared" si="95"/>
        <v/>
      </c>
    </row>
    <row r="119" spans="1:37" s="255" customFormat="1" ht="19.2" customHeight="1">
      <c r="A119" s="913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91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901"/>
      <c r="T119" s="265"/>
      <c r="U119" s="265"/>
      <c r="V119" s="266"/>
      <c r="W119" s="562">
        <f t="shared" si="86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4"/>
        <v/>
      </c>
      <c r="AK119" s="406" t="str">
        <f t="shared" si="95"/>
        <v/>
      </c>
    </row>
    <row r="120" spans="1:37" s="255" customFormat="1" ht="19.2" customHeight="1">
      <c r="A120" s="913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901"/>
      <c r="T120" s="265"/>
      <c r="U120" s="265"/>
      <c r="V120" s="266"/>
      <c r="W120" s="562">
        <f t="shared" si="86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4"/>
        <v/>
      </c>
      <c r="AK120" s="406" t="str">
        <f t="shared" si="95"/>
        <v/>
      </c>
    </row>
    <row r="121" spans="1:37" ht="19.2" customHeight="1">
      <c r="A121" s="914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6">AVERAGE(N109:N120)</f>
        <v>1448.248255708259</v>
      </c>
      <c r="O121" s="239">
        <f t="shared" si="96"/>
        <v>101.82853341553167</v>
      </c>
      <c r="P121" s="78">
        <f t="shared" ref="P121:P129" si="97">M121-J121</f>
        <v>0</v>
      </c>
      <c r="Q121" s="79">
        <f t="shared" ref="Q121:Q129" si="98">O121-L121</f>
        <v>-10.239296902298662</v>
      </c>
      <c r="R121" s="209">
        <f t="shared" ref="R121:R129" si="99">O121/L121</f>
        <v>0.90863304060353922</v>
      </c>
      <c r="S121" s="909"/>
      <c r="T121" s="198"/>
      <c r="U121" s="198"/>
      <c r="V121" s="74"/>
      <c r="W121" s="562">
        <f t="shared" si="86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0</v>
      </c>
      <c r="AE121" s="139">
        <f>SUM(AE109:AE120)</f>
        <v>0</v>
      </c>
      <c r="AF121" s="78">
        <f>N121-K121</f>
        <v>-151.75174429174103</v>
      </c>
      <c r="AG121" s="160">
        <f>N121/K121</f>
        <v>0.90515515981766181</v>
      </c>
      <c r="AH121" s="894"/>
    </row>
    <row r="122" spans="1:37" ht="19.2" customHeight="1">
      <c r="A122" s="916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1075</v>
      </c>
      <c r="H122" s="75">
        <f t="shared" ref="H122:H132" si="100">F122*G122</f>
        <v>64005.5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101">G122/W122*60</f>
        <v>1290.0000000000005</v>
      </c>
      <c r="O122" s="276">
        <f t="shared" ref="O122:O129" si="102">N122/M122</f>
        <v>71.666666666666686</v>
      </c>
      <c r="P122" s="140">
        <f t="shared" si="97"/>
        <v>0</v>
      </c>
      <c r="Q122" s="220">
        <f t="shared" si="98"/>
        <v>-5.2777777777777573</v>
      </c>
      <c r="R122" s="141">
        <f t="shared" si="99"/>
        <v>0.93140794223826739</v>
      </c>
      <c r="S122" s="910">
        <f>R134</f>
        <v>0.94311070731748159</v>
      </c>
      <c r="T122" s="198">
        <v>0.5</v>
      </c>
      <c r="U122" s="198">
        <v>0.53472222222222221</v>
      </c>
      <c r="V122" s="266">
        <v>5</v>
      </c>
      <c r="W122" s="562">
        <f t="shared" si="86"/>
        <v>49.999999999999986</v>
      </c>
      <c r="X122" s="83"/>
      <c r="Y122" s="83"/>
      <c r="Z122" s="84"/>
      <c r="AA122" s="84"/>
      <c r="AB122" s="895"/>
      <c r="AC122" s="895"/>
      <c r="AD122" s="550"/>
      <c r="AE122" s="550"/>
      <c r="AF122" s="78">
        <f t="shared" si="69"/>
        <v>-94.999999999999545</v>
      </c>
      <c r="AG122" s="554">
        <f t="shared" si="70"/>
        <v>0.93140794223826751</v>
      </c>
      <c r="AH122" s="909">
        <f>AG134</f>
        <v>0.94345933657735248</v>
      </c>
      <c r="AJ122" s="62" t="str">
        <f>A122</f>
        <v>綜合二組
(ET-55)</v>
      </c>
      <c r="AK122" s="404">
        <f>AVERAGE(AK123:AK133)</f>
        <v>6.7142857142857082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1546</v>
      </c>
      <c r="H123" s="75">
        <f t="shared" si="100"/>
        <v>90703.82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101"/>
        <v>1344.3478260869551</v>
      </c>
      <c r="O123" s="118">
        <f t="shared" si="102"/>
        <v>70.755148741418694</v>
      </c>
      <c r="P123" s="84">
        <f t="shared" si="97"/>
        <v>0</v>
      </c>
      <c r="Q123" s="119">
        <f t="shared" si="98"/>
        <v>-5.0343249427918266</v>
      </c>
      <c r="R123" s="551">
        <f t="shared" si="99"/>
        <v>0.93357487922705229</v>
      </c>
      <c r="S123" s="910"/>
      <c r="T123" s="198">
        <v>0.54027777777777775</v>
      </c>
      <c r="U123" s="198">
        <v>0.58819444444444446</v>
      </c>
      <c r="V123" s="266">
        <v>8</v>
      </c>
      <c r="W123" s="562">
        <f t="shared" si="86"/>
        <v>69.000000000000071</v>
      </c>
      <c r="X123" s="83"/>
      <c r="Y123" s="83"/>
      <c r="Z123" s="84"/>
      <c r="AA123" s="84"/>
      <c r="AB123" s="895"/>
      <c r="AC123" s="895"/>
      <c r="AD123" s="550"/>
      <c r="AE123" s="550"/>
      <c r="AF123" s="78">
        <f t="shared" si="69"/>
        <v>-95.652173913044862</v>
      </c>
      <c r="AG123" s="554">
        <f t="shared" si="70"/>
        <v>0.93357487922705218</v>
      </c>
      <c r="AH123" s="910"/>
      <c r="AJ123" s="405">
        <f t="shared" ref="AJ123:AJ133" si="103">IF((IF(V123&lt;10,V123,(X123-U122)*1440))=0,"",IF(V123&lt;10,V123,(X123-U122)*1440))</f>
        <v>8</v>
      </c>
      <c r="AK123" s="406">
        <f>IF(AJ123&gt;4,AJ123,"")</f>
        <v>8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1872</v>
      </c>
      <c r="H124" s="75">
        <f t="shared" si="100"/>
        <v>111421.44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101"/>
        <v>1306.0465116279067</v>
      </c>
      <c r="O124" s="276">
        <f t="shared" si="102"/>
        <v>62.192691029900324</v>
      </c>
      <c r="P124" s="140">
        <f t="shared" si="97"/>
        <v>0</v>
      </c>
      <c r="Q124" s="220">
        <f t="shared" si="98"/>
        <v>-3.7596899224806251</v>
      </c>
      <c r="R124" s="141">
        <f t="shared" si="99"/>
        <v>0.94299387121148515</v>
      </c>
      <c r="S124" s="917"/>
      <c r="T124" s="198">
        <v>0.60347222222222219</v>
      </c>
      <c r="U124" s="198">
        <v>0.66319444444444442</v>
      </c>
      <c r="V124" s="266">
        <v>22</v>
      </c>
      <c r="W124" s="562">
        <f t="shared" si="86"/>
        <v>86.000000000000014</v>
      </c>
      <c r="X124" s="227">
        <v>0.59305555555555556</v>
      </c>
      <c r="Y124" s="227">
        <v>0.60277777777777775</v>
      </c>
      <c r="Z124" s="84"/>
      <c r="AA124" s="84"/>
      <c r="AB124" s="895"/>
      <c r="AC124" s="895"/>
      <c r="AD124" s="550"/>
      <c r="AE124" s="550"/>
      <c r="AF124" s="140">
        <f t="shared" si="69"/>
        <v>-78.953488372093261</v>
      </c>
      <c r="AG124" s="141">
        <f t="shared" si="70"/>
        <v>0.94299387121148504</v>
      </c>
      <c r="AH124" s="910"/>
      <c r="AJ124" s="405">
        <f t="shared" si="103"/>
        <v>6.9999999999999751</v>
      </c>
      <c r="AK124" s="406">
        <f t="shared" ref="AK124:AK133" si="104">IF(AJ124&gt;4,AJ124,"")</f>
        <v>6.9999999999999751</v>
      </c>
    </row>
    <row r="125" spans="1:37" ht="19.2" customHeight="1">
      <c r="A125" s="916"/>
      <c r="B125" s="168" t="s">
        <v>166</v>
      </c>
      <c r="C125" s="127"/>
      <c r="D125" s="71" t="s">
        <v>190</v>
      </c>
      <c r="E125" s="72"/>
      <c r="F125" s="73">
        <v>47.6</v>
      </c>
      <c r="G125" s="74">
        <v>1678</v>
      </c>
      <c r="H125" s="75">
        <f t="shared" si="100"/>
        <v>79872.800000000003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101"/>
        <v>1379.1780821917798</v>
      </c>
      <c r="O125" s="276">
        <f t="shared" si="102"/>
        <v>65.675146771037134</v>
      </c>
      <c r="P125" s="140">
        <f t="shared" si="97"/>
        <v>0</v>
      </c>
      <c r="Q125" s="220">
        <f t="shared" si="98"/>
        <v>-2.896281800391435</v>
      </c>
      <c r="R125" s="141">
        <f t="shared" si="99"/>
        <v>0.95776255707762492</v>
      </c>
      <c r="S125" s="917"/>
      <c r="T125" s="198">
        <v>0.70833333333333337</v>
      </c>
      <c r="U125" s="198">
        <v>0.75902777777777786</v>
      </c>
      <c r="V125" s="266">
        <v>6</v>
      </c>
      <c r="W125" s="562">
        <f t="shared" si="86"/>
        <v>73.000000000000057</v>
      </c>
      <c r="X125" s="93"/>
      <c r="Y125" s="93"/>
      <c r="Z125" s="84"/>
      <c r="AA125" s="84"/>
      <c r="AB125" s="895"/>
      <c r="AC125" s="895"/>
      <c r="AD125" s="550"/>
      <c r="AE125" s="550"/>
      <c r="AF125" s="78">
        <f t="shared" si="69"/>
        <v>-60.821917808220178</v>
      </c>
      <c r="AG125" s="554">
        <f t="shared" si="70"/>
        <v>0.95776255707762492</v>
      </c>
      <c r="AH125" s="911"/>
      <c r="AJ125" s="405">
        <f t="shared" si="103"/>
        <v>6</v>
      </c>
      <c r="AK125" s="406">
        <f t="shared" si="104"/>
        <v>6</v>
      </c>
    </row>
    <row r="126" spans="1:37" ht="19.2" customHeight="1">
      <c r="A126" s="916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1067</v>
      </c>
      <c r="H126" s="75">
        <f t="shared" si="100"/>
        <v>60594.93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101"/>
        <v>1561.4634146341459</v>
      </c>
      <c r="O126" s="118">
        <f t="shared" si="102"/>
        <v>86.74796747967477</v>
      </c>
      <c r="P126" s="84">
        <f t="shared" si="97"/>
        <v>0</v>
      </c>
      <c r="Q126" s="119">
        <f t="shared" si="98"/>
        <v>-4.1409214092141156</v>
      </c>
      <c r="R126" s="551">
        <f t="shared" si="99"/>
        <v>0.95443973999642173</v>
      </c>
      <c r="S126" s="917"/>
      <c r="T126" s="198">
        <v>0.76388888888888895</v>
      </c>
      <c r="U126" s="198">
        <v>0.79236111111111118</v>
      </c>
      <c r="V126" s="266">
        <v>7</v>
      </c>
      <c r="W126" s="562">
        <f t="shared" si="86"/>
        <v>41.000000000000014</v>
      </c>
      <c r="X126" s="93"/>
      <c r="Y126" s="93"/>
      <c r="Z126" s="84"/>
      <c r="AA126" s="84"/>
      <c r="AB126" s="895"/>
      <c r="AC126" s="895"/>
      <c r="AD126" s="550">
        <v>1</v>
      </c>
      <c r="AE126" s="550"/>
      <c r="AF126" s="140">
        <f t="shared" si="69"/>
        <v>-74.53658536585408</v>
      </c>
      <c r="AG126" s="141">
        <f t="shared" si="70"/>
        <v>0.95443973999642173</v>
      </c>
      <c r="AH126" s="911"/>
      <c r="AJ126" s="405">
        <f t="shared" si="103"/>
        <v>7</v>
      </c>
      <c r="AK126" s="406">
        <f t="shared" si="104"/>
        <v>7</v>
      </c>
    </row>
    <row r="127" spans="1:37" ht="19.2" customHeight="1">
      <c r="A127" s="916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911</v>
      </c>
      <c r="H127" s="75">
        <f t="shared" si="100"/>
        <v>51808.57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101"/>
        <v>1561.7142857142842</v>
      </c>
      <c r="O127" s="118">
        <f t="shared" si="102"/>
        <v>86.761904761904674</v>
      </c>
      <c r="P127" s="84">
        <f t="shared" si="97"/>
        <v>0</v>
      </c>
      <c r="Q127" s="119">
        <f t="shared" si="98"/>
        <v>-4.1269841269842118</v>
      </c>
      <c r="R127" s="551">
        <f t="shared" si="99"/>
        <v>0.95459308417743527</v>
      </c>
      <c r="S127" s="917"/>
      <c r="T127" s="198">
        <v>0.80833333333333335</v>
      </c>
      <c r="U127" s="198">
        <v>0.83263888888888893</v>
      </c>
      <c r="V127" s="552">
        <v>23</v>
      </c>
      <c r="W127" s="562">
        <f t="shared" si="86"/>
        <v>35.000000000000036</v>
      </c>
      <c r="X127" s="93">
        <v>0.79652777777777783</v>
      </c>
      <c r="Y127" s="93">
        <v>0.80694444444444446</v>
      </c>
      <c r="Z127" s="84"/>
      <c r="AA127" s="84"/>
      <c r="AB127" s="895"/>
      <c r="AC127" s="895"/>
      <c r="AD127" s="550"/>
      <c r="AE127" s="550"/>
      <c r="AF127" s="140">
        <f t="shared" si="69"/>
        <v>-74.285714285715812</v>
      </c>
      <c r="AG127" s="141">
        <f t="shared" si="70"/>
        <v>0.95459308417743527</v>
      </c>
      <c r="AH127" s="911"/>
      <c r="AJ127" s="405">
        <f t="shared" si="103"/>
        <v>5.9999999999999787</v>
      </c>
      <c r="AK127" s="406">
        <f t="shared" si="104"/>
        <v>5.9999999999999787</v>
      </c>
    </row>
    <row r="128" spans="1:37" ht="19.2" customHeight="1">
      <c r="A128" s="916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305</v>
      </c>
      <c r="H128" s="75">
        <f t="shared" si="100"/>
        <v>17741.850000000002</v>
      </c>
      <c r="I128" s="550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101"/>
        <v>1525.0000000000055</v>
      </c>
      <c r="O128" s="276">
        <f t="shared" si="102"/>
        <v>95.312500000000341</v>
      </c>
      <c r="P128" s="140">
        <f t="shared" si="97"/>
        <v>0</v>
      </c>
      <c r="Q128" s="220">
        <f t="shared" si="98"/>
        <v>-6.9374999999996589</v>
      </c>
      <c r="R128" s="141">
        <f t="shared" si="99"/>
        <v>0.9321515892420571</v>
      </c>
      <c r="S128" s="917"/>
      <c r="T128" s="198">
        <v>0.83750000000000002</v>
      </c>
      <c r="U128" s="198">
        <v>0.84583333333333333</v>
      </c>
      <c r="V128" s="552">
        <v>7</v>
      </c>
      <c r="W128" s="562">
        <f t="shared" si="86"/>
        <v>11.999999999999957</v>
      </c>
      <c r="X128" s="93"/>
      <c r="Y128" s="93"/>
      <c r="Z128" s="84"/>
      <c r="AA128" s="84"/>
      <c r="AB128" s="895"/>
      <c r="AC128" s="895"/>
      <c r="AD128" s="550"/>
      <c r="AE128" s="550"/>
      <c r="AF128" s="78">
        <f t="shared" si="69"/>
        <v>-110.99999999999454</v>
      </c>
      <c r="AG128" s="554">
        <f t="shared" si="70"/>
        <v>0.9321515892420571</v>
      </c>
      <c r="AH128" s="911"/>
      <c r="AJ128" s="405">
        <f t="shared" si="103"/>
        <v>7</v>
      </c>
      <c r="AK128" s="406">
        <f t="shared" si="104"/>
        <v>7</v>
      </c>
    </row>
    <row r="129" spans="1:37" ht="19.2" customHeight="1">
      <c r="A129" s="916"/>
      <c r="B129" s="168" t="s">
        <v>166</v>
      </c>
      <c r="C129" s="190"/>
      <c r="D129" s="88" t="s">
        <v>144</v>
      </c>
      <c r="E129" s="90"/>
      <c r="F129" s="73">
        <v>57.3</v>
      </c>
      <c r="G129" s="85">
        <v>721</v>
      </c>
      <c r="H129" s="75">
        <f t="shared" si="100"/>
        <v>41313.299999999996</v>
      </c>
      <c r="I129" s="550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101"/>
        <v>1351.8749999999982</v>
      </c>
      <c r="O129" s="118">
        <f t="shared" si="102"/>
        <v>71.151315789473585</v>
      </c>
      <c r="P129" s="84">
        <f t="shared" si="97"/>
        <v>0</v>
      </c>
      <c r="Q129" s="119">
        <f t="shared" si="98"/>
        <v>-4.6381578947369348</v>
      </c>
      <c r="R129" s="551">
        <f t="shared" si="99"/>
        <v>0.93880208333333215</v>
      </c>
      <c r="S129" s="917"/>
      <c r="T129" s="198">
        <v>0.85</v>
      </c>
      <c r="U129" s="198">
        <v>0.87222222222222223</v>
      </c>
      <c r="V129" s="552">
        <v>6</v>
      </c>
      <c r="W129" s="562">
        <f t="shared" si="86"/>
        <v>32.000000000000043</v>
      </c>
      <c r="X129" s="93"/>
      <c r="Y129" s="93"/>
      <c r="Z129" s="84"/>
      <c r="AA129" s="84"/>
      <c r="AB129" s="895"/>
      <c r="AC129" s="895"/>
      <c r="AD129" s="550"/>
      <c r="AE129" s="550"/>
      <c r="AF129" s="140">
        <f t="shared" si="69"/>
        <v>-88.125000000001819</v>
      </c>
      <c r="AG129" s="141">
        <f t="shared" si="70"/>
        <v>0.93880208333333204</v>
      </c>
      <c r="AH129" s="911"/>
      <c r="AJ129" s="405">
        <f t="shared" si="103"/>
        <v>6</v>
      </c>
      <c r="AK129" s="406">
        <f t="shared" si="104"/>
        <v>6</v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100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917"/>
      <c r="T130" s="198"/>
      <c r="U130" s="198"/>
      <c r="V130" s="552"/>
      <c r="W130" s="562">
        <f t="shared" si="86"/>
        <v>0</v>
      </c>
      <c r="X130" s="93"/>
      <c r="Y130" s="93"/>
      <c r="Z130" s="84"/>
      <c r="AA130" s="84"/>
      <c r="AB130" s="895"/>
      <c r="AC130" s="895"/>
      <c r="AD130" s="550"/>
      <c r="AE130" s="550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3"/>
        <v/>
      </c>
      <c r="AK130" s="406" t="str">
        <f t="shared" si="104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0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552"/>
      <c r="W131" s="562">
        <f t="shared" si="86"/>
        <v>0</v>
      </c>
      <c r="X131" s="93"/>
      <c r="Y131" s="93"/>
      <c r="Z131" s="84"/>
      <c r="AA131" s="84"/>
      <c r="AB131" s="895"/>
      <c r="AC131" s="895"/>
      <c r="AD131" s="550"/>
      <c r="AE131" s="550"/>
      <c r="AF131" s="78">
        <f t="shared" si="69"/>
        <v>0</v>
      </c>
      <c r="AG131" s="554" t="e">
        <f t="shared" si="70"/>
        <v>#DIV/0!</v>
      </c>
      <c r="AH131" s="911"/>
      <c r="AJ131" s="405" t="str">
        <f t="shared" si="103"/>
        <v/>
      </c>
      <c r="AK131" s="406" t="str">
        <f t="shared" si="104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00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917"/>
      <c r="T132" s="198"/>
      <c r="U132" s="198"/>
      <c r="V132" s="552"/>
      <c r="W132" s="562">
        <f t="shared" si="86"/>
        <v>0</v>
      </c>
      <c r="X132" s="93"/>
      <c r="Y132" s="93"/>
      <c r="Z132" s="84"/>
      <c r="AA132" s="84"/>
      <c r="AB132" s="895"/>
      <c r="AC132" s="895"/>
      <c r="AD132" s="550"/>
      <c r="AE132" s="550"/>
      <c r="AF132" s="104"/>
      <c r="AG132" s="555"/>
      <c r="AH132" s="911"/>
      <c r="AJ132" s="405" t="str">
        <f t="shared" si="103"/>
        <v/>
      </c>
      <c r="AK132" s="406" t="str">
        <f t="shared" si="104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917"/>
      <c r="T133" s="198"/>
      <c r="U133" s="198"/>
      <c r="V133" s="552"/>
      <c r="W133" s="282">
        <f t="shared" si="86"/>
        <v>0</v>
      </c>
      <c r="X133" s="93"/>
      <c r="Y133" s="93"/>
      <c r="Z133" s="84"/>
      <c r="AA133" s="84"/>
      <c r="AB133" s="895"/>
      <c r="AC133" s="895"/>
      <c r="AD133" s="550"/>
      <c r="AE133" s="550"/>
      <c r="AF133" s="104"/>
      <c r="AG133" s="555"/>
      <c r="AH133" s="911"/>
      <c r="AJ133" s="405" t="str">
        <f t="shared" si="103"/>
        <v/>
      </c>
      <c r="AK133" s="406" t="str">
        <f t="shared" si="104"/>
        <v/>
      </c>
    </row>
    <row r="134" spans="1:37" ht="19.2" customHeight="1">
      <c r="A134" s="916"/>
      <c r="B134" s="203">
        <v>0</v>
      </c>
      <c r="C134" s="132" t="s">
        <v>846</v>
      </c>
      <c r="D134" s="891" t="s">
        <v>750</v>
      </c>
      <c r="E134" s="891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105">AVERAGE(M122:M133)</f>
        <v>18.75</v>
      </c>
      <c r="N134" s="284">
        <f t="shared" si="105"/>
        <v>1414.9531400318845</v>
      </c>
      <c r="O134" s="285">
        <f t="shared" si="105"/>
        <v>76.282917655009527</v>
      </c>
      <c r="P134" s="81">
        <f t="shared" ref="P134:P143" si="106">M134-J134</f>
        <v>0</v>
      </c>
      <c r="Q134" s="178">
        <f t="shared" ref="Q134:Q143" si="107">O134-L134</f>
        <v>-4.6014547342970786</v>
      </c>
      <c r="R134" s="286">
        <f t="shared" ref="R134:R143" si="108">O134/L134</f>
        <v>0.94311070731748159</v>
      </c>
      <c r="S134" s="910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1</v>
      </c>
      <c r="AE134" s="139">
        <f>SUM(AE122:AE133)</f>
        <v>0</v>
      </c>
      <c r="AF134" s="78">
        <f t="shared" si="69"/>
        <v>-84.796859968115541</v>
      </c>
      <c r="AG134" s="554">
        <f t="shared" si="70"/>
        <v>0.94345933657735248</v>
      </c>
      <c r="AH134" s="911"/>
    </row>
    <row r="135" spans="1:37" ht="19.2" customHeight="1">
      <c r="A135" s="897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1588</v>
      </c>
      <c r="H135" s="287">
        <f t="shared" ref="H135:H146" si="109">F135*G135</f>
        <v>85894.92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10">G135/W135*60</f>
        <v>1270.4000000000005</v>
      </c>
      <c r="O135" s="149">
        <f t="shared" ref="O135:O143" si="111">N135/M135</f>
        <v>74.729411764705915</v>
      </c>
      <c r="P135" s="84">
        <f t="shared" si="106"/>
        <v>1</v>
      </c>
      <c r="Q135" s="119">
        <f t="shared" si="107"/>
        <v>-19.020588235294085</v>
      </c>
      <c r="R135" s="551">
        <f t="shared" si="108"/>
        <v>0.79711372549019643</v>
      </c>
      <c r="S135" s="901">
        <f>R147</f>
        <v>0.89472609646315482</v>
      </c>
      <c r="T135" s="288">
        <v>0.45833333333333331</v>
      </c>
      <c r="U135" s="198">
        <v>0.51041666666666663</v>
      </c>
      <c r="V135" s="153">
        <v>5</v>
      </c>
      <c r="W135" s="289">
        <f t="shared" ref="W135:W147" si="112">(U135-T135)*24*60</f>
        <v>74.999999999999972</v>
      </c>
      <c r="X135" s="83"/>
      <c r="Y135" s="83"/>
      <c r="Z135" s="84"/>
      <c r="AA135" s="84"/>
      <c r="AB135" s="895"/>
      <c r="AC135" s="895"/>
      <c r="AD135" s="550"/>
      <c r="AE135" s="550"/>
      <c r="AF135" s="150">
        <f t="shared" si="69"/>
        <v>-229.59999999999945</v>
      </c>
      <c r="AG135" s="155">
        <f t="shared" si="70"/>
        <v>0.84693333333333365</v>
      </c>
      <c r="AH135" s="894">
        <f>AG147</f>
        <v>0.90416745329758952</v>
      </c>
      <c r="AJ135" s="62" t="str">
        <f>A135</f>
        <v>綜合三組
(ET-55)</v>
      </c>
      <c r="AK135" s="404">
        <f>AVERAGE(AK136:AK146)</f>
        <v>6.5000000000000338</v>
      </c>
    </row>
    <row r="136" spans="1:37" ht="19.2" customHeight="1">
      <c r="A136" s="898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1046</v>
      </c>
      <c r="H136" s="116">
        <f t="shared" si="109"/>
        <v>53000.82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10"/>
        <v>1280.8163265306125</v>
      </c>
      <c r="O136" s="118">
        <f t="shared" si="111"/>
        <v>71.156462585034035</v>
      </c>
      <c r="P136" s="84">
        <f t="shared" si="106"/>
        <v>0</v>
      </c>
      <c r="Q136" s="119">
        <f t="shared" si="107"/>
        <v>-12.176870748299294</v>
      </c>
      <c r="R136" s="551">
        <f t="shared" si="108"/>
        <v>0.85387755102040852</v>
      </c>
      <c r="S136" s="901"/>
      <c r="T136" s="288">
        <v>0.51527777777777772</v>
      </c>
      <c r="U136" s="198">
        <v>0.54930555555555549</v>
      </c>
      <c r="V136" s="153">
        <v>7</v>
      </c>
      <c r="W136" s="289">
        <f t="shared" si="112"/>
        <v>48.999999999999986</v>
      </c>
      <c r="X136" s="83"/>
      <c r="Y136" s="83"/>
      <c r="Z136" s="84"/>
      <c r="AA136" s="84"/>
      <c r="AB136" s="895"/>
      <c r="AC136" s="895"/>
      <c r="AD136" s="550"/>
      <c r="AE136" s="550"/>
      <c r="AF136" s="78">
        <f t="shared" si="69"/>
        <v>-219.18367346938749</v>
      </c>
      <c r="AG136" s="160">
        <f t="shared" si="70"/>
        <v>0.8538775510204083</v>
      </c>
      <c r="AH136" s="894"/>
      <c r="AJ136" s="405">
        <f t="shared" ref="AJ136:AJ146" si="113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1076</v>
      </c>
      <c r="H137" s="116">
        <f t="shared" si="109"/>
        <v>57318.520000000004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10"/>
        <v>1291.2000000000005</v>
      </c>
      <c r="O137" s="149">
        <f t="shared" si="111"/>
        <v>80.700000000000031</v>
      </c>
      <c r="P137" s="84">
        <f t="shared" si="106"/>
        <v>0</v>
      </c>
      <c r="Q137" s="119">
        <f t="shared" si="107"/>
        <v>-13.049999999999969</v>
      </c>
      <c r="R137" s="551">
        <f t="shared" si="108"/>
        <v>0.86080000000000034</v>
      </c>
      <c r="S137" s="901"/>
      <c r="T137" s="198">
        <v>0.56458333333333321</v>
      </c>
      <c r="U137" s="198">
        <v>0.59930555555555542</v>
      </c>
      <c r="V137" s="290">
        <v>22</v>
      </c>
      <c r="W137" s="289">
        <f t="shared" si="112"/>
        <v>49.999999999999986</v>
      </c>
      <c r="X137" s="83">
        <v>0.5541666666666667</v>
      </c>
      <c r="Y137" s="83">
        <v>0.56388888888888888</v>
      </c>
      <c r="Z137" s="84"/>
      <c r="AA137" s="84"/>
      <c r="AB137" s="895"/>
      <c r="AC137" s="895"/>
      <c r="AD137" s="550"/>
      <c r="AE137" s="550"/>
      <c r="AF137" s="78">
        <f t="shared" si="69"/>
        <v>-208.7999999999995</v>
      </c>
      <c r="AG137" s="160">
        <f t="shared" si="70"/>
        <v>0.86080000000000034</v>
      </c>
      <c r="AH137" s="894"/>
      <c r="AJ137" s="405">
        <f t="shared" si="113"/>
        <v>7.000000000000135</v>
      </c>
      <c r="AK137" s="406">
        <f t="shared" ref="AK137:AK146" si="114">IF(AJ137&gt;4,AJ137,"")</f>
        <v>7.000000000000135</v>
      </c>
    </row>
    <row r="138" spans="1:37" ht="19.2" customHeight="1">
      <c r="A138" s="898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1535</v>
      </c>
      <c r="H138" s="116">
        <f t="shared" si="109"/>
        <v>88623.225000000006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10"/>
        <v>1261.6438356164374</v>
      </c>
      <c r="O138" s="118">
        <f t="shared" si="111"/>
        <v>78.852739726027337</v>
      </c>
      <c r="P138" s="84">
        <f t="shared" si="106"/>
        <v>0</v>
      </c>
      <c r="Q138" s="119">
        <f t="shared" si="107"/>
        <v>-18.959760273972663</v>
      </c>
      <c r="R138" s="551">
        <f t="shared" si="108"/>
        <v>0.80616219528206867</v>
      </c>
      <c r="S138" s="901"/>
      <c r="T138" s="198">
        <v>0.60347222222222208</v>
      </c>
      <c r="U138" s="198">
        <v>0.65416666666666656</v>
      </c>
      <c r="V138" s="290">
        <v>6</v>
      </c>
      <c r="W138" s="289">
        <f t="shared" si="112"/>
        <v>73.000000000000057</v>
      </c>
      <c r="X138" s="83"/>
      <c r="Y138" s="83"/>
      <c r="Z138" s="84"/>
      <c r="AA138" s="84"/>
      <c r="AB138" s="895"/>
      <c r="AC138" s="895"/>
      <c r="AD138" s="550"/>
      <c r="AE138" s="550"/>
      <c r="AF138" s="78">
        <f t="shared" si="69"/>
        <v>-303.3561643835626</v>
      </c>
      <c r="AG138" s="160">
        <f t="shared" si="70"/>
        <v>0.80616219528206867</v>
      </c>
      <c r="AH138" s="894"/>
      <c r="AJ138" s="405">
        <f t="shared" si="113"/>
        <v>6</v>
      </c>
      <c r="AK138" s="406">
        <f t="shared" si="114"/>
        <v>6</v>
      </c>
    </row>
    <row r="139" spans="1:37" ht="19.2" customHeight="1">
      <c r="A139" s="898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1363</v>
      </c>
      <c r="H139" s="116">
        <f t="shared" si="109"/>
        <v>69485.739999999991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10"/>
        <v>1386.1016949152554</v>
      </c>
      <c r="O139" s="149">
        <f t="shared" si="111"/>
        <v>69.30508474576277</v>
      </c>
      <c r="P139" s="84">
        <f t="shared" si="106"/>
        <v>0</v>
      </c>
      <c r="Q139" s="119">
        <f t="shared" si="107"/>
        <v>-2.6949152542372303</v>
      </c>
      <c r="R139" s="551">
        <f t="shared" si="108"/>
        <v>0.96257062146892736</v>
      </c>
      <c r="S139" s="901"/>
      <c r="T139" s="198">
        <v>0.70833333333333337</v>
      </c>
      <c r="U139" s="198">
        <v>0.74930555555555556</v>
      </c>
      <c r="V139" s="291">
        <v>5</v>
      </c>
      <c r="W139" s="289">
        <f t="shared" si="112"/>
        <v>58.99999999999995</v>
      </c>
      <c r="X139" s="83"/>
      <c r="Y139" s="83"/>
      <c r="Z139" s="84"/>
      <c r="AA139" s="84"/>
      <c r="AB139" s="895"/>
      <c r="AC139" s="895"/>
      <c r="AD139" s="550"/>
      <c r="AE139" s="550"/>
      <c r="AF139" s="78">
        <f t="shared" si="69"/>
        <v>-53.898305084744607</v>
      </c>
      <c r="AG139" s="160">
        <f t="shared" si="70"/>
        <v>0.96257062146892736</v>
      </c>
      <c r="AH139" s="894"/>
      <c r="AJ139" s="405">
        <f t="shared" si="113"/>
        <v>5</v>
      </c>
      <c r="AK139" s="406">
        <f t="shared" si="114"/>
        <v>5</v>
      </c>
    </row>
    <row r="140" spans="1:37" ht="19.2" customHeight="1">
      <c r="A140" s="899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1403</v>
      </c>
      <c r="H140" s="116">
        <f t="shared" si="109"/>
        <v>71440.760000000009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10"/>
        <v>1380.0000000000014</v>
      </c>
      <c r="O140" s="149">
        <f t="shared" si="111"/>
        <v>72.631578947368496</v>
      </c>
      <c r="P140" s="84">
        <f t="shared" si="106"/>
        <v>0</v>
      </c>
      <c r="Q140" s="119">
        <f t="shared" si="107"/>
        <v>-3.1578947368420245</v>
      </c>
      <c r="R140" s="551">
        <f t="shared" si="108"/>
        <v>0.95833333333333437</v>
      </c>
      <c r="S140" s="902"/>
      <c r="T140" s="232">
        <v>0.75416666666666665</v>
      </c>
      <c r="U140" s="293">
        <v>0.79652777777777772</v>
      </c>
      <c r="V140" s="294">
        <v>7</v>
      </c>
      <c r="W140" s="289">
        <f t="shared" si="112"/>
        <v>60.999999999999943</v>
      </c>
      <c r="X140" s="83"/>
      <c r="Y140" s="83"/>
      <c r="Z140" s="84"/>
      <c r="AA140" s="84"/>
      <c r="AB140" s="895"/>
      <c r="AC140" s="895"/>
      <c r="AD140" s="550">
        <v>1</v>
      </c>
      <c r="AE140" s="550"/>
      <c r="AF140" s="78">
        <f t="shared" si="69"/>
        <v>-59.999999999998636</v>
      </c>
      <c r="AG140" s="160">
        <f t="shared" si="70"/>
        <v>0.95833333333333426</v>
      </c>
      <c r="AH140" s="894"/>
      <c r="AJ140" s="405">
        <f t="shared" si="113"/>
        <v>7</v>
      </c>
      <c r="AK140" s="406">
        <f t="shared" si="114"/>
        <v>7</v>
      </c>
    </row>
    <row r="141" spans="1:37" ht="19.2" customHeight="1">
      <c r="A141" s="899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963</v>
      </c>
      <c r="H141" s="116">
        <f t="shared" si="109"/>
        <v>52088.670000000006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10"/>
        <v>1375.7142857142851</v>
      </c>
      <c r="O141" s="118">
        <f t="shared" si="111"/>
        <v>72.406015037593946</v>
      </c>
      <c r="P141" s="84">
        <f t="shared" si="106"/>
        <v>0</v>
      </c>
      <c r="Q141" s="119">
        <f t="shared" si="107"/>
        <v>-3.3834586466165746</v>
      </c>
      <c r="R141" s="551">
        <f t="shared" si="108"/>
        <v>0.95535714285714246</v>
      </c>
      <c r="S141" s="902"/>
      <c r="T141" s="232">
        <v>0.8125</v>
      </c>
      <c r="U141" s="293">
        <v>0.84166666666666667</v>
      </c>
      <c r="V141" s="86">
        <v>23</v>
      </c>
      <c r="W141" s="289">
        <f t="shared" si="112"/>
        <v>42.000000000000014</v>
      </c>
      <c r="X141" s="83">
        <v>0.80138888888888893</v>
      </c>
      <c r="Y141" s="83">
        <v>0.81180555555555556</v>
      </c>
      <c r="Z141" s="84"/>
      <c r="AA141" s="84"/>
      <c r="AB141" s="895"/>
      <c r="AC141" s="895"/>
      <c r="AD141" s="550"/>
      <c r="AE141" s="550"/>
      <c r="AF141" s="78">
        <f t="shared" si="69"/>
        <v>-64.285714285714903</v>
      </c>
      <c r="AG141" s="160">
        <f t="shared" si="70"/>
        <v>0.95535714285714246</v>
      </c>
      <c r="AH141" s="894"/>
      <c r="AJ141" s="405">
        <f>IF((IF(V141&lt;10,V141,(X141-U140)*1440))=0,"",IF(V141&lt;10,V141,(X141-U140)*1440))</f>
        <v>7.000000000000135</v>
      </c>
      <c r="AK141" s="406">
        <f>IF(AJ141&gt;4,AJ141,"")</f>
        <v>7.000000000000135</v>
      </c>
    </row>
    <row r="142" spans="1:37" ht="19.2" customHeight="1">
      <c r="A142" s="899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1146</v>
      </c>
      <c r="H142" s="116">
        <f t="shared" si="109"/>
        <v>58067.82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10"/>
        <v>1432.5000000000005</v>
      </c>
      <c r="O142" s="149">
        <f t="shared" si="111"/>
        <v>84.26470588235297</v>
      </c>
      <c r="P142" s="84">
        <f t="shared" si="106"/>
        <v>0</v>
      </c>
      <c r="Q142" s="119">
        <f t="shared" si="107"/>
        <v>-3.9705882352940876</v>
      </c>
      <c r="R142" s="551">
        <f t="shared" si="108"/>
        <v>0.95500000000000029</v>
      </c>
      <c r="S142" s="902"/>
      <c r="T142" s="232">
        <v>0.84583333333333333</v>
      </c>
      <c r="U142" s="293">
        <v>0.87916666666666665</v>
      </c>
      <c r="V142" s="86">
        <v>6</v>
      </c>
      <c r="W142" s="289">
        <f t="shared" si="112"/>
        <v>47.999999999999986</v>
      </c>
      <c r="X142" s="83"/>
      <c r="Y142" s="83"/>
      <c r="Z142" s="84"/>
      <c r="AA142" s="84"/>
      <c r="AB142" s="895"/>
      <c r="AC142" s="895"/>
      <c r="AD142" s="550"/>
      <c r="AE142" s="550"/>
      <c r="AF142" s="78">
        <f t="shared" si="69"/>
        <v>-67.499999999999545</v>
      </c>
      <c r="AG142" s="160">
        <f t="shared" si="70"/>
        <v>0.95500000000000029</v>
      </c>
      <c r="AH142" s="894"/>
      <c r="AJ142" s="405">
        <f t="shared" si="113"/>
        <v>6</v>
      </c>
      <c r="AK142" s="406">
        <f t="shared" si="114"/>
        <v>6</v>
      </c>
    </row>
    <row r="143" spans="1:37" ht="19.2" customHeight="1">
      <c r="A143" s="899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662</v>
      </c>
      <c r="H143" s="116">
        <f t="shared" si="109"/>
        <v>33543.54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10"/>
        <v>1369.6551724137903</v>
      </c>
      <c r="O143" s="149">
        <f t="shared" si="111"/>
        <v>80.567951318458256</v>
      </c>
      <c r="P143" s="84">
        <f t="shared" si="106"/>
        <v>0</v>
      </c>
      <c r="Q143" s="119">
        <f t="shared" si="107"/>
        <v>-4.1379310344829179</v>
      </c>
      <c r="R143" s="551">
        <f t="shared" si="108"/>
        <v>0.95114942528735447</v>
      </c>
      <c r="S143" s="902"/>
      <c r="T143" s="232">
        <v>0.88402777777777775</v>
      </c>
      <c r="U143" s="293">
        <v>0.90416666666666667</v>
      </c>
      <c r="V143" s="86">
        <v>7</v>
      </c>
      <c r="W143" s="289">
        <f t="shared" si="112"/>
        <v>29.000000000000057</v>
      </c>
      <c r="X143" s="83"/>
      <c r="Y143" s="83"/>
      <c r="Z143" s="84"/>
      <c r="AA143" s="84"/>
      <c r="AB143" s="895"/>
      <c r="AC143" s="895"/>
      <c r="AD143" s="550"/>
      <c r="AE143" s="550"/>
      <c r="AF143" s="78">
        <f t="shared" si="69"/>
        <v>-70.344827586209703</v>
      </c>
      <c r="AG143" s="160">
        <f t="shared" si="70"/>
        <v>0.95114942528735436</v>
      </c>
      <c r="AH143" s="894"/>
      <c r="AJ143" s="405">
        <f t="shared" si="113"/>
        <v>7</v>
      </c>
      <c r="AK143" s="406">
        <f t="shared" si="114"/>
        <v>7</v>
      </c>
    </row>
    <row r="144" spans="1:37" ht="19.2" customHeight="1">
      <c r="A144" s="899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9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902"/>
      <c r="T144" s="232"/>
      <c r="U144" s="293"/>
      <c r="V144" s="86"/>
      <c r="W144" s="289">
        <f t="shared" si="112"/>
        <v>0</v>
      </c>
      <c r="X144" s="83"/>
      <c r="Y144" s="83"/>
      <c r="Z144" s="84"/>
      <c r="AA144" s="84"/>
      <c r="AB144" s="895"/>
      <c r="AC144" s="895"/>
      <c r="AD144" s="550"/>
      <c r="AE144" s="550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3"/>
        <v/>
      </c>
      <c r="AK144" s="406" t="str">
        <f t="shared" si="114"/>
        <v/>
      </c>
    </row>
    <row r="145" spans="1:37" ht="19.2" customHeight="1">
      <c r="A145" s="899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9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902"/>
      <c r="T145" s="232"/>
      <c r="U145" s="293"/>
      <c r="V145" s="86"/>
      <c r="W145" s="289">
        <f t="shared" si="112"/>
        <v>0</v>
      </c>
      <c r="X145" s="83"/>
      <c r="Y145" s="83"/>
      <c r="Z145" s="84"/>
      <c r="AA145" s="84"/>
      <c r="AB145" s="895"/>
      <c r="AC145" s="895"/>
      <c r="AD145" s="550"/>
      <c r="AE145" s="550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3"/>
        <v/>
      </c>
      <c r="AK145" s="406" t="str">
        <f t="shared" si="114"/>
        <v/>
      </c>
    </row>
    <row r="146" spans="1:37" ht="19.2" customHeight="1">
      <c r="A146" s="899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9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902"/>
      <c r="T146" s="232"/>
      <c r="U146" s="293"/>
      <c r="V146" s="86"/>
      <c r="W146" s="289">
        <f t="shared" si="112"/>
        <v>0</v>
      </c>
      <c r="X146" s="83"/>
      <c r="Y146" s="83"/>
      <c r="Z146" s="84"/>
      <c r="AA146" s="84"/>
      <c r="AB146" s="895"/>
      <c r="AC146" s="895"/>
      <c r="AD146" s="550"/>
      <c r="AE146" s="550"/>
      <c r="AF146" s="84"/>
      <c r="AG146" s="551"/>
      <c r="AH146" s="894"/>
      <c r="AJ146" s="405" t="str">
        <f t="shared" si="113"/>
        <v/>
      </c>
      <c r="AK146" s="406" t="str">
        <f t="shared" si="114"/>
        <v/>
      </c>
    </row>
    <row r="147" spans="1:37" ht="19.2" customHeight="1">
      <c r="A147" s="900"/>
      <c r="B147" s="298">
        <v>0</v>
      </c>
      <c r="C147" s="132" t="s">
        <v>848</v>
      </c>
      <c r="D147" s="891" t="s">
        <v>750</v>
      </c>
      <c r="E147" s="891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5">AVERAGE(M135:M146)</f>
        <v>17.666666666666668</v>
      </c>
      <c r="N147" s="284">
        <f t="shared" si="115"/>
        <v>1338.6701461322646</v>
      </c>
      <c r="O147" s="285">
        <f t="shared" si="115"/>
        <v>76.068216667478183</v>
      </c>
      <c r="P147" s="81">
        <f t="shared" ref="P147:P154" si="116">M147-J147</f>
        <v>0.11111111111111072</v>
      </c>
      <c r="Q147" s="178">
        <f t="shared" ref="Q147:Q154" si="117">O147-L147</f>
        <v>-8.9502230183376668</v>
      </c>
      <c r="R147" s="300">
        <f t="shared" ref="R147:R154" si="118">O147/L147</f>
        <v>0.89472609646315482</v>
      </c>
      <c r="S147" s="903"/>
      <c r="T147" s="232"/>
      <c r="U147" s="232"/>
      <c r="V147" s="86"/>
      <c r="W147" s="562">
        <f t="shared" si="112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1</v>
      </c>
      <c r="AE147" s="139">
        <f>SUM(AE135:AE146)</f>
        <v>0</v>
      </c>
      <c r="AF147" s="240">
        <f t="shared" si="69"/>
        <v>-141.88540942329109</v>
      </c>
      <c r="AG147" s="301">
        <f t="shared" si="70"/>
        <v>0.90416745329758952</v>
      </c>
      <c r="AH147" s="894"/>
    </row>
    <row r="148" spans="1:37" ht="19.2" customHeight="1">
      <c r="A148" s="906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1751.1000000000001</v>
      </c>
      <c r="H148" s="116">
        <f t="shared" ref="H148:H172" si="119">F148*G148</f>
        <v>64650.612000000008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4" si="120">G148/W148*60</f>
        <v>1545.0882352941178</v>
      </c>
      <c r="O148" s="77">
        <f t="shared" ref="O148:O154" si="121">N148/M148</f>
        <v>128.75735294117649</v>
      </c>
      <c r="P148" s="78">
        <f t="shared" si="116"/>
        <v>0</v>
      </c>
      <c r="Q148" s="79">
        <f t="shared" si="117"/>
        <v>-37.909313725490165</v>
      </c>
      <c r="R148" s="554">
        <f t="shared" si="118"/>
        <v>0.77254411764705899</v>
      </c>
      <c r="S148" s="907">
        <f>R160</f>
        <v>0.84362801585877545</v>
      </c>
      <c r="T148" s="288">
        <v>0.45833333333333331</v>
      </c>
      <c r="U148" s="198">
        <v>0.50555555555555554</v>
      </c>
      <c r="V148" s="552">
        <v>5</v>
      </c>
      <c r="W148" s="562">
        <f>(U148-T148)*24*60</f>
        <v>68</v>
      </c>
      <c r="X148" s="83"/>
      <c r="Y148" s="83"/>
      <c r="Z148" s="84"/>
      <c r="AA148" s="84"/>
      <c r="AB148" s="895"/>
      <c r="AC148" s="895"/>
      <c r="AD148" s="550"/>
      <c r="AE148" s="550"/>
      <c r="AF148" s="78">
        <f t="shared" si="69"/>
        <v>-454.91176470588221</v>
      </c>
      <c r="AG148" s="160">
        <f t="shared" si="70"/>
        <v>0.77254411764705888</v>
      </c>
      <c r="AH148" s="894">
        <f>AG160</f>
        <v>0.83888794900369967</v>
      </c>
    </row>
    <row r="149" spans="1:37" ht="19.2" customHeight="1">
      <c r="A149" s="906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1158.3</v>
      </c>
      <c r="H149" s="116">
        <f t="shared" si="119"/>
        <v>30694.949999999997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20"/>
        <v>1544.3999999999999</v>
      </c>
      <c r="O149" s="77">
        <f t="shared" si="121"/>
        <v>128.69999999999999</v>
      </c>
      <c r="P149" s="78">
        <f t="shared" si="116"/>
        <v>0</v>
      </c>
      <c r="Q149" s="79">
        <f t="shared" si="117"/>
        <v>-37.966666666666669</v>
      </c>
      <c r="R149" s="554">
        <f t="shared" si="118"/>
        <v>0.7722</v>
      </c>
      <c r="S149" s="908"/>
      <c r="T149" s="288">
        <v>0.50902777777777775</v>
      </c>
      <c r="U149" s="198">
        <v>0.54027777777777775</v>
      </c>
      <c r="V149" s="552">
        <v>5</v>
      </c>
      <c r="W149" s="562">
        <f t="shared" ref="W149:W159" si="122">(U149-T149)*24*60</f>
        <v>45</v>
      </c>
      <c r="X149" s="83"/>
      <c r="Y149" s="83"/>
      <c r="Z149" s="84"/>
      <c r="AA149" s="84"/>
      <c r="AB149" s="895"/>
      <c r="AC149" s="895"/>
      <c r="AD149" s="550"/>
      <c r="AE149" s="550"/>
      <c r="AF149" s="78">
        <f t="shared" si="69"/>
        <v>-455.60000000000014</v>
      </c>
      <c r="AG149" s="160">
        <f t="shared" si="70"/>
        <v>0.77219999999999989</v>
      </c>
      <c r="AH149" s="896"/>
    </row>
    <row r="150" spans="1:37" ht="19.2" customHeight="1">
      <c r="A150" s="906"/>
      <c r="B150" s="550" t="s">
        <v>163</v>
      </c>
      <c r="C150" s="258"/>
      <c r="D150" s="214" t="s">
        <v>191</v>
      </c>
      <c r="E150" s="90"/>
      <c r="F150" s="174">
        <v>28.26</v>
      </c>
      <c r="G150" s="85">
        <v>454.8</v>
      </c>
      <c r="H150" s="116">
        <f t="shared" si="119"/>
        <v>12852.648000000001</v>
      </c>
      <c r="I150" s="302"/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20"/>
        <v>1516.0000000000055</v>
      </c>
      <c r="O150" s="77">
        <f t="shared" si="121"/>
        <v>126.33333333333378</v>
      </c>
      <c r="P150" s="78">
        <f t="shared" si="116"/>
        <v>0</v>
      </c>
      <c r="Q150" s="79">
        <f t="shared" si="117"/>
        <v>-40.333333333332874</v>
      </c>
      <c r="R150" s="554">
        <f t="shared" si="118"/>
        <v>0.75800000000000278</v>
      </c>
      <c r="S150" s="908"/>
      <c r="T150" s="288">
        <v>0.54374999999999996</v>
      </c>
      <c r="U150" s="198">
        <v>0.55624999999999991</v>
      </c>
      <c r="V150" s="552">
        <v>5</v>
      </c>
      <c r="W150" s="562">
        <f t="shared" si="122"/>
        <v>17.999999999999936</v>
      </c>
      <c r="X150" s="253"/>
      <c r="Y150" s="253"/>
      <c r="Z150" s="254"/>
      <c r="AA150" s="254"/>
      <c r="AB150" s="895"/>
      <c r="AC150" s="895"/>
      <c r="AD150" s="550"/>
      <c r="AE150" s="550"/>
      <c r="AF150" s="78">
        <f t="shared" si="69"/>
        <v>-483.99999999999454</v>
      </c>
      <c r="AG150" s="160">
        <f t="shared" si="70"/>
        <v>0.75800000000000278</v>
      </c>
      <c r="AH150" s="896"/>
    </row>
    <row r="151" spans="1:37" s="255" customFormat="1" ht="19.2" customHeight="1">
      <c r="A151" s="906"/>
      <c r="B151" s="550" t="s">
        <v>165</v>
      </c>
      <c r="C151" s="258"/>
      <c r="D151" s="88" t="s">
        <v>157</v>
      </c>
      <c r="E151" s="90"/>
      <c r="F151" s="174">
        <v>30.13</v>
      </c>
      <c r="G151" s="85">
        <v>1160.25</v>
      </c>
      <c r="H151" s="116">
        <f t="shared" si="119"/>
        <v>34958.332499999997</v>
      </c>
      <c r="I151" s="302">
        <v>1</v>
      </c>
      <c r="J151" s="129">
        <v>18</v>
      </c>
      <c r="K151" s="85">
        <v>1200</v>
      </c>
      <c r="L151" s="118">
        <v>66.666666666666671</v>
      </c>
      <c r="M151" s="129">
        <v>18</v>
      </c>
      <c r="N151" s="74">
        <f t="shared" si="120"/>
        <v>1071.0000000000011</v>
      </c>
      <c r="O151" s="77">
        <f t="shared" si="121"/>
        <v>59.500000000000064</v>
      </c>
      <c r="P151" s="78">
        <f t="shared" si="116"/>
        <v>0</v>
      </c>
      <c r="Q151" s="79">
        <f t="shared" si="117"/>
        <v>-7.1666666666666075</v>
      </c>
      <c r="R151" s="554">
        <f t="shared" si="118"/>
        <v>0.89250000000000085</v>
      </c>
      <c r="S151" s="908"/>
      <c r="T151" s="288">
        <v>0.56041666666666656</v>
      </c>
      <c r="U151" s="198">
        <v>0.6055555555555554</v>
      </c>
      <c r="V151" s="552">
        <v>6</v>
      </c>
      <c r="W151" s="562">
        <f t="shared" si="122"/>
        <v>64.999999999999929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-128.99999999999886</v>
      </c>
      <c r="AG151" s="160">
        <f t="shared" si="70"/>
        <v>0.89250000000000096</v>
      </c>
      <c r="AH151" s="896"/>
    </row>
    <row r="152" spans="1:37" s="255" customFormat="1" ht="19.2" customHeight="1">
      <c r="A152" s="906"/>
      <c r="B152" s="550" t="s">
        <v>163</v>
      </c>
      <c r="C152" s="258"/>
      <c r="D152" s="88" t="s">
        <v>152</v>
      </c>
      <c r="E152" s="90"/>
      <c r="F152" s="174">
        <v>55.51</v>
      </c>
      <c r="G152" s="85">
        <v>112</v>
      </c>
      <c r="H152" s="116">
        <f t="shared" si="119"/>
        <v>6217.12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20"/>
        <v>1344.0000000000048</v>
      </c>
      <c r="O152" s="77">
        <f t="shared" si="121"/>
        <v>168.0000000000006</v>
      </c>
      <c r="P152" s="78">
        <f t="shared" si="116"/>
        <v>0</v>
      </c>
      <c r="Q152" s="79">
        <f t="shared" si="117"/>
        <v>-19.499999999999403</v>
      </c>
      <c r="R152" s="554">
        <f t="shared" si="118"/>
        <v>0.89600000000000324</v>
      </c>
      <c r="S152" s="908"/>
      <c r="T152" s="303">
        <v>0.70833333333333337</v>
      </c>
      <c r="U152" s="232">
        <v>0.71180555555555558</v>
      </c>
      <c r="V152" s="565">
        <v>5</v>
      </c>
      <c r="W152" s="562">
        <f t="shared" si="122"/>
        <v>4.9999999999999822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-155.99999999999523</v>
      </c>
      <c r="AG152" s="160">
        <f t="shared" si="70"/>
        <v>0.89600000000000324</v>
      </c>
      <c r="AH152" s="896"/>
    </row>
    <row r="153" spans="1:37" s="255" customFormat="1" ht="19.2" customHeight="1">
      <c r="A153" s="906"/>
      <c r="B153" s="550" t="s">
        <v>165</v>
      </c>
      <c r="C153" s="258"/>
      <c r="D153" s="292" t="s">
        <v>153</v>
      </c>
      <c r="E153" s="90"/>
      <c r="F153" s="174">
        <v>28.57</v>
      </c>
      <c r="G153" s="85">
        <v>1471</v>
      </c>
      <c r="H153" s="116">
        <f t="shared" si="119"/>
        <v>42026.47</v>
      </c>
      <c r="I153" s="302"/>
      <c r="J153" s="129">
        <v>8</v>
      </c>
      <c r="K153" s="85">
        <v>1500</v>
      </c>
      <c r="L153" s="118">
        <v>187.5</v>
      </c>
      <c r="M153" s="129">
        <v>8</v>
      </c>
      <c r="N153" s="74">
        <f t="shared" si="120"/>
        <v>1400.9523809523787</v>
      </c>
      <c r="O153" s="77">
        <f t="shared" si="121"/>
        <v>175.11904761904734</v>
      </c>
      <c r="P153" s="78">
        <f t="shared" si="116"/>
        <v>0</v>
      </c>
      <c r="Q153" s="79">
        <f t="shared" si="117"/>
        <v>-12.380952380952664</v>
      </c>
      <c r="R153" s="554">
        <f t="shared" si="118"/>
        <v>0.93396825396825245</v>
      </c>
      <c r="S153" s="908"/>
      <c r="T153" s="303">
        <v>0.71597222222222223</v>
      </c>
      <c r="U153" s="232">
        <v>0.7597222222222223</v>
      </c>
      <c r="V153" s="565">
        <v>6</v>
      </c>
      <c r="W153" s="562">
        <f t="shared" si="122"/>
        <v>63.000000000000099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-99.047619047621311</v>
      </c>
      <c r="AG153" s="160">
        <f t="shared" si="70"/>
        <v>0.93396825396825245</v>
      </c>
      <c r="AH153" s="896"/>
    </row>
    <row r="154" spans="1:37" s="255" customFormat="1" ht="19.2" customHeight="1">
      <c r="A154" s="906"/>
      <c r="B154" s="550" t="s">
        <v>166</v>
      </c>
      <c r="C154" s="258"/>
      <c r="D154" s="292" t="s">
        <v>137</v>
      </c>
      <c r="E154" s="90"/>
      <c r="F154" s="174">
        <v>56.43</v>
      </c>
      <c r="G154" s="85">
        <v>720</v>
      </c>
      <c r="H154" s="116">
        <f t="shared" si="119"/>
        <v>40629.599999999999</v>
      </c>
      <c r="I154" s="302"/>
      <c r="J154" s="129">
        <v>16</v>
      </c>
      <c r="K154" s="85">
        <v>1500</v>
      </c>
      <c r="L154" s="118">
        <v>93.75</v>
      </c>
      <c r="M154" s="129">
        <v>16</v>
      </c>
      <c r="N154" s="74">
        <f t="shared" si="120"/>
        <v>1393.5483870967792</v>
      </c>
      <c r="O154" s="77">
        <f t="shared" si="121"/>
        <v>87.096774193548697</v>
      </c>
      <c r="P154" s="78">
        <f t="shared" si="116"/>
        <v>0</v>
      </c>
      <c r="Q154" s="79">
        <f t="shared" si="117"/>
        <v>-6.653225806451303</v>
      </c>
      <c r="R154" s="554">
        <f t="shared" si="118"/>
        <v>0.92903225806451939</v>
      </c>
      <c r="S154" s="908"/>
      <c r="T154" s="303">
        <v>0.76458333333333339</v>
      </c>
      <c r="U154" s="232">
        <v>0.78611111111111109</v>
      </c>
      <c r="V154" s="565">
        <v>7</v>
      </c>
      <c r="W154" s="562">
        <f t="shared" si="122"/>
        <v>30.99999999999989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-106.45161290322085</v>
      </c>
      <c r="AG154" s="160">
        <f t="shared" si="70"/>
        <v>0.92903225806451939</v>
      </c>
      <c r="AH154" s="896"/>
    </row>
    <row r="155" spans="1:37" s="255" customFormat="1" ht="19.2" customHeight="1">
      <c r="A155" s="906"/>
      <c r="B155" s="550">
        <v>0</v>
      </c>
      <c r="C155" s="258"/>
      <c r="D155" s="292"/>
      <c r="E155" s="90"/>
      <c r="F155" s="174" t="s">
        <v>161</v>
      </c>
      <c r="G155" s="85"/>
      <c r="H155" s="116">
        <f t="shared" si="119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554"/>
      <c r="S155" s="908"/>
      <c r="T155" s="303"/>
      <c r="U155" s="232"/>
      <c r="V155" s="565"/>
      <c r="W155" s="562">
        <f t="shared" si="122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9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908"/>
      <c r="T156" s="303"/>
      <c r="U156" s="232"/>
      <c r="V156" s="565"/>
      <c r="W156" s="304">
        <f t="shared" si="122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9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565"/>
      <c r="W157" s="304">
        <f t="shared" si="122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9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565"/>
      <c r="W158" s="304">
        <f t="shared" si="122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9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908"/>
      <c r="T159" s="303"/>
      <c r="U159" s="232"/>
      <c r="V159" s="565"/>
      <c r="W159" s="309">
        <f t="shared" si="122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850</v>
      </c>
      <c r="D160" s="904" t="s">
        <v>750</v>
      </c>
      <c r="E160" s="905"/>
      <c r="F160" s="98"/>
      <c r="G160" s="238"/>
      <c r="H160" s="237"/>
      <c r="I160" s="101"/>
      <c r="J160" s="311">
        <v>12.285714285714286</v>
      </c>
      <c r="K160" s="311">
        <v>1671.4285714285713</v>
      </c>
      <c r="L160" s="312">
        <v>147.91666666666666</v>
      </c>
      <c r="M160" s="311">
        <f t="shared" ref="M160:O160" si="123">AVERAGE(M148:M159)</f>
        <v>12.285714285714286</v>
      </c>
      <c r="N160" s="311">
        <f t="shared" si="123"/>
        <v>1402.141286191898</v>
      </c>
      <c r="O160" s="312">
        <f t="shared" si="123"/>
        <v>124.78664401244386</v>
      </c>
      <c r="P160" s="104">
        <f t="shared" ref="P160:P166" si="124">M160-J160</f>
        <v>0</v>
      </c>
      <c r="Q160" s="105">
        <f t="shared" ref="Q160:Q166" si="125">O160-L160</f>
        <v>-23.130022654222799</v>
      </c>
      <c r="R160" s="313">
        <f>O160/L160</f>
        <v>0.84362801585877545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0</v>
      </c>
      <c r="AF160" s="104">
        <f t="shared" si="69"/>
        <v>-269.28728523667337</v>
      </c>
      <c r="AG160" s="169">
        <f t="shared" si="70"/>
        <v>0.83888794900369967</v>
      </c>
      <c r="AH160" s="896"/>
    </row>
    <row r="161" spans="1:34" ht="19.2" customHeight="1">
      <c r="A161" s="893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2154.75</v>
      </c>
      <c r="H161" s="116">
        <f t="shared" ref="H161:H170" si="126">F161*G161</f>
        <v>64922.6175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7">G161/W161*60</f>
        <v>1104.9999999999995</v>
      </c>
      <c r="O161" s="118">
        <f t="shared" ref="O161:O166" si="128">N161/M161</f>
        <v>61.388888888888864</v>
      </c>
      <c r="P161" s="84">
        <f t="shared" si="124"/>
        <v>0</v>
      </c>
      <c r="Q161" s="119">
        <f t="shared" si="125"/>
        <v>-5.277777777777807</v>
      </c>
      <c r="R161" s="551">
        <f t="shared" ref="R161:R166" si="129">O161/L161</f>
        <v>0.92083333333333295</v>
      </c>
      <c r="S161" s="894">
        <f>R173</f>
        <v>0.9161255623658231</v>
      </c>
      <c r="T161" s="80">
        <v>0.16666666666666666</v>
      </c>
      <c r="U161" s="80">
        <v>0.24791666666666667</v>
      </c>
      <c r="V161" s="550">
        <v>5</v>
      </c>
      <c r="W161" s="120">
        <f t="shared" ref="W161:W172" si="130">(U161-T161)*24*60</f>
        <v>117.00000000000003</v>
      </c>
      <c r="X161" s="126"/>
      <c r="Y161" s="126"/>
      <c r="Z161" s="84"/>
      <c r="AA161" s="84"/>
      <c r="AB161" s="895"/>
      <c r="AC161" s="895"/>
      <c r="AD161" s="550"/>
      <c r="AE161" s="550"/>
      <c r="AF161" s="84">
        <f t="shared" si="69"/>
        <v>-95.000000000000455</v>
      </c>
      <c r="AG161" s="551">
        <f t="shared" si="70"/>
        <v>0.92083333333333295</v>
      </c>
      <c r="AH161" s="894">
        <f>AG173</f>
        <v>0.91863871286736853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2724</v>
      </c>
      <c r="H162" s="116">
        <f t="shared" si="126"/>
        <v>93242.51999999999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7"/>
        <v>2150.5263157894747</v>
      </c>
      <c r="O162" s="118">
        <f t="shared" si="128"/>
        <v>165.42510121457497</v>
      </c>
      <c r="P162" s="84">
        <f t="shared" si="124"/>
        <v>0</v>
      </c>
      <c r="Q162" s="119">
        <f t="shared" si="125"/>
        <v>-7.6518218623481005</v>
      </c>
      <c r="R162" s="551">
        <f t="shared" si="129"/>
        <v>0.95578947368421097</v>
      </c>
      <c r="S162" s="894"/>
      <c r="T162" s="80">
        <v>0.26319444444444445</v>
      </c>
      <c r="U162" s="80">
        <v>0.31597222222222221</v>
      </c>
      <c r="V162" s="550">
        <v>22</v>
      </c>
      <c r="W162" s="120">
        <f t="shared" si="130"/>
        <v>75.999999999999972</v>
      </c>
      <c r="X162" s="126">
        <v>0.25277777777777777</v>
      </c>
      <c r="Y162" s="126">
        <v>0.26250000000000001</v>
      </c>
      <c r="Z162" s="84"/>
      <c r="AA162" s="84"/>
      <c r="AB162" s="895"/>
      <c r="AC162" s="895"/>
      <c r="AD162" s="550"/>
      <c r="AE162" s="550"/>
      <c r="AF162" s="84">
        <f t="shared" si="69"/>
        <v>-99.473684210525334</v>
      </c>
      <c r="AG162" s="551">
        <f t="shared" si="70"/>
        <v>0.95578947368421097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2915</v>
      </c>
      <c r="H163" s="116">
        <f t="shared" si="126"/>
        <v>99780.45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7"/>
        <v>2159.2592592592587</v>
      </c>
      <c r="O163" s="118">
        <f t="shared" si="128"/>
        <v>196.29629629629625</v>
      </c>
      <c r="P163" s="84">
        <f t="shared" si="124"/>
        <v>0</v>
      </c>
      <c r="Q163" s="119">
        <f t="shared" si="125"/>
        <v>-8.2491582491582847</v>
      </c>
      <c r="R163" s="551">
        <f t="shared" si="129"/>
        <v>0.95967078189300392</v>
      </c>
      <c r="S163" s="894"/>
      <c r="T163" s="80">
        <v>0.3208333333333333</v>
      </c>
      <c r="U163" s="80">
        <v>0.37708333333333333</v>
      </c>
      <c r="V163" s="550">
        <v>7</v>
      </c>
      <c r="W163" s="120">
        <f t="shared" si="130"/>
        <v>81.000000000000028</v>
      </c>
      <c r="X163" s="126"/>
      <c r="Y163" s="126"/>
      <c r="Z163" s="84"/>
      <c r="AA163" s="84"/>
      <c r="AB163" s="895"/>
      <c r="AC163" s="895"/>
      <c r="AD163" s="550"/>
      <c r="AE163" s="550">
        <v>1</v>
      </c>
      <c r="AF163" s="84">
        <f t="shared" si="69"/>
        <v>-90.74074074074133</v>
      </c>
      <c r="AG163" s="551">
        <f t="shared" si="70"/>
        <v>0.95967078189300381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2429.2000000000003</v>
      </c>
      <c r="H164" s="116">
        <f t="shared" si="126"/>
        <v>88447.172000000006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7"/>
        <v>2389.3770491803275</v>
      </c>
      <c r="O164" s="118">
        <f t="shared" si="128"/>
        <v>238.93770491803275</v>
      </c>
      <c r="P164" s="84">
        <f t="shared" si="124"/>
        <v>0</v>
      </c>
      <c r="Q164" s="119">
        <f t="shared" si="125"/>
        <v>-37.962295081967227</v>
      </c>
      <c r="R164" s="551">
        <f t="shared" si="129"/>
        <v>0.86290250963536574</v>
      </c>
      <c r="S164" s="894"/>
      <c r="T164" s="80">
        <v>0.39305555555555555</v>
      </c>
      <c r="U164" s="80">
        <v>0.43541666666666667</v>
      </c>
      <c r="V164" s="550">
        <v>23</v>
      </c>
      <c r="W164" s="120">
        <f t="shared" si="130"/>
        <v>61.000000000000021</v>
      </c>
      <c r="X164" s="126">
        <v>0.38194444444444442</v>
      </c>
      <c r="Y164" s="126">
        <v>0.3923611111111111</v>
      </c>
      <c r="Z164" s="84"/>
      <c r="AA164" s="84"/>
      <c r="AB164" s="895"/>
      <c r="AC164" s="895"/>
      <c r="AD164" s="550"/>
      <c r="AE164" s="550"/>
      <c r="AF164" s="84">
        <f>N164-K164</f>
        <v>-379.6229508196725</v>
      </c>
      <c r="AG164" s="551">
        <f>N164/K164</f>
        <v>0.86290250963536563</v>
      </c>
      <c r="AH164" s="894"/>
    </row>
    <row r="165" spans="1:34" ht="19.2" customHeight="1">
      <c r="A165" s="893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893</v>
      </c>
      <c r="H165" s="116">
        <f t="shared" si="126"/>
        <v>22896.52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7"/>
        <v>1488.3333333333321</v>
      </c>
      <c r="O165" s="118">
        <f t="shared" si="128"/>
        <v>148.8333333333332</v>
      </c>
      <c r="P165" s="84">
        <f t="shared" si="124"/>
        <v>0</v>
      </c>
      <c r="Q165" s="119">
        <f t="shared" si="125"/>
        <v>-1.1666666666667993</v>
      </c>
      <c r="R165" s="551">
        <f t="shared" si="129"/>
        <v>0.99222222222222134</v>
      </c>
      <c r="S165" s="894"/>
      <c r="T165" s="80">
        <v>0.44027777777777777</v>
      </c>
      <c r="U165" s="80">
        <v>0.46527777777777779</v>
      </c>
      <c r="V165" s="550">
        <v>7</v>
      </c>
      <c r="W165" s="120">
        <f t="shared" si="130"/>
        <v>36.000000000000028</v>
      </c>
      <c r="X165" s="126"/>
      <c r="Y165" s="126"/>
      <c r="Z165" s="84"/>
      <c r="AA165" s="84"/>
      <c r="AB165" s="895"/>
      <c r="AC165" s="895"/>
      <c r="AD165" s="550"/>
      <c r="AE165" s="550"/>
      <c r="AF165" s="84">
        <f>N165-K165</f>
        <v>-11.666666666667879</v>
      </c>
      <c r="AG165" s="551">
        <f>N165/K165</f>
        <v>0.99222222222222145</v>
      </c>
      <c r="AH165" s="894"/>
    </row>
    <row r="166" spans="1:34" ht="19.2" customHeight="1">
      <c r="A166" s="893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4858.4000000000005</v>
      </c>
      <c r="H166" s="116">
        <f t="shared" si="126"/>
        <v>176894.34400000001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7"/>
        <v>2409.1239669421479</v>
      </c>
      <c r="O166" s="118">
        <f t="shared" si="128"/>
        <v>240.91239669421481</v>
      </c>
      <c r="P166" s="84">
        <f t="shared" si="124"/>
        <v>0</v>
      </c>
      <c r="Q166" s="119">
        <f t="shared" si="125"/>
        <v>-35.987603305785171</v>
      </c>
      <c r="R166" s="551">
        <f t="shared" si="129"/>
        <v>0.87003393533483142</v>
      </c>
      <c r="S166" s="894"/>
      <c r="T166" s="80">
        <v>0.50555555555555554</v>
      </c>
      <c r="U166" s="80">
        <v>0.58958333333333335</v>
      </c>
      <c r="V166" s="550">
        <v>5</v>
      </c>
      <c r="W166" s="120">
        <f t="shared" si="130"/>
        <v>121.00000000000006</v>
      </c>
      <c r="X166" s="126"/>
      <c r="Y166" s="126"/>
      <c r="Z166" s="84"/>
      <c r="AA166" s="84"/>
      <c r="AB166" s="895"/>
      <c r="AC166" s="895"/>
      <c r="AD166" s="550"/>
      <c r="AE166" s="550"/>
      <c r="AF166" s="84">
        <f>N166-K166</f>
        <v>-359.87603305785206</v>
      </c>
      <c r="AG166" s="551">
        <f>N166/K166</f>
        <v>0.87003393533483131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6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894"/>
      <c r="T167" s="80"/>
      <c r="U167" s="80"/>
      <c r="V167" s="550"/>
      <c r="W167" s="120">
        <f t="shared" si="130"/>
        <v>0</v>
      </c>
      <c r="X167" s="126"/>
      <c r="Y167" s="126"/>
      <c r="Z167" s="84"/>
      <c r="AA167" s="84"/>
      <c r="AB167" s="895"/>
      <c r="AC167" s="895"/>
      <c r="AD167" s="550"/>
      <c r="AE167" s="550"/>
      <c r="AF167" s="84">
        <f t="shared" si="69"/>
        <v>0</v>
      </c>
      <c r="AG167" s="551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6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894"/>
      <c r="T168" s="80"/>
      <c r="U168" s="80"/>
      <c r="V168" s="550"/>
      <c r="W168" s="120">
        <f t="shared" si="130"/>
        <v>0</v>
      </c>
      <c r="X168" s="126"/>
      <c r="Y168" s="126"/>
      <c r="Z168" s="84"/>
      <c r="AA168" s="84"/>
      <c r="AB168" s="895"/>
      <c r="AC168" s="895"/>
      <c r="AD168" s="550"/>
      <c r="AE168" s="550"/>
      <c r="AF168" s="84">
        <f t="shared" si="69"/>
        <v>0</v>
      </c>
      <c r="AG168" s="551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6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894"/>
      <c r="T169" s="80"/>
      <c r="U169" s="80"/>
      <c r="V169" s="550"/>
      <c r="W169" s="120">
        <f t="shared" si="130"/>
        <v>0</v>
      </c>
      <c r="X169" s="126"/>
      <c r="Y169" s="126"/>
      <c r="Z169" s="84"/>
      <c r="AA169" s="84"/>
      <c r="AB169" s="895"/>
      <c r="AC169" s="895"/>
      <c r="AD169" s="550"/>
      <c r="AE169" s="550"/>
      <c r="AF169" s="84">
        <f t="shared" si="69"/>
        <v>0</v>
      </c>
      <c r="AG169" s="551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6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894"/>
      <c r="T170" s="80"/>
      <c r="U170" s="80"/>
      <c r="V170" s="550"/>
      <c r="W170" s="120">
        <f t="shared" si="130"/>
        <v>0</v>
      </c>
      <c r="X170" s="126"/>
      <c r="Y170" s="126"/>
      <c r="Z170" s="84"/>
      <c r="AA170" s="84"/>
      <c r="AB170" s="895"/>
      <c r="AC170" s="895"/>
      <c r="AD170" s="550"/>
      <c r="AE170" s="550"/>
      <c r="AF170" s="84">
        <f t="shared" si="69"/>
        <v>0</v>
      </c>
      <c r="AG170" s="551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9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894"/>
      <c r="T171" s="80"/>
      <c r="U171" s="80"/>
      <c r="V171" s="550"/>
      <c r="W171" s="120">
        <f t="shared" si="130"/>
        <v>0</v>
      </c>
      <c r="X171" s="126"/>
      <c r="Y171" s="126"/>
      <c r="Z171" s="84"/>
      <c r="AA171" s="84"/>
      <c r="AB171" s="895"/>
      <c r="AC171" s="895"/>
      <c r="AD171" s="550"/>
      <c r="AE171" s="550"/>
      <c r="AF171" s="84"/>
      <c r="AG171" s="551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9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894"/>
      <c r="T172" s="80"/>
      <c r="U172" s="80"/>
      <c r="V172" s="550"/>
      <c r="W172" s="120">
        <f t="shared" si="130"/>
        <v>0</v>
      </c>
      <c r="X172" s="126"/>
      <c r="Y172" s="126"/>
      <c r="Z172" s="84"/>
      <c r="AA172" s="84"/>
      <c r="AB172" s="895"/>
      <c r="AC172" s="895"/>
      <c r="AD172" s="550"/>
      <c r="AE172" s="550"/>
      <c r="AF172" s="84"/>
      <c r="AG172" s="551"/>
      <c r="AH172" s="894"/>
    </row>
    <row r="173" spans="1:34" ht="19.2" customHeight="1">
      <c r="A173" s="893"/>
      <c r="B173" s="156">
        <v>0</v>
      </c>
      <c r="C173" s="132" t="s">
        <v>852</v>
      </c>
      <c r="D173" s="891" t="s">
        <v>750</v>
      </c>
      <c r="E173" s="891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1">AVERAGE(M161:M172)</f>
        <v>12</v>
      </c>
      <c r="N173" s="103">
        <f t="shared" si="131"/>
        <v>1950.2699874174234</v>
      </c>
      <c r="O173" s="136">
        <f t="shared" si="131"/>
        <v>175.29895355755681</v>
      </c>
      <c r="P173" s="84">
        <f>M173-J173</f>
        <v>0</v>
      </c>
      <c r="Q173" s="119">
        <f>O173-L173</f>
        <v>-16.049220490617188</v>
      </c>
      <c r="R173" s="137">
        <f>O173/L173</f>
        <v>0.9161255623658231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0</v>
      </c>
      <c r="AE173" s="139">
        <f>SUM(AE161:AE172)</f>
        <v>1</v>
      </c>
      <c r="AF173" s="84">
        <f t="shared" si="69"/>
        <v>-172.73001258257659</v>
      </c>
      <c r="AG173" s="551">
        <f t="shared" si="70"/>
        <v>0.91863871286736853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F23" sqref="F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860</v>
      </c>
      <c r="E3" s="827"/>
      <c r="F3" s="816" t="s">
        <v>2</v>
      </c>
      <c r="G3" s="777"/>
      <c r="H3" s="828">
        <v>230544.34999999998</v>
      </c>
      <c r="I3" s="829"/>
      <c r="J3" s="816" t="s">
        <v>3</v>
      </c>
      <c r="K3" s="777"/>
      <c r="L3" s="821">
        <v>7036790.6599974167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438.86718731500719</v>
      </c>
      <c r="G6" s="818"/>
      <c r="H6" s="796">
        <f>AVERAGE(D13:P13,Q13)</f>
        <v>140.89649379761138</v>
      </c>
      <c r="I6" s="797"/>
      <c r="J6" s="796">
        <f>AVERAGE(D30:F30,G30:H30)</f>
        <v>819.76760082023247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3</v>
      </c>
      <c r="Q6" s="785">
        <v>2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389.98538669574702</v>
      </c>
      <c r="G7" s="789"/>
      <c r="H7" s="790">
        <f>AVERAGE(D14:P14,Q14)</f>
        <v>126.26530593423249</v>
      </c>
      <c r="I7" s="791"/>
      <c r="J7" s="790">
        <f>AVERAGE(D31:F31,G31:H31)</f>
        <v>711.04893830157278</v>
      </c>
      <c r="K7" s="791"/>
      <c r="L7" s="792">
        <f>AVERAGE(J31:M31)</f>
        <v>911.67622985376568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0.88705359103419879</v>
      </c>
      <c r="G8" s="795"/>
      <c r="H8" s="794">
        <f>AVERAGE(D15:O15,P15:Q15)</f>
        <v>0.89182545799938195</v>
      </c>
      <c r="I8" s="795"/>
      <c r="J8" s="794">
        <f>AVERAGE(D32:F32,G32:H32)</f>
        <v>0.85690433667400501</v>
      </c>
      <c r="K8" s="795"/>
      <c r="L8" s="794">
        <f>AVERAGE(J32:M32)</f>
        <v>0.90803862460630058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141.85980392156864</v>
      </c>
      <c r="E13" s="18">
        <v>107.03184841187937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115.95004668534081</v>
      </c>
      <c r="K13" s="18">
        <v>75.528278416629803</v>
      </c>
      <c r="L13" s="18">
        <v>112.06783031783033</v>
      </c>
      <c r="M13" s="18">
        <v>77.832139873493261</v>
      </c>
      <c r="N13" s="18">
        <v>85.018439685815849</v>
      </c>
      <c r="O13" s="18">
        <v>144.79166666666666</v>
      </c>
      <c r="P13" s="18">
        <v>191.348174048174</v>
      </c>
      <c r="Q13" s="20">
        <v>150</v>
      </c>
    </row>
    <row r="14" spans="2:17" ht="39.9" customHeight="1">
      <c r="B14" s="769"/>
      <c r="C14" s="13" t="s">
        <v>60</v>
      </c>
      <c r="D14" s="18">
        <v>124.28107880702446</v>
      </c>
      <c r="E14" s="18">
        <v>96.485285901831887</v>
      </c>
      <c r="F14" s="18">
        <v>127.77894363507228</v>
      </c>
      <c r="G14" s="18">
        <v>283.51706160317525</v>
      </c>
      <c r="H14" s="18">
        <v>226.86243218428632</v>
      </c>
      <c r="I14" s="18">
        <v>75.94785716278858</v>
      </c>
      <c r="J14" s="18">
        <v>97.042333178311665</v>
      </c>
      <c r="K14" s="18">
        <v>64.343101457184844</v>
      </c>
      <c r="L14" s="18">
        <v>102.13911028340023</v>
      </c>
      <c r="M14" s="18">
        <v>73.449681528490501</v>
      </c>
      <c r="N14" s="18">
        <v>76.001640110837059</v>
      </c>
      <c r="O14" s="18">
        <v>127.92247977959876</v>
      </c>
      <c r="P14" s="18">
        <v>175.013260980539</v>
      </c>
      <c r="Q14" s="8">
        <v>116.93001646671379</v>
      </c>
    </row>
    <row r="15" spans="2:17" ht="39.9" customHeight="1">
      <c r="B15" s="770"/>
      <c r="C15" s="28" t="s">
        <v>61</v>
      </c>
      <c r="D15" s="9">
        <f t="shared" ref="D15:Q15" si="0">D14/D13</f>
        <v>0.87608381917499967</v>
      </c>
      <c r="E15" s="9">
        <f t="shared" si="0"/>
        <v>0.90146332454745381</v>
      </c>
      <c r="F15" s="9">
        <f t="shared" si="0"/>
        <v>0.90914342590546393</v>
      </c>
      <c r="G15" s="9">
        <f t="shared" si="0"/>
        <v>0.90159235182941977</v>
      </c>
      <c r="H15" s="9">
        <f t="shared" si="0"/>
        <v>0.977253554024618</v>
      </c>
      <c r="I15" s="9">
        <f t="shared" si="0"/>
        <v>0.90448007559398191</v>
      </c>
      <c r="J15" s="9">
        <f t="shared" si="0"/>
        <v>0.83693224757088791</v>
      </c>
      <c r="K15" s="9">
        <f t="shared" si="0"/>
        <v>0.85190742866208102</v>
      </c>
      <c r="L15" s="9">
        <f t="shared" si="0"/>
        <v>0.91140436995816088</v>
      </c>
      <c r="M15" s="9">
        <f t="shared" si="0"/>
        <v>0.94369346195381598</v>
      </c>
      <c r="N15" s="9">
        <f t="shared" si="0"/>
        <v>0.89394301273582277</v>
      </c>
      <c r="O15" s="9">
        <f t="shared" si="0"/>
        <v>0.88349338552816414</v>
      </c>
      <c r="P15" s="30">
        <f t="shared" si="0"/>
        <v>0.91463251139505253</v>
      </c>
      <c r="Q15" s="10">
        <f t="shared" si="0"/>
        <v>0.77953344311142525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0.42847222222222209</v>
      </c>
    </row>
    <row r="17" spans="2:23" ht="22.8" customHeight="1">
      <c r="B17" s="772"/>
      <c r="C17" s="28" t="s">
        <v>36</v>
      </c>
      <c r="D17" s="11">
        <v>0.64791666666666659</v>
      </c>
      <c r="E17" s="11">
        <v>0.47986111111111107</v>
      </c>
      <c r="F17" s="11">
        <v>0.51041666666666663</v>
      </c>
      <c r="G17" s="11">
        <v>0.53819444444444431</v>
      </c>
      <c r="H17" s="11">
        <v>0.56527777777777777</v>
      </c>
      <c r="I17" s="11">
        <v>0.62361111111111112</v>
      </c>
      <c r="J17" s="11">
        <v>0.63402777777777752</v>
      </c>
      <c r="K17" s="11">
        <v>0.67291666666666661</v>
      </c>
      <c r="L17" s="11">
        <v>0.87152777777777779</v>
      </c>
      <c r="M17" s="11">
        <v>0.86319444444444449</v>
      </c>
      <c r="N17" s="11">
        <v>0.91249999999999987</v>
      </c>
      <c r="O17" s="21">
        <v>0.77986111111111112</v>
      </c>
      <c r="P17" s="11">
        <v>0.53819444444444442</v>
      </c>
      <c r="Q17" s="31">
        <v>0.58333333333333315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776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17.857142857142858</v>
      </c>
      <c r="E22" s="35">
        <v>17.666666666666668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15.857142857142858</v>
      </c>
      <c r="K22" s="35">
        <v>19.125</v>
      </c>
      <c r="L22" s="35">
        <v>15.111111111111111</v>
      </c>
      <c r="M22" s="35">
        <v>19.142857142857142</v>
      </c>
      <c r="N22" s="35">
        <v>17.555555555555557</v>
      </c>
      <c r="O22" s="35">
        <v>12.333333333333334</v>
      </c>
      <c r="P22" s="35">
        <v>12</v>
      </c>
      <c r="Q22" s="36">
        <v>13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169.12019672733976</v>
      </c>
      <c r="E31" s="7">
        <v>819.8075396825385</v>
      </c>
      <c r="F31" s="7">
        <v>754.67859015604881</v>
      </c>
      <c r="G31" s="7">
        <v>800.17129629629756</v>
      </c>
      <c r="H31" s="539">
        <v>1011.4670686456394</v>
      </c>
      <c r="I31" s="403">
        <v>0</v>
      </c>
      <c r="J31" s="7">
        <v>792.81250000000102</v>
      </c>
      <c r="K31" s="7">
        <v>972.70344827586268</v>
      </c>
      <c r="L31" s="7">
        <v>871.37744378383923</v>
      </c>
      <c r="M31" s="8">
        <v>1009.8115273553599</v>
      </c>
      <c r="N31" s="27"/>
      <c r="O31" s="27"/>
      <c r="P31" s="27"/>
      <c r="Q31" s="27"/>
    </row>
    <row r="32" spans="2:23" ht="39.9" customHeight="1">
      <c r="B32" s="770"/>
      <c r="C32" s="538" t="s">
        <v>61</v>
      </c>
      <c r="D32" s="44">
        <f t="shared" ref="D32:M32" si="1">D31/D30</f>
        <v>0.80332093445486397</v>
      </c>
      <c r="E32" s="9">
        <f t="shared" si="1"/>
        <v>0.86949284511784386</v>
      </c>
      <c r="F32" s="9">
        <f t="shared" si="1"/>
        <v>0.87664684715096586</v>
      </c>
      <c r="G32" s="9">
        <f t="shared" si="1"/>
        <v>0.85203425068587246</v>
      </c>
      <c r="H32" s="9">
        <f t="shared" si="1"/>
        <v>0.88302680596047878</v>
      </c>
      <c r="I32" s="43">
        <f t="shared" si="1"/>
        <v>0</v>
      </c>
      <c r="J32" s="9">
        <f t="shared" si="1"/>
        <v>0.8408617424242435</v>
      </c>
      <c r="K32" s="9">
        <f t="shared" si="1"/>
        <v>1.0316551724137937</v>
      </c>
      <c r="L32" s="9">
        <f t="shared" si="1"/>
        <v>0.87137744378383919</v>
      </c>
      <c r="M32" s="10">
        <f t="shared" si="1"/>
        <v>0.88826013980332585</v>
      </c>
      <c r="N32" s="27"/>
      <c r="O32" s="27"/>
      <c r="P32" s="27"/>
      <c r="Q32" s="27"/>
    </row>
    <row r="33" spans="2:17" ht="28.8" customHeight="1">
      <c r="B33" s="771" t="s">
        <v>62</v>
      </c>
      <c r="C33" s="538" t="s">
        <v>63</v>
      </c>
      <c r="D33" s="45">
        <v>0.17013888888888887</v>
      </c>
      <c r="E33" s="11">
        <v>0.17361111111111113</v>
      </c>
      <c r="F33" s="11">
        <v>0.18055555555555555</v>
      </c>
      <c r="G33" s="11">
        <v>2898.0000000000045</v>
      </c>
      <c r="H33" s="31">
        <v>0.17361111111111113</v>
      </c>
      <c r="I33" s="45">
        <v>0</v>
      </c>
      <c r="J33" s="11">
        <v>0.72152777777777777</v>
      </c>
      <c r="K33" s="11">
        <v>0.72361111111111109</v>
      </c>
      <c r="L33" s="11">
        <v>0.72152777777777777</v>
      </c>
      <c r="M33" s="12">
        <v>0.72083333333333333</v>
      </c>
      <c r="N33" s="27"/>
      <c r="O33" s="27"/>
      <c r="P33" s="27"/>
      <c r="Q33" s="27"/>
    </row>
    <row r="34" spans="2:17" ht="28.8" customHeight="1">
      <c r="B34" s="772"/>
      <c r="C34" s="538" t="s">
        <v>36</v>
      </c>
      <c r="D34" s="45">
        <v>0.39027777777777767</v>
      </c>
      <c r="E34" s="11">
        <v>0.36944444444444446</v>
      </c>
      <c r="F34" s="11">
        <v>0.33333333333333331</v>
      </c>
      <c r="G34" s="11">
        <v>1057.7777777777817</v>
      </c>
      <c r="H34" s="31">
        <v>0.43055555555555558</v>
      </c>
      <c r="I34" s="22">
        <v>0</v>
      </c>
      <c r="J34" s="11">
        <v>0.78472222222222221</v>
      </c>
      <c r="K34" s="11">
        <v>0.88541666666666663</v>
      </c>
      <c r="L34" s="11">
        <v>0.94444444444444453</v>
      </c>
      <c r="M34" s="12">
        <v>46305.059027777781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7" sqref="M7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93440.3</v>
      </c>
      <c r="F1" s="324" t="s">
        <v>3</v>
      </c>
      <c r="G1" s="325">
        <f>SUM(H5:H124)</f>
        <v>1664105.4056493503</v>
      </c>
      <c r="H1" s="326" t="s">
        <v>780</v>
      </c>
      <c r="I1" s="327">
        <f>+J16+J64+J24+J38+J51+J81+J100+J91+J57+J124+J111</f>
        <v>51.43333333333333</v>
      </c>
      <c r="J1" s="871" t="s">
        <v>781</v>
      </c>
      <c r="K1" s="872"/>
      <c r="L1" s="873"/>
      <c r="M1" s="871" t="s">
        <v>782</v>
      </c>
      <c r="N1" s="872"/>
      <c r="O1" s="872"/>
      <c r="P1" s="872"/>
      <c r="Q1" s="872"/>
      <c r="R1" s="873"/>
    </row>
    <row r="2" spans="1:18" ht="26.25" customHeight="1" thickBot="1">
      <c r="A2" s="877" t="s">
        <v>805</v>
      </c>
      <c r="B2" s="878"/>
      <c r="C2" s="329"/>
      <c r="D2" s="543" t="s">
        <v>784</v>
      </c>
      <c r="E2" s="330">
        <f>AVERAGE(L16,L24,L38,L51,L100,L111,L91)</f>
        <v>642.48996215604905</v>
      </c>
      <c r="F2" s="331" t="s">
        <v>80</v>
      </c>
      <c r="G2" s="332">
        <f>G1/E1</f>
        <v>17.809290056317778</v>
      </c>
      <c r="H2" s="333" t="s">
        <v>785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786</v>
      </c>
      <c r="B3" s="881" t="s">
        <v>787</v>
      </c>
      <c r="C3" s="545"/>
      <c r="D3" s="882" t="s">
        <v>788</v>
      </c>
      <c r="E3" s="882"/>
      <c r="F3" s="883" t="s">
        <v>83</v>
      </c>
      <c r="G3" s="884" t="s">
        <v>789</v>
      </c>
      <c r="H3" s="885" t="s">
        <v>790</v>
      </c>
      <c r="I3" s="886" t="s">
        <v>791</v>
      </c>
      <c r="J3" s="859" t="s">
        <v>792</v>
      </c>
      <c r="K3" s="861" t="s">
        <v>793</v>
      </c>
      <c r="L3" s="863" t="s">
        <v>784</v>
      </c>
      <c r="M3" s="888" t="s">
        <v>88</v>
      </c>
      <c r="N3" s="888"/>
      <c r="O3" s="859" t="s">
        <v>168</v>
      </c>
      <c r="P3" s="889" t="s">
        <v>794</v>
      </c>
      <c r="Q3" s="859" t="s">
        <v>795</v>
      </c>
      <c r="R3" s="859"/>
    </row>
    <row r="4" spans="1:18" ht="15.75" customHeight="1">
      <c r="A4" s="880"/>
      <c r="B4" s="881"/>
      <c r="C4" s="545"/>
      <c r="D4" s="882"/>
      <c r="E4" s="882"/>
      <c r="F4" s="883"/>
      <c r="G4" s="884"/>
      <c r="H4" s="885"/>
      <c r="I4" s="887"/>
      <c r="J4" s="860"/>
      <c r="K4" s="862"/>
      <c r="L4" s="864"/>
      <c r="M4" s="542" t="s">
        <v>90</v>
      </c>
      <c r="N4" s="542" t="s">
        <v>91</v>
      </c>
      <c r="O4" s="860"/>
      <c r="P4" s="890"/>
      <c r="Q4" s="335" t="s">
        <v>796</v>
      </c>
      <c r="R4" s="335" t="s">
        <v>797</v>
      </c>
    </row>
    <row r="5" spans="1:18">
      <c r="A5" s="865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204</v>
      </c>
      <c r="H5" s="340">
        <f>F5*G5</f>
        <v>6120</v>
      </c>
      <c r="I5" s="547"/>
      <c r="J5" s="341">
        <v>13</v>
      </c>
      <c r="K5" s="342">
        <f t="shared" ref="K5:K8" si="0">G5/P5*60</f>
        <v>815.99999999999864</v>
      </c>
      <c r="L5" s="343">
        <f t="shared" ref="L5:L8" si="1">K5/J5</f>
        <v>62.769230769230667</v>
      </c>
      <c r="M5" s="344">
        <v>0.42847222222222209</v>
      </c>
      <c r="N5" s="344">
        <v>0.43888888888888877</v>
      </c>
      <c r="O5" s="335">
        <v>5</v>
      </c>
      <c r="P5" s="549">
        <f t="shared" ref="P5:P8" si="2">(N5-M5)*24*60</f>
        <v>15.000000000000027</v>
      </c>
      <c r="Q5" s="345"/>
      <c r="R5" s="345"/>
    </row>
    <row r="6" spans="1:18">
      <c r="A6" s="865"/>
      <c r="B6" s="336" t="s">
        <v>189</v>
      </c>
      <c r="C6" s="336"/>
      <c r="D6" s="337" t="s">
        <v>170</v>
      </c>
      <c r="E6" s="338"/>
      <c r="F6" s="339">
        <v>29.85</v>
      </c>
      <c r="G6" s="415">
        <v>266.3</v>
      </c>
      <c r="H6" s="340">
        <f t="shared" ref="H6:H15" si="3">F6*G6</f>
        <v>7949.0550000000003</v>
      </c>
      <c r="I6" s="547"/>
      <c r="J6" s="341">
        <v>13</v>
      </c>
      <c r="K6" s="342">
        <f t="shared" si="0"/>
        <v>1775.3333333333396</v>
      </c>
      <c r="L6" s="343">
        <f t="shared" si="1"/>
        <v>136.56410256410305</v>
      </c>
      <c r="M6" s="344">
        <v>0.44236111111111098</v>
      </c>
      <c r="N6" s="344">
        <v>0.44861111111111096</v>
      </c>
      <c r="O6" s="335">
        <v>5</v>
      </c>
      <c r="P6" s="549">
        <f t="shared" si="2"/>
        <v>8.999999999999968</v>
      </c>
      <c r="Q6" s="335"/>
      <c r="R6" s="335"/>
    </row>
    <row r="7" spans="1:18">
      <c r="A7" s="865"/>
      <c r="B7" s="336" t="s">
        <v>189</v>
      </c>
      <c r="C7" s="336"/>
      <c r="D7" s="337" t="s">
        <v>171</v>
      </c>
      <c r="E7" s="338"/>
      <c r="F7" s="339">
        <v>29.52</v>
      </c>
      <c r="G7" s="415">
        <v>2295</v>
      </c>
      <c r="H7" s="340">
        <f t="shared" si="3"/>
        <v>67748.399999999994</v>
      </c>
      <c r="I7" s="547"/>
      <c r="J7" s="341">
        <v>13</v>
      </c>
      <c r="K7" s="342">
        <f t="shared" si="0"/>
        <v>1835.9999999999986</v>
      </c>
      <c r="L7" s="343">
        <f t="shared" si="1"/>
        <v>141.23076923076911</v>
      </c>
      <c r="M7" s="344">
        <v>0.45208333333333317</v>
      </c>
      <c r="N7" s="344">
        <v>0.50416666666666654</v>
      </c>
      <c r="O7" s="335">
        <v>5</v>
      </c>
      <c r="P7" s="549">
        <f t="shared" si="2"/>
        <v>75.000000000000057</v>
      </c>
      <c r="Q7" s="345"/>
      <c r="R7" s="345"/>
    </row>
    <row r="8" spans="1:18">
      <c r="A8" s="865"/>
      <c r="B8" s="336" t="s">
        <v>189</v>
      </c>
      <c r="C8" s="336"/>
      <c r="D8" s="337" t="s">
        <v>195</v>
      </c>
      <c r="E8" s="338"/>
      <c r="F8" s="339">
        <v>30.95</v>
      </c>
      <c r="G8" s="415">
        <v>3003</v>
      </c>
      <c r="H8" s="340">
        <f t="shared" si="3"/>
        <v>92942.849999999991</v>
      </c>
      <c r="I8" s="547"/>
      <c r="J8" s="341">
        <v>13</v>
      </c>
      <c r="K8" s="342">
        <f t="shared" si="0"/>
        <v>1653.027522935781</v>
      </c>
      <c r="L8" s="343">
        <f t="shared" si="1"/>
        <v>127.15596330275238</v>
      </c>
      <c r="M8" s="344">
        <v>0.50763888888888875</v>
      </c>
      <c r="N8" s="344">
        <v>0.58333333333333315</v>
      </c>
      <c r="O8" s="335">
        <v>5</v>
      </c>
      <c r="P8" s="549">
        <f t="shared" si="2"/>
        <v>108.99999999999993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866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867"/>
      <c r="B16" s="336">
        <v>0</v>
      </c>
      <c r="C16" s="349" t="s">
        <v>799</v>
      </c>
      <c r="D16" s="850" t="s">
        <v>750</v>
      </c>
      <c r="E16" s="850"/>
      <c r="F16" s="350"/>
      <c r="G16" s="351"/>
      <c r="H16" s="352"/>
      <c r="I16" s="353"/>
      <c r="J16" s="354">
        <f>AVERAGE(J5:J15)</f>
        <v>13</v>
      </c>
      <c r="K16" s="354">
        <f>AVERAGE(K5:K15)</f>
        <v>1520.0902140672797</v>
      </c>
      <c r="L16" s="355">
        <f>AVERAGE(L5:L15)</f>
        <v>116.93001646671379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2295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1620.0000000000007</v>
      </c>
      <c r="L17" s="343">
        <f>K17/J17</f>
        <v>180.00000000000009</v>
      </c>
      <c r="M17" s="344">
        <v>0.17013888888888887</v>
      </c>
      <c r="N17" s="344">
        <v>0.22916666666666663</v>
      </c>
      <c r="O17" s="335">
        <v>5</v>
      </c>
      <c r="P17" s="549">
        <f>(N17-M17)*24*60</f>
        <v>84.999999999999972</v>
      </c>
      <c r="Q17" s="335"/>
      <c r="R17" s="335"/>
    </row>
    <row r="18" spans="1:18" ht="15.75" customHeight="1">
      <c r="A18" s="868"/>
      <c r="B18" s="336">
        <v>0</v>
      </c>
      <c r="C18" s="546"/>
      <c r="D18" s="337" t="s">
        <v>172</v>
      </c>
      <c r="E18" s="337"/>
      <c r="F18" s="339" t="s">
        <v>161</v>
      </c>
      <c r="G18" s="544">
        <v>2663</v>
      </c>
      <c r="H18" s="340">
        <f t="shared" si="4"/>
        <v>0</v>
      </c>
      <c r="I18" s="547"/>
      <c r="J18" s="341">
        <v>9</v>
      </c>
      <c r="K18" s="342">
        <f t="shared" si="5"/>
        <v>1630.4081632653065</v>
      </c>
      <c r="L18" s="343">
        <f t="shared" ref="L18" si="6">K18/J18</f>
        <v>181.15646258503406</v>
      </c>
      <c r="M18" s="344">
        <v>0.23263888888888884</v>
      </c>
      <c r="N18" s="344">
        <v>0.30069444444444438</v>
      </c>
      <c r="O18" s="335">
        <v>5</v>
      </c>
      <c r="P18" s="549">
        <f t="shared" ref="P18:P20" si="7">(N18-M18)*24*60</f>
        <v>97.999999999999972</v>
      </c>
      <c r="Q18" s="345"/>
      <c r="R18" s="345"/>
    </row>
    <row r="19" spans="1:18" ht="15.75" customHeight="1">
      <c r="A19" s="868"/>
      <c r="B19" s="336">
        <v>0</v>
      </c>
      <c r="C19" s="546"/>
      <c r="D19" s="337" t="s">
        <v>574</v>
      </c>
      <c r="E19" s="337"/>
      <c r="F19" s="339" t="s">
        <v>161</v>
      </c>
      <c r="G19" s="544">
        <v>204</v>
      </c>
      <c r="H19" s="340">
        <f t="shared" si="4"/>
        <v>0</v>
      </c>
      <c r="I19" s="547"/>
      <c r="J19" s="341">
        <v>10</v>
      </c>
      <c r="K19" s="342">
        <f t="shared" si="5"/>
        <v>1530.0000000000055</v>
      </c>
      <c r="L19" s="343">
        <f>K19/J19</f>
        <v>153.00000000000054</v>
      </c>
      <c r="M19" s="344">
        <v>0.30416666666666659</v>
      </c>
      <c r="N19" s="344">
        <v>0.30972222222222212</v>
      </c>
      <c r="O19" s="335">
        <v>5</v>
      </c>
      <c r="P19" s="549">
        <f t="shared" si="7"/>
        <v>7.9999999999999716</v>
      </c>
      <c r="Q19" s="345"/>
      <c r="R19" s="345"/>
    </row>
    <row r="20" spans="1:18" ht="15.75" customHeight="1">
      <c r="A20" s="869"/>
      <c r="B20" s="336">
        <v>0</v>
      </c>
      <c r="C20" s="546"/>
      <c r="D20" s="337" t="s">
        <v>575</v>
      </c>
      <c r="E20" s="337"/>
      <c r="F20" s="339" t="s">
        <v>161</v>
      </c>
      <c r="G20" s="544">
        <v>3003</v>
      </c>
      <c r="H20" s="340">
        <f t="shared" si="4"/>
        <v>0</v>
      </c>
      <c r="I20" s="547"/>
      <c r="J20" s="341">
        <v>10</v>
      </c>
      <c r="K20" s="342">
        <f t="shared" si="5"/>
        <v>1623.2432432432431</v>
      </c>
      <c r="L20" s="343">
        <f t="shared" ref="L20" si="8">K20/J20</f>
        <v>162.32432432432432</v>
      </c>
      <c r="M20" s="344">
        <v>0.31319444444444433</v>
      </c>
      <c r="N20" s="344">
        <v>0.39027777777777767</v>
      </c>
      <c r="O20" s="335">
        <v>15</v>
      </c>
      <c r="P20" s="549">
        <f t="shared" si="7"/>
        <v>111</v>
      </c>
      <c r="Q20" s="345"/>
      <c r="R20" s="345"/>
    </row>
    <row r="21" spans="1:18" ht="15.75" customHeight="1">
      <c r="A21" s="869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869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869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870"/>
      <c r="B24" s="336">
        <v>0</v>
      </c>
      <c r="C24" s="204" t="s">
        <v>801</v>
      </c>
      <c r="D24" s="850" t="s">
        <v>750</v>
      </c>
      <c r="E24" s="850"/>
      <c r="F24" s="350"/>
      <c r="G24" s="358"/>
      <c r="H24" s="352"/>
      <c r="I24" s="353"/>
      <c r="J24" s="354">
        <f>AVERAGE(J17:J23)</f>
        <v>9.5</v>
      </c>
      <c r="K24" s="354">
        <f>AVERAGE(K17:K23)</f>
        <v>1600.9128516271389</v>
      </c>
      <c r="L24" s="355">
        <f>AVERAGE(L17:L23)</f>
        <v>169.12019672733976</v>
      </c>
      <c r="M24" s="344"/>
      <c r="N24" s="344"/>
      <c r="O24" s="335"/>
      <c r="P24" s="335"/>
      <c r="Q24" s="335"/>
      <c r="R24" s="335"/>
    </row>
    <row r="25" spans="1:18">
      <c r="A25" s="857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1644</v>
      </c>
      <c r="H25" s="340">
        <f t="shared" ref="H25:H37" si="9">F25*G25</f>
        <v>30463.320000000003</v>
      </c>
      <c r="I25" s="547"/>
      <c r="J25" s="341">
        <v>3</v>
      </c>
      <c r="K25" s="342">
        <f t="shared" ref="K25:K30" si="10">G25/P25*60</f>
        <v>2740.0000000000036</v>
      </c>
      <c r="L25" s="343">
        <f t="shared" ref="L25:L30" si="11">K25/J25</f>
        <v>913.33333333333451</v>
      </c>
      <c r="M25" s="344">
        <v>0.17361111111111113</v>
      </c>
      <c r="N25" s="344">
        <v>0.1986111111111111</v>
      </c>
      <c r="O25" s="335">
        <v>10</v>
      </c>
      <c r="P25" s="549">
        <f>(N25-M25)*24*60</f>
        <v>35.99999999999995</v>
      </c>
      <c r="Q25" s="345"/>
      <c r="R25" s="345"/>
    </row>
    <row r="26" spans="1:18">
      <c r="A26" s="857"/>
      <c r="B26" s="336" t="s">
        <v>165</v>
      </c>
      <c r="C26" s="359"/>
      <c r="D26" s="337" t="s">
        <v>802</v>
      </c>
      <c r="E26" s="362"/>
      <c r="F26" s="339">
        <v>18.18</v>
      </c>
      <c r="G26" s="545">
        <v>2514</v>
      </c>
      <c r="H26" s="340">
        <f t="shared" si="9"/>
        <v>45704.52</v>
      </c>
      <c r="I26" s="547"/>
      <c r="J26" s="341">
        <v>4</v>
      </c>
      <c r="K26" s="342">
        <f t="shared" si="10"/>
        <v>2693.5714285714303</v>
      </c>
      <c r="L26" s="343">
        <f t="shared" si="11"/>
        <v>673.39285714285757</v>
      </c>
      <c r="M26" s="344">
        <v>0.21388888888888891</v>
      </c>
      <c r="N26" s="344">
        <v>0.25277777777777777</v>
      </c>
      <c r="O26" s="335">
        <v>2</v>
      </c>
      <c r="P26" s="549">
        <f>(N26-M26)*24*60</f>
        <v>55.999999999999957</v>
      </c>
      <c r="Q26" s="345"/>
      <c r="R26" s="345"/>
    </row>
    <row r="27" spans="1:18">
      <c r="A27" s="857"/>
      <c r="B27" s="336" t="s">
        <v>189</v>
      </c>
      <c r="C27" s="359"/>
      <c r="D27" s="360" t="s">
        <v>803</v>
      </c>
      <c r="E27" s="362"/>
      <c r="F27" s="339">
        <v>22.32</v>
      </c>
      <c r="G27" s="545">
        <v>1378</v>
      </c>
      <c r="H27" s="340">
        <f t="shared" si="9"/>
        <v>30756.959999999999</v>
      </c>
      <c r="I27" s="547"/>
      <c r="J27" s="341">
        <v>4</v>
      </c>
      <c r="K27" s="342">
        <f t="shared" si="10"/>
        <v>2952.8571428571449</v>
      </c>
      <c r="L27" s="343">
        <f t="shared" si="11"/>
        <v>738.21428571428623</v>
      </c>
      <c r="M27" s="344">
        <v>0.26527777777777778</v>
      </c>
      <c r="N27" s="344">
        <v>0.28472222222222221</v>
      </c>
      <c r="O27" s="335">
        <v>18</v>
      </c>
      <c r="P27" s="549">
        <f t="shared" ref="P27:P30" si="12">(N27-M27)*24*60</f>
        <v>27.999999999999979</v>
      </c>
      <c r="Q27" s="345"/>
      <c r="R27" s="345"/>
    </row>
    <row r="28" spans="1:18">
      <c r="A28" s="857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1836</v>
      </c>
      <c r="H28" s="340">
        <f t="shared" si="9"/>
        <v>32847.709090909091</v>
      </c>
      <c r="I28" s="547"/>
      <c r="J28" s="341">
        <v>3</v>
      </c>
      <c r="K28" s="342">
        <f t="shared" si="10"/>
        <v>3147.4285714285684</v>
      </c>
      <c r="L28" s="343">
        <f t="shared" si="11"/>
        <v>1049.1428571428562</v>
      </c>
      <c r="M28" s="344">
        <v>0.2986111111111111</v>
      </c>
      <c r="N28" s="344">
        <v>0.32291666666666669</v>
      </c>
      <c r="O28" s="335">
        <v>20</v>
      </c>
      <c r="P28" s="549">
        <f t="shared" si="12"/>
        <v>35.000000000000036</v>
      </c>
      <c r="Q28" s="345"/>
      <c r="R28" s="345"/>
    </row>
    <row r="29" spans="1:18">
      <c r="A29" s="857"/>
      <c r="B29" s="336" t="s">
        <v>189</v>
      </c>
      <c r="C29" s="545"/>
      <c r="D29" s="337" t="s">
        <v>175</v>
      </c>
      <c r="E29" s="362"/>
      <c r="F29" s="339">
        <v>18.77</v>
      </c>
      <c r="G29" s="545">
        <v>636</v>
      </c>
      <c r="H29" s="340">
        <f t="shared" si="9"/>
        <v>11937.72</v>
      </c>
      <c r="I29" s="547"/>
      <c r="J29" s="341">
        <v>4</v>
      </c>
      <c r="K29" s="342">
        <f t="shared" si="10"/>
        <v>2725.714285714264</v>
      </c>
      <c r="L29" s="343">
        <f t="shared" si="11"/>
        <v>681.42857142856599</v>
      </c>
      <c r="M29" s="344">
        <v>0.33611111111111108</v>
      </c>
      <c r="N29" s="344">
        <v>0.34583333333333338</v>
      </c>
      <c r="O29" s="335">
        <v>19</v>
      </c>
      <c r="P29" s="549">
        <f t="shared" si="12"/>
        <v>14.00000000000011</v>
      </c>
      <c r="Q29" s="345"/>
      <c r="R29" s="345"/>
    </row>
    <row r="30" spans="1:18">
      <c r="A30" s="857"/>
      <c r="B30" s="336" t="s">
        <v>165</v>
      </c>
      <c r="C30" s="545"/>
      <c r="D30" s="360" t="s">
        <v>746</v>
      </c>
      <c r="E30" s="362"/>
      <c r="F30" s="339">
        <v>24.93</v>
      </c>
      <c r="G30" s="545">
        <v>518</v>
      </c>
      <c r="H30" s="340">
        <f t="shared" si="9"/>
        <v>12913.74</v>
      </c>
      <c r="I30" s="547"/>
      <c r="J30" s="341">
        <v>3</v>
      </c>
      <c r="K30" s="342">
        <f t="shared" si="10"/>
        <v>2589.9999999999918</v>
      </c>
      <c r="L30" s="343">
        <f t="shared" si="11"/>
        <v>863.33333333333064</v>
      </c>
      <c r="M30" s="344">
        <v>0.3611111111111111</v>
      </c>
      <c r="N30" s="344">
        <v>0.36944444444444446</v>
      </c>
      <c r="O30" s="335">
        <v>22</v>
      </c>
      <c r="P30" s="549">
        <f t="shared" si="12"/>
        <v>12.000000000000037</v>
      </c>
      <c r="Q30" s="345"/>
      <c r="R30" s="345"/>
    </row>
    <row r="31" spans="1:18" ht="15.75" customHeight="1">
      <c r="A31" s="857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857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857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3.5</v>
      </c>
      <c r="K38" s="354">
        <f>AVERAGE(K25:K37)</f>
        <v>2808.261904761901</v>
      </c>
      <c r="L38" s="355">
        <f>AVERAGE(L25:L37)</f>
        <v>819.8075396825385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3594</v>
      </c>
      <c r="H39" s="340">
        <f t="shared" ref="H39:H47" si="13">F39*G39</f>
        <v>59876.04</v>
      </c>
      <c r="I39" s="547"/>
      <c r="J39" s="341">
        <v>4</v>
      </c>
      <c r="K39" s="342">
        <f t="shared" ref="K39:K40" si="14">G39/P39*60</f>
        <v>2800.5194805194792</v>
      </c>
      <c r="L39" s="343">
        <f t="shared" ref="L39:L40" si="15">K39/J39</f>
        <v>700.1298701298698</v>
      </c>
      <c r="M39" s="344">
        <v>0.18055555555555555</v>
      </c>
      <c r="N39" s="344">
        <v>0.23402777777777781</v>
      </c>
      <c r="O39" s="335">
        <v>20</v>
      </c>
      <c r="P39" s="549">
        <f t="shared" ref="P39:P40" si="16">(N39-M39)*24*60</f>
        <v>77.000000000000043</v>
      </c>
      <c r="Q39" s="345"/>
      <c r="R39" s="345"/>
    </row>
    <row r="40" spans="1:18">
      <c r="A40" s="847"/>
      <c r="B40" s="336" t="s">
        <v>165</v>
      </c>
      <c r="C40" s="546"/>
      <c r="D40" s="361" t="s">
        <v>749</v>
      </c>
      <c r="E40" s="338"/>
      <c r="F40" s="339">
        <v>22.95</v>
      </c>
      <c r="G40" s="545">
        <v>3026</v>
      </c>
      <c r="H40" s="340">
        <f t="shared" si="13"/>
        <v>69446.7</v>
      </c>
      <c r="I40" s="547"/>
      <c r="J40" s="341">
        <v>4</v>
      </c>
      <c r="K40" s="342">
        <f t="shared" si="14"/>
        <v>2976.3934426229534</v>
      </c>
      <c r="L40" s="343">
        <f t="shared" si="15"/>
        <v>744.09836065573836</v>
      </c>
      <c r="M40" s="344">
        <v>0.29097222222222224</v>
      </c>
      <c r="N40" s="344">
        <v>0.33333333333333331</v>
      </c>
      <c r="O40" s="335">
        <v>22</v>
      </c>
      <c r="P40" s="549">
        <f t="shared" si="16"/>
        <v>60.999999999999943</v>
      </c>
      <c r="Q40" s="345"/>
      <c r="R40" s="345"/>
    </row>
    <row r="41" spans="1:18">
      <c r="A41" s="847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847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847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847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847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848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848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848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750</v>
      </c>
      <c r="E51" s="850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2861.7249426347776</v>
      </c>
      <c r="L51" s="355">
        <f>AVERAGE(L38:L50)</f>
        <v>754.67859015604881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456</v>
      </c>
      <c r="H52" s="340">
        <f>F52*G52</f>
        <v>11413.68</v>
      </c>
      <c r="I52" s="547"/>
      <c r="J52" s="341">
        <v>4</v>
      </c>
      <c r="K52" s="342">
        <f>G52/P52*60</f>
        <v>3039.9999999999977</v>
      </c>
      <c r="L52" s="343">
        <f>K52/J52</f>
        <v>759.99999999999943</v>
      </c>
      <c r="M52" s="344">
        <v>0.17708333333333334</v>
      </c>
      <c r="N52" s="344">
        <v>0.18333333333333335</v>
      </c>
      <c r="O52" s="342">
        <v>15</v>
      </c>
      <c r="P52" s="549">
        <f>(N52-M52)*24*60</f>
        <v>9.0000000000000071</v>
      </c>
      <c r="Q52" s="345"/>
      <c r="R52" s="345"/>
    </row>
    <row r="53" spans="1:18" ht="15.6" customHeight="1">
      <c r="A53" s="852"/>
      <c r="B53" s="336" t="s">
        <v>165</v>
      </c>
      <c r="C53" s="546"/>
      <c r="D53" s="361" t="s">
        <v>178</v>
      </c>
      <c r="E53" s="376"/>
      <c r="F53" s="339">
        <v>24.82</v>
      </c>
      <c r="G53" s="346">
        <v>650</v>
      </c>
      <c r="H53" s="340">
        <f t="shared" ref="H53:H116" si="17">F53*G53</f>
        <v>16133</v>
      </c>
      <c r="I53" s="547"/>
      <c r="J53" s="341">
        <v>4</v>
      </c>
      <c r="K53" s="342">
        <f t="shared" ref="K53:K57" si="18">G53/P53*60</f>
        <v>2999.9999999999923</v>
      </c>
      <c r="L53" s="343">
        <f t="shared" ref="L53:L57" si="19">K53/J53</f>
        <v>749.99999999999807</v>
      </c>
      <c r="M53" s="344">
        <v>0.19583333333333333</v>
      </c>
      <c r="N53" s="344">
        <v>0.20486111111111113</v>
      </c>
      <c r="O53" s="342">
        <v>18</v>
      </c>
      <c r="P53" s="549">
        <f t="shared" ref="P53:P57" si="20">(N53-M53)*24*60</f>
        <v>13.000000000000034</v>
      </c>
      <c r="Q53" s="345"/>
      <c r="R53" s="345"/>
    </row>
    <row r="54" spans="1:18" ht="15.6" customHeight="1">
      <c r="A54" s="852"/>
      <c r="B54" s="336" t="s">
        <v>165</v>
      </c>
      <c r="C54" s="546"/>
      <c r="D54" s="361" t="s">
        <v>179</v>
      </c>
      <c r="E54" s="338"/>
      <c r="F54" s="339">
        <v>30</v>
      </c>
      <c r="G54" s="346">
        <v>966</v>
      </c>
      <c r="H54" s="340">
        <f t="shared" si="17"/>
        <v>28980</v>
      </c>
      <c r="I54" s="547"/>
      <c r="J54" s="341">
        <v>4</v>
      </c>
      <c r="K54" s="342">
        <f t="shared" si="18"/>
        <v>2898.0000000000045</v>
      </c>
      <c r="L54" s="343">
        <f t="shared" si="19"/>
        <v>724.50000000000114</v>
      </c>
      <c r="M54" s="344">
        <v>0.21875</v>
      </c>
      <c r="N54" s="344">
        <v>0.23263888888888887</v>
      </c>
      <c r="O54" s="342">
        <v>20</v>
      </c>
      <c r="P54" s="549">
        <f t="shared" si="20"/>
        <v>19.999999999999968</v>
      </c>
      <c r="Q54" s="345"/>
      <c r="R54" s="345"/>
    </row>
    <row r="55" spans="1:18" ht="15.6" customHeight="1">
      <c r="A55" s="852"/>
      <c r="B55" s="336" t="s">
        <v>165</v>
      </c>
      <c r="C55" s="546"/>
      <c r="D55" s="363" t="s">
        <v>752</v>
      </c>
      <c r="E55" s="362"/>
      <c r="F55" s="339">
        <v>30</v>
      </c>
      <c r="G55" s="346">
        <v>462</v>
      </c>
      <c r="H55" s="340">
        <f t="shared" si="17"/>
        <v>13860</v>
      </c>
      <c r="I55" s="547"/>
      <c r="J55" s="341">
        <v>4</v>
      </c>
      <c r="K55" s="342">
        <f t="shared" si="18"/>
        <v>3080.0000000000109</v>
      </c>
      <c r="L55" s="343">
        <f t="shared" si="19"/>
        <v>770.00000000000273</v>
      </c>
      <c r="M55" s="344">
        <v>0.24444444444444446</v>
      </c>
      <c r="N55" s="344">
        <v>0.25069444444444444</v>
      </c>
      <c r="O55" s="342">
        <v>17</v>
      </c>
      <c r="P55" s="549">
        <f t="shared" si="20"/>
        <v>8.999999999999968</v>
      </c>
      <c r="Q55" s="345"/>
      <c r="R55" s="345"/>
    </row>
    <row r="56" spans="1:18" ht="15.6" customHeight="1">
      <c r="A56" s="852"/>
      <c r="B56" s="336" t="s">
        <v>165</v>
      </c>
      <c r="C56" s="546"/>
      <c r="D56" s="361" t="s">
        <v>753</v>
      </c>
      <c r="E56" s="362"/>
      <c r="F56" s="339">
        <v>27.48</v>
      </c>
      <c r="G56" s="346">
        <v>952</v>
      </c>
      <c r="H56" s="340">
        <f t="shared" si="17"/>
        <v>26160.959999999999</v>
      </c>
      <c r="I56" s="547"/>
      <c r="J56" s="341">
        <v>3</v>
      </c>
      <c r="K56" s="342">
        <f t="shared" si="18"/>
        <v>3173.3333333333449</v>
      </c>
      <c r="L56" s="343">
        <f t="shared" si="19"/>
        <v>1057.7777777777817</v>
      </c>
      <c r="M56" s="344">
        <v>0.2638888888888889</v>
      </c>
      <c r="N56" s="344">
        <v>0.27638888888888885</v>
      </c>
      <c r="O56" s="342">
        <v>19</v>
      </c>
      <c r="P56" s="549">
        <f t="shared" si="20"/>
        <v>17.999999999999936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394</v>
      </c>
      <c r="H57" s="340">
        <f t="shared" si="17"/>
        <v>9377.2000000000007</v>
      </c>
      <c r="I57" s="547"/>
      <c r="J57" s="341">
        <v>4</v>
      </c>
      <c r="K57" s="342">
        <f t="shared" si="18"/>
        <v>2955.0000000000105</v>
      </c>
      <c r="L57" s="343">
        <f t="shared" si="19"/>
        <v>738.75000000000261</v>
      </c>
      <c r="M57" s="344">
        <v>0.29166666666666669</v>
      </c>
      <c r="N57" s="344">
        <v>0.29722222222222222</v>
      </c>
      <c r="O57" s="342">
        <v>22</v>
      </c>
      <c r="P57" s="549">
        <f t="shared" si="20"/>
        <v>7.9999999999999716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852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852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852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852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853"/>
      <c r="B64" s="336">
        <v>0</v>
      </c>
      <c r="C64" s="204" t="s">
        <v>755</v>
      </c>
      <c r="D64" s="850" t="s">
        <v>750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3024.3888888888937</v>
      </c>
      <c r="L64" s="355">
        <f>AVERAGE(L52:L63)</f>
        <v>800.17129629629756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921</v>
      </c>
      <c r="H65" s="340">
        <f>F65*G65</f>
        <v>16743.78</v>
      </c>
      <c r="I65" s="547"/>
      <c r="J65" s="341">
        <v>3</v>
      </c>
      <c r="K65" s="342">
        <f t="shared" ref="K65:K71" si="21">G65/P65*60</f>
        <v>3070.0000000000041</v>
      </c>
      <c r="L65" s="343">
        <f t="shared" ref="L65:L71" si="22">K65/J65</f>
        <v>1023.3333333333347</v>
      </c>
      <c r="M65" s="344">
        <v>0.17361111111111113</v>
      </c>
      <c r="N65" s="344">
        <v>0.18611111111111112</v>
      </c>
      <c r="O65" s="342">
        <v>10</v>
      </c>
      <c r="P65" s="549">
        <f>(N65-M65)*24*60</f>
        <v>17.999999999999975</v>
      </c>
      <c r="Q65" s="345"/>
      <c r="R65" s="345"/>
    </row>
    <row r="66" spans="1:18" ht="15.6" customHeight="1">
      <c r="A66" s="855"/>
      <c r="B66" s="336" t="s">
        <v>165</v>
      </c>
      <c r="C66" s="546"/>
      <c r="D66" s="382" t="s">
        <v>181</v>
      </c>
      <c r="E66" s="376"/>
      <c r="F66" s="339">
        <v>14.03</v>
      </c>
      <c r="G66" s="346">
        <v>3473</v>
      </c>
      <c r="H66" s="340">
        <f t="shared" ref="H66:H74" si="23">F66*G66</f>
        <v>48726.189999999995</v>
      </c>
      <c r="I66" s="547"/>
      <c r="J66" s="341">
        <v>3</v>
      </c>
      <c r="K66" s="342">
        <f t="shared" si="21"/>
        <v>3157.2727272727252</v>
      </c>
      <c r="L66" s="343">
        <f t="shared" si="22"/>
        <v>1052.4242424242418</v>
      </c>
      <c r="M66" s="344">
        <v>0.20138888888888887</v>
      </c>
      <c r="N66" s="344">
        <v>0.24722222222222223</v>
      </c>
      <c r="O66" s="342">
        <v>22</v>
      </c>
      <c r="P66" s="549">
        <f t="shared" ref="P66:P71" si="24">(N66-M66)*24*60</f>
        <v>66.000000000000043</v>
      </c>
      <c r="Q66" s="345"/>
      <c r="R66" s="345"/>
    </row>
    <row r="67" spans="1:18" ht="15.6" customHeight="1">
      <c r="A67" s="855"/>
      <c r="B67" s="336" t="s">
        <v>165</v>
      </c>
      <c r="C67" s="546"/>
      <c r="D67" s="360" t="s">
        <v>182</v>
      </c>
      <c r="E67" s="362"/>
      <c r="F67" s="339">
        <v>18.18</v>
      </c>
      <c r="G67" s="346">
        <v>1493</v>
      </c>
      <c r="H67" s="340">
        <f t="shared" si="23"/>
        <v>27142.739999999998</v>
      </c>
      <c r="I67" s="547"/>
      <c r="J67" s="341">
        <v>3</v>
      </c>
      <c r="K67" s="342">
        <f t="shared" si="21"/>
        <v>3199.2857142857165</v>
      </c>
      <c r="L67" s="343">
        <f t="shared" si="22"/>
        <v>1066.4285714285722</v>
      </c>
      <c r="M67" s="344">
        <v>0.25972222222222224</v>
      </c>
      <c r="N67" s="344">
        <v>0.27916666666666667</v>
      </c>
      <c r="O67" s="342">
        <v>18</v>
      </c>
      <c r="P67" s="549">
        <f t="shared" si="24"/>
        <v>27.999999999999979</v>
      </c>
      <c r="Q67" s="345"/>
      <c r="R67" s="345"/>
    </row>
    <row r="68" spans="1:18" ht="15.6" customHeight="1">
      <c r="A68" s="855"/>
      <c r="B68" s="336" t="s">
        <v>165</v>
      </c>
      <c r="C68" s="546"/>
      <c r="D68" s="361" t="s">
        <v>757</v>
      </c>
      <c r="E68" s="362"/>
      <c r="F68" s="339">
        <v>17.07</v>
      </c>
      <c r="G68" s="346">
        <v>1051</v>
      </c>
      <c r="H68" s="340">
        <f t="shared" si="23"/>
        <v>17940.57</v>
      </c>
      <c r="I68" s="547"/>
      <c r="J68" s="341">
        <v>3</v>
      </c>
      <c r="K68" s="342">
        <f t="shared" si="21"/>
        <v>3153.0000000000114</v>
      </c>
      <c r="L68" s="343">
        <f t="shared" si="22"/>
        <v>1051.0000000000039</v>
      </c>
      <c r="M68" s="344">
        <v>0.29166666666666669</v>
      </c>
      <c r="N68" s="344">
        <v>0.30555555555555552</v>
      </c>
      <c r="O68" s="342">
        <v>18</v>
      </c>
      <c r="P68" s="549">
        <f t="shared" si="24"/>
        <v>19.999999999999929</v>
      </c>
      <c r="Q68" s="345"/>
      <c r="R68" s="345"/>
    </row>
    <row r="69" spans="1:18" ht="15.6" customHeight="1">
      <c r="A69" s="855"/>
      <c r="B69" s="336" t="s">
        <v>165</v>
      </c>
      <c r="C69" s="546"/>
      <c r="D69" s="363" t="s">
        <v>758</v>
      </c>
      <c r="E69" s="362"/>
      <c r="F69" s="339">
        <v>20.72</v>
      </c>
      <c r="G69" s="346">
        <v>465</v>
      </c>
      <c r="H69" s="340">
        <f t="shared" si="23"/>
        <v>9634.7999999999993</v>
      </c>
      <c r="I69" s="547"/>
      <c r="J69" s="341">
        <v>3</v>
      </c>
      <c r="K69" s="342">
        <f t="shared" si="21"/>
        <v>3099.9999999999836</v>
      </c>
      <c r="L69" s="343">
        <f t="shared" si="22"/>
        <v>1033.3333333333278</v>
      </c>
      <c r="M69" s="344">
        <v>0.31805555555555554</v>
      </c>
      <c r="N69" s="344">
        <v>0.32430555555555557</v>
      </c>
      <c r="O69" s="342">
        <v>18</v>
      </c>
      <c r="P69" s="549">
        <f t="shared" si="24"/>
        <v>9.000000000000048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5118</v>
      </c>
      <c r="H70" s="340">
        <f t="shared" si="23"/>
        <v>73114.285714285696</v>
      </c>
      <c r="I70" s="547"/>
      <c r="J70" s="341">
        <v>3</v>
      </c>
      <c r="K70" s="342">
        <f t="shared" si="21"/>
        <v>3198.7499999999955</v>
      </c>
      <c r="L70" s="343">
        <f t="shared" si="22"/>
        <v>1066.2499999999984</v>
      </c>
      <c r="M70" s="344">
        <v>0.34027777777777773</v>
      </c>
      <c r="N70" s="344">
        <v>0.4069444444444445</v>
      </c>
      <c r="O70" s="342">
        <v>23</v>
      </c>
      <c r="P70" s="549">
        <f t="shared" si="24"/>
        <v>96.000000000000142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759</v>
      </c>
      <c r="E71" s="362"/>
      <c r="F71" s="339">
        <v>24.76</v>
      </c>
      <c r="G71" s="378">
        <v>735</v>
      </c>
      <c r="H71" s="340">
        <f t="shared" si="23"/>
        <v>18198.600000000002</v>
      </c>
      <c r="I71" s="547"/>
      <c r="J71" s="341">
        <v>4</v>
      </c>
      <c r="K71" s="342">
        <f t="shared" si="21"/>
        <v>3149.9999999999932</v>
      </c>
      <c r="L71" s="343">
        <f t="shared" si="22"/>
        <v>787.49999999999829</v>
      </c>
      <c r="M71" s="344">
        <v>0.42083333333333334</v>
      </c>
      <c r="N71" s="344">
        <v>0.43055555555555558</v>
      </c>
      <c r="O71" s="342">
        <v>20</v>
      </c>
      <c r="P71" s="549">
        <f t="shared" si="24"/>
        <v>14.00000000000003</v>
      </c>
      <c r="Q71" s="345"/>
      <c r="R71" s="345"/>
    </row>
    <row r="72" spans="1:18" ht="15.6" customHeight="1">
      <c r="A72" s="855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855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855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856"/>
      <c r="B75" s="336">
        <v>0</v>
      </c>
      <c r="C75" s="204" t="s">
        <v>760</v>
      </c>
      <c r="D75" s="850" t="s">
        <v>750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3146.9012059369184</v>
      </c>
      <c r="L75" s="355">
        <f>AVERAGE(L65:L74)</f>
        <v>1011.4670686456394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750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1998</v>
      </c>
      <c r="H82" s="389">
        <f t="shared" ref="H82:H90" si="25">F82*G82</f>
        <v>44595.360000000001</v>
      </c>
      <c r="I82" s="547"/>
      <c r="J82" s="341">
        <v>4</v>
      </c>
      <c r="K82" s="342">
        <f>G82/P82*60</f>
        <v>3329.9999999999973</v>
      </c>
      <c r="L82" s="343">
        <f t="shared" ref="L82:L83" si="26">K82/J82</f>
        <v>832.49999999999932</v>
      </c>
      <c r="M82" s="344">
        <v>0.72152777777777777</v>
      </c>
      <c r="N82" s="344">
        <v>0.74652777777777779</v>
      </c>
      <c r="O82" s="342">
        <v>19</v>
      </c>
      <c r="P82" s="549">
        <f>(N82-M82)*24*60</f>
        <v>36.000000000000028</v>
      </c>
      <c r="Q82" s="345"/>
      <c r="R82" s="345"/>
    </row>
    <row r="83" spans="1:18">
      <c r="A83" s="841"/>
      <c r="B83" s="336" t="s">
        <v>165</v>
      </c>
      <c r="C83" s="359"/>
      <c r="D83" s="394" t="s">
        <v>763</v>
      </c>
      <c r="E83" s="388"/>
      <c r="F83" s="339">
        <v>24.54</v>
      </c>
      <c r="G83" s="364">
        <v>1205</v>
      </c>
      <c r="H83" s="389">
        <f t="shared" si="25"/>
        <v>29570.7</v>
      </c>
      <c r="I83" s="547"/>
      <c r="J83" s="341">
        <v>3</v>
      </c>
      <c r="K83" s="342">
        <f t="shared" ref="K83" si="27">G83/P83*60</f>
        <v>2259.3750000000082</v>
      </c>
      <c r="L83" s="343">
        <f t="shared" si="26"/>
        <v>753.12500000000273</v>
      </c>
      <c r="M83" s="344">
        <v>0.76250000000000007</v>
      </c>
      <c r="N83" s="344">
        <v>0.78472222222222221</v>
      </c>
      <c r="O83" s="342">
        <v>23</v>
      </c>
      <c r="P83" s="549">
        <f t="shared" ref="P83" si="28">(N83-M83)*24*60</f>
        <v>31.999999999999886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764</v>
      </c>
      <c r="D91" s="842" t="s">
        <v>750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2794.6875000000027</v>
      </c>
      <c r="L91" s="355">
        <f>AVERAGE(L82:L90)</f>
        <v>792.81250000000102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6904</v>
      </c>
      <c r="H92" s="340">
        <f t="shared" ref="H92:H99" si="29">F92*G92</f>
        <v>115020.64</v>
      </c>
      <c r="I92" s="547"/>
      <c r="J92" s="341">
        <v>4</v>
      </c>
      <c r="K92" s="342">
        <f>G92/P92*60</f>
        <v>2856.8275862068945</v>
      </c>
      <c r="L92" s="343">
        <f t="shared" ref="L92:L93" si="30">K92/J92</f>
        <v>714.20689655172362</v>
      </c>
      <c r="M92" s="344">
        <v>0.72361111111111109</v>
      </c>
      <c r="N92" s="344">
        <v>0.82430555555555562</v>
      </c>
      <c r="O92" s="335">
        <v>22</v>
      </c>
      <c r="P92" s="549">
        <f>(N92-M92)*24*60</f>
        <v>145.00000000000011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4617</v>
      </c>
      <c r="H93" s="340">
        <f t="shared" si="29"/>
        <v>82602.327272727271</v>
      </c>
      <c r="I93" s="547"/>
      <c r="J93" s="341">
        <v>3</v>
      </c>
      <c r="K93" s="342">
        <f t="shared" ref="K93" si="31">G93/P93*60</f>
        <v>3693.6000000000058</v>
      </c>
      <c r="L93" s="343">
        <f t="shared" si="30"/>
        <v>1231.2000000000019</v>
      </c>
      <c r="M93" s="344">
        <v>0.83333333333333337</v>
      </c>
      <c r="N93" s="344">
        <v>0.88541666666666663</v>
      </c>
      <c r="O93" s="335">
        <v>23</v>
      </c>
      <c r="P93" s="549">
        <f>(N93-M93)*24*60</f>
        <v>74.999999999999886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845"/>
      <c r="B100" s="336">
        <v>0</v>
      </c>
      <c r="C100" s="204" t="s">
        <v>766</v>
      </c>
      <c r="D100" s="838" t="s">
        <v>750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3275.2137931034504</v>
      </c>
      <c r="L100" s="355">
        <f>AVERAGE(L92:L99)</f>
        <v>972.70344827586268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1892</v>
      </c>
      <c r="H101" s="340">
        <f t="shared" ref="H101:H110" si="32">F101*G101</f>
        <v>56760</v>
      </c>
      <c r="I101" s="547"/>
      <c r="J101" s="341">
        <v>3</v>
      </c>
      <c r="K101" s="342">
        <f>G101/P101*60</f>
        <v>3243.4285714285834</v>
      </c>
      <c r="L101" s="343">
        <f t="shared" ref="L101:L105" si="33">K101/J101</f>
        <v>1081.1428571428612</v>
      </c>
      <c r="M101" s="344">
        <v>0.72152777777777777</v>
      </c>
      <c r="N101" s="344">
        <v>0.74583333333333324</v>
      </c>
      <c r="O101" s="335">
        <v>19</v>
      </c>
      <c r="P101" s="342">
        <f t="shared" ref="P101:P103" si="34">(N101-M101)*24*60</f>
        <v>34.999999999999872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1775</v>
      </c>
      <c r="H102" s="340">
        <f t="shared" si="32"/>
        <v>44055.5</v>
      </c>
      <c r="I102" s="547"/>
      <c r="J102" s="341">
        <v>4</v>
      </c>
      <c r="K102" s="342">
        <f t="shared" ref="K102:K105" si="35">G102/P102*60</f>
        <v>3132.3529411764666</v>
      </c>
      <c r="L102" s="343">
        <f t="shared" si="33"/>
        <v>783.08823529411666</v>
      </c>
      <c r="M102" s="344">
        <v>0.76111111111111107</v>
      </c>
      <c r="N102" s="344">
        <v>0.78472222222222221</v>
      </c>
      <c r="O102" s="335">
        <v>22</v>
      </c>
      <c r="P102" s="342">
        <f t="shared" si="34"/>
        <v>34.000000000000043</v>
      </c>
      <c r="Q102" s="345"/>
      <c r="R102" s="345"/>
    </row>
    <row r="103" spans="1:18">
      <c r="A103" s="830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553</v>
      </c>
      <c r="H103" s="340">
        <f t="shared" si="32"/>
        <v>13161.4</v>
      </c>
      <c r="I103" s="547"/>
      <c r="J103" s="341">
        <v>4</v>
      </c>
      <c r="K103" s="342">
        <f t="shared" si="35"/>
        <v>3016.3636363636469</v>
      </c>
      <c r="L103" s="343">
        <f t="shared" si="33"/>
        <v>754.09090909091174</v>
      </c>
      <c r="M103" s="344">
        <v>0.79861111111111116</v>
      </c>
      <c r="N103" s="344">
        <v>0.80625000000000002</v>
      </c>
      <c r="O103" s="335">
        <v>20</v>
      </c>
      <c r="P103" s="342">
        <f t="shared" si="34"/>
        <v>10.999999999999961</v>
      </c>
      <c r="Q103" s="345"/>
      <c r="R103" s="345"/>
    </row>
    <row r="104" spans="1:18">
      <c r="A104" s="830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1065</v>
      </c>
      <c r="H104" s="340">
        <f t="shared" si="32"/>
        <v>26369.4</v>
      </c>
      <c r="I104" s="547"/>
      <c r="J104" s="341">
        <v>4</v>
      </c>
      <c r="K104" s="342">
        <f t="shared" si="35"/>
        <v>2778.2608695652275</v>
      </c>
      <c r="L104" s="343">
        <f t="shared" si="33"/>
        <v>694.56521739130687</v>
      </c>
      <c r="M104" s="344">
        <v>0.81944444444444453</v>
      </c>
      <c r="N104" s="344">
        <v>0.8354166666666667</v>
      </c>
      <c r="O104" s="335">
        <v>19</v>
      </c>
      <c r="P104" s="342">
        <f>(N104-M104)*24*60</f>
        <v>22.999999999999918</v>
      </c>
      <c r="Q104" s="345"/>
      <c r="R104" s="345"/>
    </row>
    <row r="105" spans="1:18">
      <c r="A105" s="830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7047</v>
      </c>
      <c r="H105" s="340">
        <f t="shared" si="32"/>
        <v>98869.409999999989</v>
      </c>
      <c r="I105" s="547"/>
      <c r="J105" s="341">
        <v>3</v>
      </c>
      <c r="K105" s="342">
        <f t="shared" si="35"/>
        <v>3132</v>
      </c>
      <c r="L105" s="343">
        <f t="shared" si="33"/>
        <v>1044</v>
      </c>
      <c r="M105" s="344">
        <v>0.85069444444444453</v>
      </c>
      <c r="N105" s="344">
        <v>0.94444444444444453</v>
      </c>
      <c r="O105" s="335">
        <v>22</v>
      </c>
      <c r="P105" s="342">
        <f>(N105-M105)*24*60</f>
        <v>135</v>
      </c>
      <c r="Q105" s="343"/>
      <c r="R105" s="345"/>
    </row>
    <row r="106" spans="1:18">
      <c r="A106" s="830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755</v>
      </c>
      <c r="D111" s="831" t="s">
        <v>750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3060.481203706785</v>
      </c>
      <c r="L111" s="355">
        <f>AVERAGE(L101:L110)</f>
        <v>871.37744378383923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3557</v>
      </c>
      <c r="H112" s="389">
        <f t="shared" si="17"/>
        <v>101623.49</v>
      </c>
      <c r="I112" s="547"/>
      <c r="J112" s="341">
        <v>3</v>
      </c>
      <c r="K112" s="342">
        <f t="shared" ref="K112:K117" si="36">G112/P112*60</f>
        <v>3048.8571428571463</v>
      </c>
      <c r="L112" s="343">
        <f t="shared" ref="L112:L117" si="37">K112/J112</f>
        <v>1016.2857142857155</v>
      </c>
      <c r="M112" s="344">
        <v>0.72083333333333333</v>
      </c>
      <c r="N112" s="344">
        <v>0.76944444444444438</v>
      </c>
      <c r="O112" s="335">
        <v>18</v>
      </c>
      <c r="P112" s="549">
        <f t="shared" ref="P112:P116" si="38">(N112-M112)*24*60</f>
        <v>69.999999999999915</v>
      </c>
      <c r="Q112" s="335"/>
      <c r="R112" s="335"/>
    </row>
    <row r="113" spans="1:18">
      <c r="A113" s="833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997</v>
      </c>
      <c r="H113" s="389">
        <f t="shared" si="17"/>
        <v>24954.91</v>
      </c>
      <c r="I113" s="547"/>
      <c r="J113" s="341">
        <v>4</v>
      </c>
      <c r="K113" s="342">
        <f t="shared" si="36"/>
        <v>3323.3333333333744</v>
      </c>
      <c r="L113" s="343">
        <f t="shared" si="37"/>
        <v>830.8333333333436</v>
      </c>
      <c r="M113" s="344">
        <v>0.78541666666666676</v>
      </c>
      <c r="N113" s="344">
        <v>0.79791666666666661</v>
      </c>
      <c r="O113" s="335">
        <v>23</v>
      </c>
      <c r="P113" s="549">
        <f t="shared" si="38"/>
        <v>17.999999999999776</v>
      </c>
      <c r="Q113" s="345"/>
      <c r="R113" s="345"/>
    </row>
    <row r="114" spans="1:18">
      <c r="A114" s="833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2868</v>
      </c>
      <c r="H114" s="389">
        <f t="shared" si="17"/>
        <v>47895.6</v>
      </c>
      <c r="I114" s="547"/>
      <c r="J114" s="341">
        <v>3</v>
      </c>
      <c r="K114" s="342">
        <f t="shared" si="36"/>
        <v>3128.7272727272748</v>
      </c>
      <c r="L114" s="343">
        <f t="shared" si="37"/>
        <v>1042.9090909090917</v>
      </c>
      <c r="M114" s="344">
        <v>0.81319444444444444</v>
      </c>
      <c r="N114" s="344">
        <v>0.85138888888888886</v>
      </c>
      <c r="O114" s="335">
        <v>22</v>
      </c>
      <c r="P114" s="549">
        <f t="shared" si="38"/>
        <v>54.999999999999964</v>
      </c>
      <c r="Q114" s="345"/>
      <c r="R114" s="345"/>
    </row>
    <row r="115" spans="1:18">
      <c r="A115" s="833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1323</v>
      </c>
      <c r="H115" s="389">
        <f t="shared" si="17"/>
        <v>24052.14</v>
      </c>
      <c r="I115" s="547"/>
      <c r="J115" s="341">
        <v>3</v>
      </c>
      <c r="K115" s="342">
        <f t="shared" si="36"/>
        <v>3175.2000000000112</v>
      </c>
      <c r="L115" s="343">
        <f t="shared" si="37"/>
        <v>1058.4000000000037</v>
      </c>
      <c r="M115" s="344">
        <v>0.86597222222222225</v>
      </c>
      <c r="N115" s="344">
        <v>0.8833333333333333</v>
      </c>
      <c r="O115" s="335">
        <v>21</v>
      </c>
      <c r="P115" s="549">
        <f t="shared" si="38"/>
        <v>24.999999999999911</v>
      </c>
      <c r="Q115" s="345"/>
      <c r="R115" s="345"/>
    </row>
    <row r="116" spans="1:18">
      <c r="A116" s="833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1346</v>
      </c>
      <c r="H116" s="389">
        <f t="shared" si="17"/>
        <v>24470.28</v>
      </c>
      <c r="I116" s="547"/>
      <c r="J116" s="341">
        <v>3</v>
      </c>
      <c r="K116" s="342">
        <f t="shared" si="36"/>
        <v>3230.4000000000115</v>
      </c>
      <c r="L116" s="343">
        <f t="shared" si="37"/>
        <v>1076.8000000000038</v>
      </c>
      <c r="M116" s="344">
        <v>0.89236111111111116</v>
      </c>
      <c r="N116" s="391">
        <v>0.90972222222222221</v>
      </c>
      <c r="O116" s="335">
        <v>13</v>
      </c>
      <c r="P116" s="549">
        <f t="shared" si="38"/>
        <v>24.999999999999911</v>
      </c>
      <c r="Q116" s="345"/>
      <c r="R116" s="345"/>
    </row>
    <row r="117" spans="1:18">
      <c r="A117" s="833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10078</v>
      </c>
      <c r="H117" s="389">
        <f t="shared" ref="H117:H123" si="39">F117*G117</f>
        <v>143971.42857142855</v>
      </c>
      <c r="I117" s="547"/>
      <c r="J117" s="341">
        <v>3</v>
      </c>
      <c r="K117" s="342">
        <f t="shared" si="36"/>
        <v>3100.9230768120015</v>
      </c>
      <c r="L117" s="343">
        <f t="shared" si="37"/>
        <v>1033.6410256040006</v>
      </c>
      <c r="M117" s="344">
        <v>46304.923611111109</v>
      </c>
      <c r="N117" s="344">
        <v>46305.059027777781</v>
      </c>
      <c r="O117" s="335">
        <v>20</v>
      </c>
      <c r="P117" s="342">
        <f>(N117-M117)*24*60</f>
        <v>195.00000000698492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833"/>
      <c r="B124" s="349">
        <v>0</v>
      </c>
      <c r="C124" s="204" t="s">
        <v>760</v>
      </c>
      <c r="D124" s="834" t="s">
        <v>750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3167.9068042883032</v>
      </c>
      <c r="L124" s="355">
        <f>AVERAGE(L112:L123)</f>
        <v>1009.8115273553599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5" activePane="bottomRight" state="frozen"/>
      <selection activeCell="R132" sqref="R132"/>
      <selection pane="topRight" activeCell="R132" sqref="R132"/>
      <selection pane="bottomLeft" activeCell="R132" sqref="R132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137104.04999999996</v>
      </c>
      <c r="F1" s="552" t="s">
        <v>3</v>
      </c>
      <c r="G1" s="59">
        <f>SUM(H5:H173)</f>
        <v>5372685.2543480666</v>
      </c>
      <c r="H1" s="564" t="s">
        <v>77</v>
      </c>
      <c r="I1" s="60">
        <f>M17+M30+M43+M56+M69+M82+M95+M108+M121+M134+M147+M160+M173</f>
        <v>191.14880952380955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809</v>
      </c>
      <c r="Q1" s="956"/>
      <c r="R1" s="956"/>
      <c r="S1" s="956"/>
      <c r="T1" s="956" t="s">
        <v>782</v>
      </c>
      <c r="U1" s="956"/>
      <c r="V1" s="956"/>
      <c r="W1" s="956"/>
      <c r="X1" s="956"/>
      <c r="Y1" s="956"/>
      <c r="Z1" s="61" t="s">
        <v>810</v>
      </c>
      <c r="AA1" s="61" t="s">
        <v>811</v>
      </c>
      <c r="AB1" s="961" t="s">
        <v>812</v>
      </c>
      <c r="AC1" s="962"/>
      <c r="AD1" s="61" t="s">
        <v>810</v>
      </c>
      <c r="AE1" s="61" t="s">
        <v>813</v>
      </c>
      <c r="AF1" s="956" t="s">
        <v>814</v>
      </c>
      <c r="AG1" s="957"/>
      <c r="AH1" s="957"/>
      <c r="AK1" s="62" t="s">
        <v>815</v>
      </c>
    </row>
    <row r="2" spans="1:37" ht="26.25" customHeight="1">
      <c r="A2" s="960" t="s">
        <v>855</v>
      </c>
      <c r="B2" s="960"/>
      <c r="C2" s="567"/>
      <c r="D2" s="567" t="s">
        <v>784</v>
      </c>
      <c r="E2" s="63">
        <f>AVERAGE(O17,O30,O43,O56,O69,O82,O95,O108,O121,O134,O147,O160,O173)</f>
        <v>126.98340512404161</v>
      </c>
      <c r="F2" s="64" t="s">
        <v>80</v>
      </c>
      <c r="G2" s="65">
        <f>G1/E1</f>
        <v>39.186918653008924</v>
      </c>
      <c r="H2" s="564" t="s">
        <v>81</v>
      </c>
      <c r="I2" s="564">
        <f>COUNT(I5:I173)</f>
        <v>9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3</v>
      </c>
      <c r="AE2" s="67">
        <f>AE17+AE30+AE43+AE56+AE69+AE82+AE95+AE108+AE121+AE134+AE147+AE160+AE173</f>
        <v>2</v>
      </c>
      <c r="AF2" s="957"/>
      <c r="AG2" s="957"/>
      <c r="AH2" s="957"/>
      <c r="AK2" s="402">
        <f>AVERAGE(AK5:AK9999)</f>
        <v>6.3476608187134609</v>
      </c>
    </row>
    <row r="3" spans="1:37" ht="30.6" customHeight="1">
      <c r="A3" s="895" t="s">
        <v>786</v>
      </c>
      <c r="B3" s="895" t="s">
        <v>82</v>
      </c>
      <c r="C3" s="958"/>
      <c r="D3" s="895" t="s">
        <v>788</v>
      </c>
      <c r="E3" s="895"/>
      <c r="F3" s="958" t="s">
        <v>83</v>
      </c>
      <c r="G3" s="951" t="s">
        <v>84</v>
      </c>
      <c r="H3" s="958" t="s">
        <v>85</v>
      </c>
      <c r="I3" s="952" t="s">
        <v>791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793</v>
      </c>
      <c r="O3" s="924" t="s">
        <v>784</v>
      </c>
      <c r="P3" s="955" t="s">
        <v>792</v>
      </c>
      <c r="Q3" s="924" t="s">
        <v>784</v>
      </c>
      <c r="R3" s="949" t="s">
        <v>817</v>
      </c>
      <c r="S3" s="925" t="s">
        <v>818</v>
      </c>
      <c r="T3" s="951" t="s">
        <v>88</v>
      </c>
      <c r="U3" s="951"/>
      <c r="V3" s="950" t="s">
        <v>89</v>
      </c>
      <c r="W3" s="952" t="s">
        <v>794</v>
      </c>
      <c r="X3" s="951" t="s">
        <v>795</v>
      </c>
      <c r="Y3" s="951"/>
      <c r="Z3" s="953" t="s">
        <v>819</v>
      </c>
      <c r="AA3" s="954"/>
      <c r="AB3" s="944" t="s">
        <v>820</v>
      </c>
      <c r="AC3" s="945"/>
      <c r="AD3" s="946" t="s">
        <v>821</v>
      </c>
      <c r="AE3" s="947"/>
      <c r="AF3" s="948" t="s">
        <v>793</v>
      </c>
      <c r="AG3" s="949" t="s">
        <v>817</v>
      </c>
      <c r="AH3" s="925" t="s">
        <v>818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561" t="s">
        <v>90</v>
      </c>
      <c r="U4" s="561" t="s">
        <v>91</v>
      </c>
      <c r="V4" s="951"/>
      <c r="W4" s="952"/>
      <c r="X4" s="552" t="s">
        <v>796</v>
      </c>
      <c r="Y4" s="552" t="s">
        <v>36</v>
      </c>
      <c r="Z4" s="561" t="s">
        <v>822</v>
      </c>
      <c r="AA4" s="561" t="s">
        <v>823</v>
      </c>
      <c r="AB4" s="945"/>
      <c r="AC4" s="945"/>
      <c r="AD4" s="561" t="s">
        <v>824</v>
      </c>
      <c r="AE4" s="68" t="s">
        <v>825</v>
      </c>
      <c r="AF4" s="948"/>
      <c r="AG4" s="949"/>
      <c r="AH4" s="925"/>
      <c r="AK4" s="951"/>
    </row>
    <row r="5" spans="1:37" ht="18.75" customHeight="1">
      <c r="A5" s="940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771.9</v>
      </c>
      <c r="H5" s="75">
        <f t="shared" ref="H5:H16" si="0">F5*G5</f>
        <v>28498.547999999999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1" si="1">G5/W5*60</f>
        <v>1543.8000000000015</v>
      </c>
      <c r="O5" s="77">
        <f t="shared" ref="O5:O11" si="2">N5/M5</f>
        <v>128.65000000000012</v>
      </c>
      <c r="P5" s="78">
        <f t="shared" ref="P5:P11" si="3">M5-J5</f>
        <v>0</v>
      </c>
      <c r="Q5" s="79">
        <f t="shared" ref="Q5:Q11" si="4">O5-L5</f>
        <v>-38.016666666666538</v>
      </c>
      <c r="R5" s="554">
        <f t="shared" ref="R5:R11" si="5">O5/L5</f>
        <v>0.77190000000000081</v>
      </c>
      <c r="S5" s="910">
        <f>R17</f>
        <v>0.87608381917499967</v>
      </c>
      <c r="T5" s="80">
        <v>0.25</v>
      </c>
      <c r="U5" s="80">
        <v>0.27083333333333331</v>
      </c>
      <c r="V5" s="552">
        <v>5</v>
      </c>
      <c r="W5" s="562">
        <f>(U5-T5)*24*60</f>
        <v>29.999999999999972</v>
      </c>
      <c r="X5" s="552"/>
      <c r="Y5" s="552"/>
      <c r="Z5" s="81"/>
      <c r="AA5" s="81"/>
      <c r="AB5" s="895"/>
      <c r="AC5" s="895"/>
      <c r="AD5" s="82"/>
      <c r="AE5" s="82"/>
      <c r="AF5" s="78">
        <f t="shared" ref="AF5:AF70" si="6">N5-K5</f>
        <v>-456.19999999999845</v>
      </c>
      <c r="AG5" s="554">
        <f t="shared" ref="AG5:AG70" si="7">N5/K5</f>
        <v>0.77190000000000081</v>
      </c>
      <c r="AH5" s="910">
        <f>AG17</f>
        <v>0.88420151005110859</v>
      </c>
      <c r="AJ5" s="62" t="str">
        <f>A5</f>
        <v>四度一組
(ET-600)</v>
      </c>
      <c r="AK5" s="404">
        <f>AVERAGE(AK6:AK16)</f>
        <v>6.1666666666666901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3591.25</v>
      </c>
      <c r="H6" s="75">
        <f t="shared" si="0"/>
        <v>135856.98749999999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2268.1578947368425</v>
      </c>
      <c r="O6" s="77">
        <f t="shared" si="2"/>
        <v>113.40789473684212</v>
      </c>
      <c r="P6" s="78">
        <f t="shared" si="3"/>
        <v>0</v>
      </c>
      <c r="Q6" s="79">
        <f t="shared" si="4"/>
        <v>-6.592105263157876</v>
      </c>
      <c r="R6" s="554">
        <f t="shared" si="5"/>
        <v>0.94506578947368436</v>
      </c>
      <c r="S6" s="910"/>
      <c r="T6" s="80">
        <v>0.27569444444444441</v>
      </c>
      <c r="U6" s="80">
        <v>0.34166666666666662</v>
      </c>
      <c r="V6" s="552">
        <v>7</v>
      </c>
      <c r="W6" s="562">
        <f t="shared" ref="W6:W17" si="8">(U6-T6)*24*60</f>
        <v>94.999999999999986</v>
      </c>
      <c r="X6" s="83"/>
      <c r="Y6" s="83"/>
      <c r="Z6" s="84"/>
      <c r="AA6" s="84"/>
      <c r="AB6" s="895"/>
      <c r="AC6" s="895"/>
      <c r="AD6" s="550"/>
      <c r="AE6" s="550"/>
      <c r="AF6" s="78">
        <f t="shared" si="6"/>
        <v>-131.84210526315746</v>
      </c>
      <c r="AG6" s="554">
        <f t="shared" si="7"/>
        <v>0.94506578947368436</v>
      </c>
      <c r="AH6" s="910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1918</v>
      </c>
      <c r="H7" s="75">
        <f t="shared" si="0"/>
        <v>68837.02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2301.6000000000008</v>
      </c>
      <c r="O7" s="77">
        <f t="shared" si="2"/>
        <v>127.86666666666672</v>
      </c>
      <c r="P7" s="78">
        <f t="shared" si="3"/>
        <v>0</v>
      </c>
      <c r="Q7" s="79">
        <f t="shared" si="4"/>
        <v>-14.966666666666626</v>
      </c>
      <c r="R7" s="554">
        <f t="shared" si="5"/>
        <v>0.89521586931155217</v>
      </c>
      <c r="S7" s="910"/>
      <c r="T7" s="80">
        <v>0.35763888888888884</v>
      </c>
      <c r="U7" s="80">
        <v>0.39236111111111105</v>
      </c>
      <c r="V7" s="552">
        <v>23</v>
      </c>
      <c r="W7" s="562">
        <f t="shared" si="8"/>
        <v>49.999999999999986</v>
      </c>
      <c r="X7" s="83">
        <v>0.34583333333333338</v>
      </c>
      <c r="Y7" s="83">
        <v>0.35694444444444445</v>
      </c>
      <c r="Z7" s="84"/>
      <c r="AA7" s="84"/>
      <c r="AB7" s="895"/>
      <c r="AC7" s="895"/>
      <c r="AD7" s="550"/>
      <c r="AE7" s="550"/>
      <c r="AF7" s="78">
        <f t="shared" si="6"/>
        <v>-269.39999999999918</v>
      </c>
      <c r="AG7" s="554">
        <f t="shared" si="7"/>
        <v>0.89521586931155228</v>
      </c>
      <c r="AH7" s="910"/>
      <c r="AJ7" s="405">
        <f t="shared" ref="AJ7:AJ16" si="9">IF((IF(V7&lt;10,V7,(X7-U6)*1440))=0,"",IF(V7&lt;10,V7,(X7-U6)*1440))</f>
        <v>6.0000000000001386</v>
      </c>
      <c r="AK7" s="406">
        <f t="shared" ref="AK7:AK16" si="10">IF(AJ7&gt;4,AJ7,"")</f>
        <v>6.0000000000001386</v>
      </c>
    </row>
    <row r="8" spans="1:37" ht="19.2" customHeight="1">
      <c r="A8" s="941"/>
      <c r="B8" s="69" t="s">
        <v>162</v>
      </c>
      <c r="C8" s="70"/>
      <c r="D8" s="71" t="s">
        <v>99</v>
      </c>
      <c r="E8" s="72"/>
      <c r="F8" s="73">
        <v>37.799999999999997</v>
      </c>
      <c r="G8" s="85">
        <v>6804</v>
      </c>
      <c r="H8" s="75">
        <f t="shared" si="0"/>
        <v>257191.19999999998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2504.5398773006127</v>
      </c>
      <c r="O8" s="77">
        <f t="shared" si="2"/>
        <v>125.22699386503064</v>
      </c>
      <c r="P8" s="78">
        <f t="shared" si="3"/>
        <v>0</v>
      </c>
      <c r="Q8" s="79">
        <f t="shared" si="4"/>
        <v>-13.223006134969353</v>
      </c>
      <c r="R8" s="554">
        <f t="shared" si="5"/>
        <v>0.90449255229346803</v>
      </c>
      <c r="S8" s="910"/>
      <c r="T8" s="80">
        <v>0.3965277777777777</v>
      </c>
      <c r="U8" s="80">
        <v>0.50972222222222219</v>
      </c>
      <c r="V8" s="552">
        <v>6</v>
      </c>
      <c r="W8" s="562">
        <f t="shared" si="8"/>
        <v>163.00000000000006</v>
      </c>
      <c r="X8" s="83"/>
      <c r="Y8" s="83"/>
      <c r="Z8" s="84"/>
      <c r="AA8" s="84"/>
      <c r="AB8" s="895"/>
      <c r="AC8" s="895"/>
      <c r="AD8" s="550"/>
      <c r="AE8" s="550"/>
      <c r="AF8" s="78">
        <f t="shared" si="6"/>
        <v>-264.46012269938728</v>
      </c>
      <c r="AG8" s="554">
        <f t="shared" si="7"/>
        <v>0.90449255229346792</v>
      </c>
      <c r="AH8" s="910"/>
      <c r="AJ8" s="405">
        <f t="shared" si="9"/>
        <v>6</v>
      </c>
      <c r="AK8" s="406">
        <f t="shared" si="10"/>
        <v>6</v>
      </c>
    </row>
    <row r="9" spans="1:37" ht="19.2" customHeight="1">
      <c r="A9" s="941"/>
      <c r="B9" s="69" t="s">
        <v>162</v>
      </c>
      <c r="C9" s="86"/>
      <c r="D9" s="71" t="s">
        <v>97</v>
      </c>
      <c r="E9" s="87"/>
      <c r="F9" s="73">
        <v>31.11</v>
      </c>
      <c r="G9" s="74">
        <v>1771</v>
      </c>
      <c r="H9" s="75">
        <f t="shared" si="0"/>
        <v>55095.81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2361.333333333333</v>
      </c>
      <c r="O9" s="77">
        <f t="shared" si="2"/>
        <v>131.18518518518516</v>
      </c>
      <c r="P9" s="78">
        <f t="shared" si="3"/>
        <v>0</v>
      </c>
      <c r="Q9" s="79">
        <f t="shared" si="4"/>
        <v>-22.648148148148181</v>
      </c>
      <c r="R9" s="554">
        <f t="shared" si="5"/>
        <v>0.8527747682677258</v>
      </c>
      <c r="S9" s="910"/>
      <c r="T9" s="80">
        <v>0.54999999999999993</v>
      </c>
      <c r="U9" s="80">
        <v>0.58124999999999993</v>
      </c>
      <c r="V9" s="552">
        <v>5</v>
      </c>
      <c r="W9" s="562">
        <f t="shared" si="8"/>
        <v>45</v>
      </c>
      <c r="X9" s="83"/>
      <c r="Y9" s="83"/>
      <c r="Z9" s="84"/>
      <c r="AA9" s="84"/>
      <c r="AB9" s="895"/>
      <c r="AC9" s="895"/>
      <c r="AD9" s="550"/>
      <c r="AE9" s="550"/>
      <c r="AF9" s="78">
        <f t="shared" si="6"/>
        <v>-407.66666666666697</v>
      </c>
      <c r="AG9" s="554">
        <f t="shared" si="7"/>
        <v>0.85277476826772591</v>
      </c>
      <c r="AH9" s="910"/>
      <c r="AJ9" s="405">
        <f t="shared" si="9"/>
        <v>5</v>
      </c>
      <c r="AK9" s="406">
        <f t="shared" si="10"/>
        <v>5</v>
      </c>
    </row>
    <row r="10" spans="1:37" ht="19.2" customHeight="1">
      <c r="A10" s="942"/>
      <c r="B10" s="69" t="s">
        <v>162</v>
      </c>
      <c r="C10" s="70"/>
      <c r="D10" s="71" t="s">
        <v>96</v>
      </c>
      <c r="E10" s="72"/>
      <c r="F10" s="73">
        <v>28.86</v>
      </c>
      <c r="G10" s="74">
        <v>1160</v>
      </c>
      <c r="H10" s="75">
        <f t="shared" si="0"/>
        <v>33477.599999999999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2245.1612903225887</v>
      </c>
      <c r="O10" s="77">
        <f t="shared" si="2"/>
        <v>132.0683111954464</v>
      </c>
      <c r="P10" s="78">
        <f t="shared" si="3"/>
        <v>0</v>
      </c>
      <c r="Q10" s="79">
        <f t="shared" si="4"/>
        <v>-19.166982922200674</v>
      </c>
      <c r="R10" s="554">
        <f t="shared" si="5"/>
        <v>0.8732638235404856</v>
      </c>
      <c r="S10" s="911"/>
      <c r="T10" s="80">
        <v>0.58611111111111114</v>
      </c>
      <c r="U10" s="80">
        <v>0.60763888888888884</v>
      </c>
      <c r="V10" s="552">
        <v>7</v>
      </c>
      <c r="W10" s="562">
        <f t="shared" si="8"/>
        <v>30.99999999999989</v>
      </c>
      <c r="X10" s="83"/>
      <c r="Y10" s="83"/>
      <c r="Z10" s="84"/>
      <c r="AA10" s="84"/>
      <c r="AB10" s="895"/>
      <c r="AC10" s="895"/>
      <c r="AD10" s="550"/>
      <c r="AE10" s="550"/>
      <c r="AF10" s="78">
        <f>N10-K10</f>
        <v>-325.83870967741132</v>
      </c>
      <c r="AG10" s="554">
        <f>N10/K10</f>
        <v>0.87326382354048571</v>
      </c>
      <c r="AH10" s="911"/>
      <c r="AJ10" s="405">
        <f t="shared" si="9"/>
        <v>7</v>
      </c>
      <c r="AK10" s="406">
        <f t="shared" si="10"/>
        <v>7</v>
      </c>
    </row>
    <row r="11" spans="1:37" ht="19.2" customHeight="1">
      <c r="A11" s="942"/>
      <c r="B11" s="69" t="s">
        <v>162</v>
      </c>
      <c r="C11" s="70"/>
      <c r="D11" s="88" t="s">
        <v>92</v>
      </c>
      <c r="E11" s="72"/>
      <c r="F11" s="73">
        <v>37.83</v>
      </c>
      <c r="G11" s="74">
        <v>1933.7499999999998</v>
      </c>
      <c r="H11" s="75">
        <f t="shared" si="0"/>
        <v>73153.762499999983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2231.2500000000009</v>
      </c>
      <c r="O11" s="77">
        <f t="shared" si="2"/>
        <v>111.56250000000004</v>
      </c>
      <c r="P11" s="78">
        <f t="shared" si="3"/>
        <v>0</v>
      </c>
      <c r="Q11" s="79">
        <f t="shared" si="4"/>
        <v>-8.4374999999999574</v>
      </c>
      <c r="R11" s="554">
        <f t="shared" si="5"/>
        <v>0.92968750000000033</v>
      </c>
      <c r="S11" s="911"/>
      <c r="T11" s="80">
        <v>0.61180555555555549</v>
      </c>
      <c r="U11" s="80">
        <v>0.64791666666666659</v>
      </c>
      <c r="V11" s="552">
        <v>6</v>
      </c>
      <c r="W11" s="562">
        <f t="shared" si="8"/>
        <v>51.999999999999972</v>
      </c>
      <c r="X11" s="83"/>
      <c r="Y11" s="83"/>
      <c r="Z11" s="84"/>
      <c r="AA11" s="84"/>
      <c r="AB11" s="895"/>
      <c r="AC11" s="895"/>
      <c r="AD11" s="550"/>
      <c r="AE11" s="550"/>
      <c r="AF11" s="78">
        <f>N11-K11</f>
        <v>-168.74999999999909</v>
      </c>
      <c r="AG11" s="554">
        <f>N11/K11</f>
        <v>0.92968750000000033</v>
      </c>
      <c r="AH11" s="911"/>
      <c r="AJ11" s="405">
        <f t="shared" si="9"/>
        <v>6</v>
      </c>
      <c r="AK11" s="406">
        <f t="shared" si="10"/>
        <v>6</v>
      </c>
    </row>
    <row r="12" spans="1:37" ht="19.2" customHeight="1">
      <c r="A12" s="942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562"/>
      <c r="J12" s="76"/>
      <c r="K12" s="74"/>
      <c r="L12" s="77"/>
      <c r="M12" s="563"/>
      <c r="N12" s="74"/>
      <c r="O12" s="77"/>
      <c r="P12" s="78"/>
      <c r="Q12" s="79"/>
      <c r="R12" s="554"/>
      <c r="S12" s="911"/>
      <c r="T12" s="80"/>
      <c r="U12" s="80"/>
      <c r="V12" s="552"/>
      <c r="W12" s="562">
        <f t="shared" si="8"/>
        <v>0</v>
      </c>
      <c r="X12" s="83"/>
      <c r="Y12" s="83"/>
      <c r="Z12" s="84"/>
      <c r="AA12" s="84"/>
      <c r="AB12" s="895"/>
      <c r="AC12" s="895"/>
      <c r="AD12" s="550"/>
      <c r="AE12" s="550"/>
      <c r="AF12" s="78">
        <f t="shared" si="6"/>
        <v>0</v>
      </c>
      <c r="AG12" s="554" t="e">
        <f t="shared" si="7"/>
        <v>#DIV/0!</v>
      </c>
      <c r="AH12" s="911"/>
      <c r="AJ12" s="405" t="str">
        <f t="shared" si="9"/>
        <v/>
      </c>
      <c r="AK12" s="406" t="str">
        <f t="shared" si="10"/>
        <v/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911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895"/>
      <c r="AC13" s="895"/>
      <c r="AD13" s="550"/>
      <c r="AE13" s="550"/>
      <c r="AF13" s="78">
        <f t="shared" si="6"/>
        <v>0</v>
      </c>
      <c r="AG13" s="554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911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895"/>
      <c r="AC14" s="895"/>
      <c r="AD14" s="550"/>
      <c r="AE14" s="550"/>
      <c r="AF14" s="78">
        <f t="shared" si="6"/>
        <v>0</v>
      </c>
      <c r="AG14" s="554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911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895"/>
      <c r="AC15" s="895"/>
      <c r="AD15" s="550"/>
      <c r="AE15" s="550"/>
      <c r="AF15" s="78">
        <f t="shared" si="6"/>
        <v>0</v>
      </c>
      <c r="AG15" s="554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911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895"/>
      <c r="AC16" s="895"/>
      <c r="AD16" s="550"/>
      <c r="AE16" s="550"/>
      <c r="AF16" s="78">
        <f t="shared" si="6"/>
        <v>0</v>
      </c>
      <c r="AG16" s="554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827</v>
      </c>
      <c r="D17" s="905" t="s">
        <v>750</v>
      </c>
      <c r="E17" s="905"/>
      <c r="F17" s="98"/>
      <c r="G17" s="99"/>
      <c r="H17" s="100"/>
      <c r="I17" s="101"/>
      <c r="J17" s="99">
        <v>17.857142857142858</v>
      </c>
      <c r="K17" s="99">
        <v>2497.1428571428573</v>
      </c>
      <c r="L17" s="102">
        <v>141.85980392156864</v>
      </c>
      <c r="M17" s="103">
        <f t="shared" ref="M17:O17" si="11">AVERAGE(M5:M16)</f>
        <v>17.857142857142858</v>
      </c>
      <c r="N17" s="99">
        <f t="shared" si="11"/>
        <v>2207.9774850990543</v>
      </c>
      <c r="O17" s="102">
        <f t="shared" si="11"/>
        <v>124.28107880702446</v>
      </c>
      <c r="P17" s="104">
        <f t="shared" ref="P17:P23" si="12">M17-J17</f>
        <v>0</v>
      </c>
      <c r="Q17" s="105">
        <f t="shared" ref="Q17:Q23" si="13">O17-L17</f>
        <v>-17.578725114544184</v>
      </c>
      <c r="R17" s="106">
        <f>O17/L17</f>
        <v>0.87608381917499967</v>
      </c>
      <c r="S17" s="911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0</v>
      </c>
      <c r="AE17" s="110">
        <f>SUM(AE5:AE16)</f>
        <v>0</v>
      </c>
      <c r="AF17" s="104">
        <f t="shared" si="6"/>
        <v>-289.16537204380302</v>
      </c>
      <c r="AG17" s="555">
        <f t="shared" si="7"/>
        <v>0.88420151005110859</v>
      </c>
      <c r="AH17" s="911"/>
    </row>
    <row r="18" spans="1:37" ht="19.2" customHeight="1">
      <c r="A18" s="893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485</v>
      </c>
      <c r="H18" s="116">
        <f t="shared" ref="H18:H29" si="14">F18*G18</f>
        <v>25835.95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1385.7142857142853</v>
      </c>
      <c r="O18" s="118">
        <f t="shared" ref="O18:O23" si="16">N18/M18</f>
        <v>81.512605042016787</v>
      </c>
      <c r="P18" s="84">
        <f t="shared" si="12"/>
        <v>0</v>
      </c>
      <c r="Q18" s="119">
        <f t="shared" si="13"/>
        <v>-10.546218487394981</v>
      </c>
      <c r="R18" s="551">
        <f t="shared" ref="R18:R23" si="17">O18/L18</f>
        <v>0.88544043815609286</v>
      </c>
      <c r="S18" s="894">
        <f>R30</f>
        <v>0.90146332454745381</v>
      </c>
      <c r="T18" s="80">
        <v>0.16666666666666666</v>
      </c>
      <c r="U18" s="80">
        <v>0.18124999999999999</v>
      </c>
      <c r="V18" s="550">
        <v>5</v>
      </c>
      <c r="W18" s="120">
        <f>(U18-T18)*24*60</f>
        <v>21.000000000000007</v>
      </c>
      <c r="X18" s="118"/>
      <c r="Y18" s="118"/>
      <c r="Z18" s="84"/>
      <c r="AA18" s="84"/>
      <c r="AB18" s="895"/>
      <c r="AC18" s="895"/>
      <c r="AD18" s="550"/>
      <c r="AE18" s="550"/>
      <c r="AF18" s="121">
        <f t="shared" si="6"/>
        <v>-179.28571428571468</v>
      </c>
      <c r="AG18" s="122">
        <f t="shared" si="7"/>
        <v>0.88544043815609286</v>
      </c>
      <c r="AH18" s="936">
        <f>AG30</f>
        <v>0.90150547005773807</v>
      </c>
      <c r="AJ18" s="62" t="str">
        <f>A18</f>
        <v>四度二組A
熱麵
固定線
(ET-55)</v>
      </c>
      <c r="AK18" s="404">
        <f>AVERAGE(AK19:AK29)</f>
        <v>6.6000000000000032</v>
      </c>
    </row>
    <row r="19" spans="1:37" ht="19.2" customHeight="1">
      <c r="A19" s="893"/>
      <c r="B19" s="559" t="s">
        <v>164</v>
      </c>
      <c r="C19" s="558"/>
      <c r="D19" s="113" t="s">
        <v>102</v>
      </c>
      <c r="E19" s="114"/>
      <c r="F19" s="73">
        <v>49.91</v>
      </c>
      <c r="G19" s="85">
        <v>877</v>
      </c>
      <c r="H19" s="116">
        <f t="shared" si="14"/>
        <v>43771.07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1349.23076923077</v>
      </c>
      <c r="O19" s="125">
        <f t="shared" si="16"/>
        <v>79.366515837104117</v>
      </c>
      <c r="P19" s="84">
        <f t="shared" si="12"/>
        <v>0</v>
      </c>
      <c r="Q19" s="119">
        <f t="shared" si="13"/>
        <v>-12.692307692307651</v>
      </c>
      <c r="R19" s="551">
        <f t="shared" si="17"/>
        <v>0.86212828704841526</v>
      </c>
      <c r="S19" s="894"/>
      <c r="T19" s="80">
        <v>0.18611111111111112</v>
      </c>
      <c r="U19" s="80">
        <v>0.21319444444444444</v>
      </c>
      <c r="V19" s="550">
        <v>7</v>
      </c>
      <c r="W19" s="120">
        <f>(U19-T19)*24*60</f>
        <v>38.999999999999979</v>
      </c>
      <c r="X19" s="126"/>
      <c r="Y19" s="126"/>
      <c r="Z19" s="84"/>
      <c r="AA19" s="84"/>
      <c r="AB19" s="895"/>
      <c r="AC19" s="895"/>
      <c r="AD19" s="550"/>
      <c r="AE19" s="550"/>
      <c r="AF19" s="78">
        <f t="shared" si="6"/>
        <v>-215.76923076923003</v>
      </c>
      <c r="AG19" s="554">
        <f t="shared" si="7"/>
        <v>0.86212828704841526</v>
      </c>
      <c r="AH19" s="937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893"/>
      <c r="B20" s="559" t="s">
        <v>164</v>
      </c>
      <c r="C20" s="86"/>
      <c r="D20" s="71" t="s">
        <v>104</v>
      </c>
      <c r="E20" s="114"/>
      <c r="F20" s="73">
        <v>44.3</v>
      </c>
      <c r="G20" s="85">
        <v>752</v>
      </c>
      <c r="H20" s="116">
        <f t="shared" si="14"/>
        <v>33313.599999999999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1455.4838709677415</v>
      </c>
      <c r="O20" s="125">
        <f t="shared" si="16"/>
        <v>80.860215053763412</v>
      </c>
      <c r="P20" s="84">
        <f t="shared" si="12"/>
        <v>0</v>
      </c>
      <c r="Q20" s="119">
        <f t="shared" si="13"/>
        <v>-6.0842293906810312</v>
      </c>
      <c r="R20" s="551">
        <f t="shared" si="17"/>
        <v>0.93002164279088906</v>
      </c>
      <c r="S20" s="894"/>
      <c r="T20" s="80">
        <v>0.21805555555555556</v>
      </c>
      <c r="U20" s="80">
        <v>0.23958333333333334</v>
      </c>
      <c r="V20" s="550">
        <v>7</v>
      </c>
      <c r="W20" s="120">
        <f t="shared" ref="W20:W29" si="19">(U20-T20)*24*60</f>
        <v>31.000000000000011</v>
      </c>
      <c r="X20" s="126"/>
      <c r="Y20" s="126"/>
      <c r="Z20" s="84"/>
      <c r="AA20" s="84"/>
      <c r="AB20" s="895"/>
      <c r="AC20" s="895"/>
      <c r="AD20" s="550"/>
      <c r="AE20" s="550"/>
      <c r="AF20" s="121">
        <f t="shared" si="6"/>
        <v>-109.5161290322585</v>
      </c>
      <c r="AG20" s="122">
        <f t="shared" si="7"/>
        <v>0.93002164279088917</v>
      </c>
      <c r="AH20" s="937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893"/>
      <c r="B21" s="559" t="s">
        <v>164</v>
      </c>
      <c r="C21" s="127"/>
      <c r="D21" s="128" t="s">
        <v>105</v>
      </c>
      <c r="E21" s="72"/>
      <c r="F21" s="73">
        <v>49.91</v>
      </c>
      <c r="G21" s="74">
        <v>2685</v>
      </c>
      <c r="H21" s="116">
        <f t="shared" si="14"/>
        <v>134008.34999999998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1451.3513513513515</v>
      </c>
      <c r="O21" s="125">
        <f t="shared" si="16"/>
        <v>85.373608903020681</v>
      </c>
      <c r="P21" s="84">
        <f t="shared" si="12"/>
        <v>0</v>
      </c>
      <c r="Q21" s="119">
        <f t="shared" si="13"/>
        <v>-6.6852146263910868</v>
      </c>
      <c r="R21" s="551">
        <f t="shared" si="17"/>
        <v>0.92738105517658243</v>
      </c>
      <c r="S21" s="894"/>
      <c r="T21" s="80">
        <v>0.25555555555555554</v>
      </c>
      <c r="U21" s="80">
        <v>0.33263888888888887</v>
      </c>
      <c r="V21" s="550">
        <v>23</v>
      </c>
      <c r="W21" s="120">
        <f t="shared" si="19"/>
        <v>111</v>
      </c>
      <c r="X21" s="126">
        <v>0.24444444444444446</v>
      </c>
      <c r="Y21" s="126">
        <v>0.25416666666666665</v>
      </c>
      <c r="Z21" s="84"/>
      <c r="AA21" s="84"/>
      <c r="AB21" s="895"/>
      <c r="AC21" s="895"/>
      <c r="AD21" s="550"/>
      <c r="AE21" s="550"/>
      <c r="AF21" s="78">
        <f t="shared" si="6"/>
        <v>-113.64864864864853</v>
      </c>
      <c r="AG21" s="554">
        <f t="shared" si="7"/>
        <v>0.92738105517658243</v>
      </c>
      <c r="AH21" s="938"/>
      <c r="AJ21" s="405">
        <f t="shared" si="18"/>
        <v>7.0000000000000151</v>
      </c>
      <c r="AK21" s="406">
        <f t="shared" si="20"/>
        <v>7.0000000000000151</v>
      </c>
    </row>
    <row r="22" spans="1:37" ht="19.2" customHeight="1">
      <c r="A22" s="893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2722.85</v>
      </c>
      <c r="H22" s="116">
        <f t="shared" si="14"/>
        <v>100010.28049999999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2207.7162162162172</v>
      </c>
      <c r="O22" s="125">
        <f t="shared" si="16"/>
        <v>122.65090090090095</v>
      </c>
      <c r="P22" s="84">
        <f t="shared" si="12"/>
        <v>0</v>
      </c>
      <c r="Q22" s="119">
        <f t="shared" si="13"/>
        <v>-10.682432432432392</v>
      </c>
      <c r="R22" s="551">
        <f t="shared" si="17"/>
        <v>0.9198817567567571</v>
      </c>
      <c r="S22" s="894"/>
      <c r="T22" s="80">
        <v>0.33611111111111108</v>
      </c>
      <c r="U22" s="80">
        <v>0.38749999999999996</v>
      </c>
      <c r="V22" s="550">
        <v>5</v>
      </c>
      <c r="W22" s="120">
        <f t="shared" si="19"/>
        <v>73.999999999999972</v>
      </c>
      <c r="X22" s="126"/>
      <c r="Y22" s="126"/>
      <c r="Z22" s="84"/>
      <c r="AA22" s="84"/>
      <c r="AB22" s="895"/>
      <c r="AC22" s="895"/>
      <c r="AD22" s="550"/>
      <c r="AE22" s="550"/>
      <c r="AF22" s="121">
        <f t="shared" si="6"/>
        <v>-192.28378378378284</v>
      </c>
      <c r="AG22" s="122">
        <f t="shared" si="7"/>
        <v>0.9198817567567571</v>
      </c>
      <c r="AH22" s="938"/>
      <c r="AJ22" s="405">
        <f t="shared" si="18"/>
        <v>5</v>
      </c>
      <c r="AK22" s="406">
        <f t="shared" si="20"/>
        <v>5</v>
      </c>
    </row>
    <row r="23" spans="1:37" ht="19.2" customHeight="1">
      <c r="A23" s="893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5153</v>
      </c>
      <c r="H23" s="116">
        <f t="shared" si="14"/>
        <v>198287.43999999997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2453.8095238095229</v>
      </c>
      <c r="O23" s="125">
        <f t="shared" si="16"/>
        <v>129.14786967418542</v>
      </c>
      <c r="P23" s="84">
        <f t="shared" si="12"/>
        <v>0</v>
      </c>
      <c r="Q23" s="119">
        <f t="shared" si="13"/>
        <v>-16.588972431077735</v>
      </c>
      <c r="R23" s="551">
        <f t="shared" si="17"/>
        <v>0.88617173124215354</v>
      </c>
      <c r="S23" s="894"/>
      <c r="T23" s="80">
        <v>0.39236111111111105</v>
      </c>
      <c r="U23" s="80">
        <v>0.47986111111111107</v>
      </c>
      <c r="V23" s="550">
        <v>7</v>
      </c>
      <c r="W23" s="120">
        <f t="shared" si="19"/>
        <v>126.00000000000003</v>
      </c>
      <c r="X23" s="126"/>
      <c r="Y23" s="126"/>
      <c r="Z23" s="84"/>
      <c r="AA23" s="84"/>
      <c r="AB23" s="895"/>
      <c r="AC23" s="895"/>
      <c r="AD23" s="550"/>
      <c r="AE23" s="550"/>
      <c r="AF23" s="78">
        <f t="shared" si="6"/>
        <v>-315.19047619047706</v>
      </c>
      <c r="AG23" s="554">
        <f t="shared" si="7"/>
        <v>0.88617173124215343</v>
      </c>
      <c r="AH23" s="938"/>
      <c r="AJ23" s="405">
        <f t="shared" si="18"/>
        <v>7</v>
      </c>
      <c r="AK23" s="406">
        <f t="shared" si="20"/>
        <v>7</v>
      </c>
    </row>
    <row r="24" spans="1:37" ht="19.2" customHeight="1">
      <c r="A24" s="893"/>
      <c r="B24" s="559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552"/>
      <c r="J24" s="123"/>
      <c r="K24" s="74"/>
      <c r="L24" s="77"/>
      <c r="M24" s="123"/>
      <c r="N24" s="124"/>
      <c r="O24" s="125"/>
      <c r="P24" s="84"/>
      <c r="Q24" s="119"/>
      <c r="R24" s="551"/>
      <c r="S24" s="894"/>
      <c r="T24" s="80"/>
      <c r="U24" s="80"/>
      <c r="V24" s="550"/>
      <c r="W24" s="120">
        <f t="shared" si="19"/>
        <v>0</v>
      </c>
      <c r="X24" s="126"/>
      <c r="Y24" s="126"/>
      <c r="Z24" s="84"/>
      <c r="AA24" s="84"/>
      <c r="AB24" s="895"/>
      <c r="AC24" s="895"/>
      <c r="AD24" s="550"/>
      <c r="AE24" s="550"/>
      <c r="AF24" s="121">
        <f t="shared" si="6"/>
        <v>0</v>
      </c>
      <c r="AG24" s="122" t="e">
        <f t="shared" si="7"/>
        <v>#DIV/0!</v>
      </c>
      <c r="AH24" s="938"/>
      <c r="AJ24" s="405" t="str">
        <f t="shared" si="18"/>
        <v/>
      </c>
      <c r="AK24" s="406" t="str">
        <f t="shared" si="20"/>
        <v/>
      </c>
    </row>
    <row r="25" spans="1:37" ht="19.2" customHeight="1">
      <c r="A25" s="893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894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895"/>
      <c r="AC25" s="895"/>
      <c r="AD25" s="550"/>
      <c r="AE25" s="550"/>
      <c r="AF25" s="78">
        <f t="shared" si="6"/>
        <v>0</v>
      </c>
      <c r="AG25" s="554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894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895"/>
      <c r="AC26" s="895"/>
      <c r="AD26" s="550"/>
      <c r="AE26" s="550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894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895"/>
      <c r="AC27" s="895"/>
      <c r="AD27" s="550"/>
      <c r="AE27" s="550"/>
      <c r="AF27" s="78">
        <f t="shared" si="6"/>
        <v>0</v>
      </c>
      <c r="AG27" s="554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894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895"/>
      <c r="AC28" s="895"/>
      <c r="AD28" s="550"/>
      <c r="AE28" s="550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894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895"/>
      <c r="AC29" s="895"/>
      <c r="AD29" s="550"/>
      <c r="AE29" s="550"/>
      <c r="AF29" s="78">
        <f t="shared" si="6"/>
        <v>0</v>
      </c>
      <c r="AG29" s="554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829</v>
      </c>
      <c r="D30" s="943" t="s">
        <v>750</v>
      </c>
      <c r="E30" s="943"/>
      <c r="F30" s="133"/>
      <c r="G30" s="103"/>
      <c r="H30" s="134"/>
      <c r="I30" s="135"/>
      <c r="J30" s="103">
        <v>17.666666666666668</v>
      </c>
      <c r="K30" s="103">
        <v>1904.8333333333333</v>
      </c>
      <c r="L30" s="136">
        <v>107.03184841187937</v>
      </c>
      <c r="M30" s="103">
        <f t="shared" ref="M30:O30" si="21">AVERAGE(M18:M29)</f>
        <v>17.666666666666668</v>
      </c>
      <c r="N30" s="103">
        <f t="shared" si="21"/>
        <v>1717.2176695483147</v>
      </c>
      <c r="O30" s="136">
        <f t="shared" si="21"/>
        <v>96.485285901831887</v>
      </c>
      <c r="P30" s="84">
        <f t="shared" ref="P30:P36" si="22">M30-J30</f>
        <v>0</v>
      </c>
      <c r="Q30" s="119">
        <f t="shared" ref="Q30:Q36" si="23">O30-L30</f>
        <v>-10.54656251004748</v>
      </c>
      <c r="R30" s="137">
        <f t="shared" ref="R30:R36" si="24">O30/L30</f>
        <v>0.90146332454745381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0</v>
      </c>
      <c r="AE30" s="139">
        <f>SUM(AE18:AE29)</f>
        <v>0</v>
      </c>
      <c r="AF30" s="140">
        <f t="shared" si="6"/>
        <v>-187.61566378501857</v>
      </c>
      <c r="AG30" s="141">
        <f t="shared" ref="AG30" si="25">N30/K30</f>
        <v>0.90150547005773807</v>
      </c>
      <c r="AH30" s="939"/>
    </row>
    <row r="31" spans="1:37" ht="19.2" customHeight="1">
      <c r="A31" s="930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642.40000000000009</v>
      </c>
      <c r="H31" s="146">
        <f t="shared" ref="H31:H41" si="26">F31*G31</f>
        <v>17023.600000000002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1606.0000000000009</v>
      </c>
      <c r="O31" s="149">
        <f t="shared" ref="O31:O36" si="28">N31/M31</f>
        <v>133.8333333333334</v>
      </c>
      <c r="P31" s="150">
        <f t="shared" si="22"/>
        <v>0</v>
      </c>
      <c r="Q31" s="151">
        <f t="shared" si="23"/>
        <v>-32.833333333333258</v>
      </c>
      <c r="R31" s="553">
        <f t="shared" si="24"/>
        <v>0.80300000000000049</v>
      </c>
      <c r="S31" s="931">
        <f>R43</f>
        <v>0.90914342590546393</v>
      </c>
      <c r="T31" s="152">
        <v>0.16666666666666666</v>
      </c>
      <c r="U31" s="152">
        <v>0.18333333333333332</v>
      </c>
      <c r="V31" s="153">
        <v>5</v>
      </c>
      <c r="W31" s="154">
        <f t="shared" ref="W31:W42" si="29">(U31-T31)*24*60</f>
        <v>23.999999999999993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-393.99999999999909</v>
      </c>
      <c r="AG31" s="155">
        <f t="shared" si="7"/>
        <v>0.80300000000000049</v>
      </c>
      <c r="AH31" s="909">
        <f>AG43</f>
        <v>0.91226947064177388</v>
      </c>
      <c r="AJ31" s="62" t="str">
        <f>A31</f>
        <v>四度二組
(ET-55)</v>
      </c>
      <c r="AK31" s="404">
        <f>AVERAGE(AK32:AK42)</f>
        <v>6.400000000000011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1717.3</v>
      </c>
      <c r="H32" s="116">
        <f t="shared" si="26"/>
        <v>58783.178999999996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2060.7600000000007</v>
      </c>
      <c r="O32" s="77">
        <f t="shared" si="28"/>
        <v>158.52000000000004</v>
      </c>
      <c r="P32" s="150">
        <f t="shared" si="22"/>
        <v>0</v>
      </c>
      <c r="Q32" s="79">
        <f t="shared" si="23"/>
        <v>-14.556923076923027</v>
      </c>
      <c r="R32" s="554">
        <f t="shared" si="24"/>
        <v>0.91589333333333356</v>
      </c>
      <c r="S32" s="894"/>
      <c r="T32" s="80">
        <v>0.1875</v>
      </c>
      <c r="U32" s="80">
        <v>0.22222222222222221</v>
      </c>
      <c r="V32" s="153">
        <v>6</v>
      </c>
      <c r="W32" s="120">
        <f t="shared" si="29"/>
        <v>49.999999999999986</v>
      </c>
      <c r="X32" s="158"/>
      <c r="Y32" s="158"/>
      <c r="Z32" s="159"/>
      <c r="AA32" s="159"/>
      <c r="AB32" s="895"/>
      <c r="AC32" s="895"/>
      <c r="AD32" s="550"/>
      <c r="AE32" s="550"/>
      <c r="AF32" s="78">
        <f t="shared" si="6"/>
        <v>-189.23999999999933</v>
      </c>
      <c r="AG32" s="554">
        <f t="shared" si="7"/>
        <v>0.91589333333333367</v>
      </c>
      <c r="AH32" s="910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923"/>
      <c r="B33" s="156" t="s">
        <v>165</v>
      </c>
      <c r="C33" s="550"/>
      <c r="D33" s="71" t="s">
        <v>110</v>
      </c>
      <c r="E33" s="114"/>
      <c r="F33" s="73">
        <v>35.83</v>
      </c>
      <c r="G33" s="145">
        <v>2704</v>
      </c>
      <c r="H33" s="116">
        <f t="shared" si="26"/>
        <v>96884.319999999992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2107.0129870129867</v>
      </c>
      <c r="O33" s="77">
        <f t="shared" si="28"/>
        <v>191.54663518299878</v>
      </c>
      <c r="P33" s="150">
        <f t="shared" si="22"/>
        <v>0</v>
      </c>
      <c r="Q33" s="79">
        <f t="shared" si="23"/>
        <v>-12.998819362455748</v>
      </c>
      <c r="R33" s="554">
        <f t="shared" si="24"/>
        <v>0.93645021645021631</v>
      </c>
      <c r="S33" s="894"/>
      <c r="T33" s="80">
        <v>0.22777777777777777</v>
      </c>
      <c r="U33" s="80">
        <v>0.28125</v>
      </c>
      <c r="V33" s="153">
        <v>6</v>
      </c>
      <c r="W33" s="120">
        <f t="shared" si="29"/>
        <v>77</v>
      </c>
      <c r="X33" s="158"/>
      <c r="Y33" s="158"/>
      <c r="Z33" s="159"/>
      <c r="AA33" s="159"/>
      <c r="AB33" s="895"/>
      <c r="AC33" s="895"/>
      <c r="AD33" s="550">
        <v>1</v>
      </c>
      <c r="AE33" s="550"/>
      <c r="AF33" s="78">
        <f t="shared" si="6"/>
        <v>-142.98701298701326</v>
      </c>
      <c r="AG33" s="160">
        <f t="shared" si="7"/>
        <v>0.93645021645021631</v>
      </c>
      <c r="AH33" s="910"/>
      <c r="AJ33" s="405">
        <f t="shared" si="30"/>
        <v>6</v>
      </c>
      <c r="AK33" s="406">
        <f t="shared" ref="AK33:AK42" si="31">IF(AJ33&gt;4,AJ33,"")</f>
        <v>6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1433</v>
      </c>
      <c r="H34" s="116">
        <f t="shared" si="26"/>
        <v>55012.87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1457.2881355932197</v>
      </c>
      <c r="O34" s="77">
        <f t="shared" si="28"/>
        <v>85.722831505483512</v>
      </c>
      <c r="P34" s="150">
        <f t="shared" si="22"/>
        <v>0</v>
      </c>
      <c r="Q34" s="79">
        <f t="shared" si="23"/>
        <v>-6.3359920239282559</v>
      </c>
      <c r="R34" s="554">
        <f t="shared" si="24"/>
        <v>0.93117452753560359</v>
      </c>
      <c r="S34" s="894"/>
      <c r="T34" s="80">
        <v>0.29722222222222222</v>
      </c>
      <c r="U34" s="80">
        <v>0.33819444444444446</v>
      </c>
      <c r="V34" s="163">
        <v>23</v>
      </c>
      <c r="W34" s="120">
        <f t="shared" si="29"/>
        <v>59.000000000000028</v>
      </c>
      <c r="X34" s="158">
        <v>0.28611111111111115</v>
      </c>
      <c r="Y34" s="158">
        <v>0.29583333333333334</v>
      </c>
      <c r="Z34" s="159"/>
      <c r="AA34" s="159"/>
      <c r="AB34" s="895"/>
      <c r="AC34" s="895"/>
      <c r="AD34" s="550"/>
      <c r="AE34" s="550"/>
      <c r="AF34" s="78">
        <f t="shared" si="6"/>
        <v>-107.71186440678025</v>
      </c>
      <c r="AG34" s="160">
        <f t="shared" si="7"/>
        <v>0.9311745275356037</v>
      </c>
      <c r="AH34" s="910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2404.16</v>
      </c>
      <c r="H35" s="116">
        <f t="shared" si="26"/>
        <v>119054.00320000001</v>
      </c>
      <c r="I35" s="552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1442.4960000000003</v>
      </c>
      <c r="O35" s="77">
        <f t="shared" si="28"/>
        <v>80.13866666666668</v>
      </c>
      <c r="P35" s="150">
        <f t="shared" si="22"/>
        <v>0</v>
      </c>
      <c r="Q35" s="79">
        <f t="shared" si="23"/>
        <v>-6.805777777777763</v>
      </c>
      <c r="R35" s="554">
        <f t="shared" si="24"/>
        <v>0.92172268370607047</v>
      </c>
      <c r="S35" s="894"/>
      <c r="T35" s="80">
        <v>0.34236111111111112</v>
      </c>
      <c r="U35" s="80">
        <v>0.41180555555555554</v>
      </c>
      <c r="V35" s="145">
        <v>6</v>
      </c>
      <c r="W35" s="120">
        <f t="shared" si="29"/>
        <v>99.999999999999972</v>
      </c>
      <c r="X35" s="158"/>
      <c r="Y35" s="158"/>
      <c r="Z35" s="159"/>
      <c r="AA35" s="159"/>
      <c r="AB35" s="895"/>
      <c r="AC35" s="895"/>
      <c r="AD35" s="550"/>
      <c r="AE35" s="550"/>
      <c r="AF35" s="150">
        <f t="shared" si="6"/>
        <v>-122.50399999999968</v>
      </c>
      <c r="AG35" s="155">
        <f t="shared" si="7"/>
        <v>0.92172268370607047</v>
      </c>
      <c r="AH35" s="911"/>
      <c r="AJ35" s="405">
        <f t="shared" si="30"/>
        <v>6</v>
      </c>
      <c r="AK35" s="406">
        <f t="shared" si="31"/>
        <v>6</v>
      </c>
    </row>
    <row r="36" spans="1:37" ht="19.2" customHeight="1">
      <c r="A36" s="923"/>
      <c r="B36" s="156" t="s">
        <v>189</v>
      </c>
      <c r="C36" s="166"/>
      <c r="D36" s="165" t="s">
        <v>170</v>
      </c>
      <c r="E36" s="114"/>
      <c r="F36" s="73">
        <v>29.85</v>
      </c>
      <c r="G36" s="145">
        <v>2396.7000000000003</v>
      </c>
      <c r="H36" s="116">
        <f t="shared" si="26"/>
        <v>71541.49500000001</v>
      </c>
      <c r="I36" s="550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1753.6829268292677</v>
      </c>
      <c r="O36" s="77">
        <f t="shared" si="28"/>
        <v>116.91219512195117</v>
      </c>
      <c r="P36" s="150">
        <f t="shared" si="22"/>
        <v>0</v>
      </c>
      <c r="Q36" s="79">
        <f t="shared" si="23"/>
        <v>-3.0878048780488285</v>
      </c>
      <c r="R36" s="554">
        <f t="shared" si="24"/>
        <v>0.97426829268292647</v>
      </c>
      <c r="S36" s="894"/>
      <c r="T36" s="80">
        <v>0.45347222222222217</v>
      </c>
      <c r="U36" s="80">
        <v>0.51041666666666663</v>
      </c>
      <c r="V36" s="145">
        <v>7</v>
      </c>
      <c r="W36" s="120">
        <f t="shared" si="29"/>
        <v>82.000000000000028</v>
      </c>
      <c r="X36" s="158"/>
      <c r="Y36" s="158"/>
      <c r="Z36" s="159"/>
      <c r="AA36" s="159"/>
      <c r="AB36" s="895"/>
      <c r="AC36" s="895"/>
      <c r="AD36" s="550"/>
      <c r="AE36" s="550"/>
      <c r="AF36" s="78">
        <f t="shared" si="6"/>
        <v>-46.317073170732328</v>
      </c>
      <c r="AG36" s="554">
        <f t="shared" si="7"/>
        <v>0.97426829268292647</v>
      </c>
      <c r="AH36" s="911"/>
      <c r="AJ36" s="405">
        <f t="shared" si="30"/>
        <v>7</v>
      </c>
      <c r="AK36" s="406">
        <f t="shared" si="31"/>
        <v>7</v>
      </c>
    </row>
    <row r="37" spans="1:37" ht="19.2" customHeight="1">
      <c r="A37" s="923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550"/>
      <c r="J37" s="76"/>
      <c r="K37" s="74"/>
      <c r="L37" s="77"/>
      <c r="M37" s="560"/>
      <c r="N37" s="74"/>
      <c r="O37" s="77"/>
      <c r="P37" s="150"/>
      <c r="Q37" s="79"/>
      <c r="R37" s="554"/>
      <c r="S37" s="894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895"/>
      <c r="AC37" s="895"/>
      <c r="AD37" s="550"/>
      <c r="AE37" s="550"/>
      <c r="AF37" s="78">
        <f t="shared" si="6"/>
        <v>0</v>
      </c>
      <c r="AG37" s="160" t="e">
        <f t="shared" si="7"/>
        <v>#DIV/0!</v>
      </c>
      <c r="AH37" s="911"/>
      <c r="AJ37" s="405" t="str">
        <f t="shared" si="30"/>
        <v/>
      </c>
      <c r="AK37" s="406" t="str">
        <f t="shared" si="31"/>
        <v/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894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895"/>
      <c r="AC38" s="895"/>
      <c r="AD38" s="550"/>
      <c r="AE38" s="550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894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895"/>
      <c r="AC39" s="895"/>
      <c r="AD39" s="550"/>
      <c r="AE39" s="550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894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895"/>
      <c r="AC40" s="895"/>
      <c r="AD40" s="550"/>
      <c r="AE40" s="550"/>
      <c r="AF40" s="78">
        <f t="shared" si="6"/>
        <v>0</v>
      </c>
      <c r="AG40" s="554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894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895"/>
      <c r="AC41" s="895"/>
      <c r="AD41" s="550"/>
      <c r="AE41" s="550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894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895"/>
      <c r="AC42" s="895"/>
      <c r="AD42" s="550"/>
      <c r="AE42" s="550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831</v>
      </c>
      <c r="D43" s="891" t="s">
        <v>750</v>
      </c>
      <c r="E43" s="891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1737.8733415725792</v>
      </c>
      <c r="O43" s="136">
        <f t="shared" si="32"/>
        <v>127.77894363507228</v>
      </c>
      <c r="P43" s="84">
        <f>M43-J43</f>
        <v>0</v>
      </c>
      <c r="Q43" s="119">
        <f>N43-K43</f>
        <v>-167.12665842742081</v>
      </c>
      <c r="R43" s="137">
        <f t="shared" ref="R43:R50" si="33">O43/L43</f>
        <v>0.90914342590546393</v>
      </c>
      <c r="S43" s="894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1</v>
      </c>
      <c r="AE43" s="139">
        <f>SUM(AE31:AE42)</f>
        <v>0</v>
      </c>
      <c r="AF43" s="78">
        <f t="shared" ref="AF43:AF54" si="34">N43-K43</f>
        <v>-167.12665842742081</v>
      </c>
      <c r="AG43" s="555">
        <f t="shared" si="7"/>
        <v>0.91226947064177388</v>
      </c>
      <c r="AH43" s="911"/>
      <c r="AJ43" s="182"/>
    </row>
    <row r="44" spans="1:37" s="182" customFormat="1" ht="19.2" customHeight="1">
      <c r="A44" s="933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1276</v>
      </c>
      <c r="H44" s="75">
        <f>F44*G44</f>
        <v>31555.48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2069.1891891891901</v>
      </c>
      <c r="O44" s="177">
        <f t="shared" ref="O44:O50" si="36">N44/M44</f>
        <v>413.83783783783804</v>
      </c>
      <c r="P44" s="81">
        <f t="shared" ref="P44:P50" si="37">M44-J44</f>
        <v>1</v>
      </c>
      <c r="Q44" s="178">
        <f t="shared" ref="Q44:Q50" si="38">O44-L44</f>
        <v>-86.162162162161962</v>
      </c>
      <c r="R44" s="179">
        <f t="shared" si="33"/>
        <v>0.82767567567567613</v>
      </c>
      <c r="S44" s="910">
        <f>R56</f>
        <v>0.90159235182941977</v>
      </c>
      <c r="T44" s="152">
        <v>0.16666666666666666</v>
      </c>
      <c r="U44" s="152">
        <v>0.19236111111111109</v>
      </c>
      <c r="V44" s="153">
        <v>5</v>
      </c>
      <c r="W44" s="180">
        <f t="shared" ref="W44:W56" si="39">(U44-T44)*24*60</f>
        <v>36.999999999999986</v>
      </c>
      <c r="X44" s="158"/>
      <c r="Y44" s="158"/>
      <c r="Z44" s="159"/>
      <c r="AA44" s="159"/>
      <c r="AB44" s="895"/>
      <c r="AC44" s="895"/>
      <c r="AD44" s="550"/>
      <c r="AE44" s="550"/>
      <c r="AF44" s="181">
        <f t="shared" si="34"/>
        <v>69.189189189190074</v>
      </c>
      <c r="AG44" s="557">
        <f t="shared" si="7"/>
        <v>1.0345945945945951</v>
      </c>
      <c r="AH44" s="927">
        <f>AG56</f>
        <v>0.98792350837100895</v>
      </c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1142</v>
      </c>
      <c r="H45" s="75">
        <f>F45*G45</f>
        <v>28241.66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2076.3636363636365</v>
      </c>
      <c r="O45" s="177">
        <f t="shared" si="36"/>
        <v>415.27272727272731</v>
      </c>
      <c r="P45" s="81">
        <f t="shared" si="37"/>
        <v>1</v>
      </c>
      <c r="Q45" s="178">
        <f t="shared" si="38"/>
        <v>-84.727272727272691</v>
      </c>
      <c r="R45" s="179">
        <f t="shared" si="33"/>
        <v>0.83054545454545459</v>
      </c>
      <c r="S45" s="910"/>
      <c r="T45" s="80">
        <v>0.1958333333333333</v>
      </c>
      <c r="U45" s="80">
        <v>0.21874999999999997</v>
      </c>
      <c r="V45" s="153">
        <v>5</v>
      </c>
      <c r="W45" s="180">
        <f t="shared" si="39"/>
        <v>33</v>
      </c>
      <c r="X45" s="158"/>
      <c r="Y45" s="158"/>
      <c r="Z45" s="159"/>
      <c r="AA45" s="159"/>
      <c r="AB45" s="895"/>
      <c r="AC45" s="895"/>
      <c r="AD45" s="550"/>
      <c r="AE45" s="550"/>
      <c r="AF45" s="181">
        <f t="shared" si="34"/>
        <v>76.363636363636488</v>
      </c>
      <c r="AG45" s="557">
        <f t="shared" si="7"/>
        <v>1.0381818181818183</v>
      </c>
      <c r="AH45" s="927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867</v>
      </c>
      <c r="H46" s="75">
        <f t="shared" ref="H46:H55" si="40">F46*G46</f>
        <v>24501.420000000002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1445.0000000000005</v>
      </c>
      <c r="O46" s="177">
        <f t="shared" si="36"/>
        <v>206.4285714285715</v>
      </c>
      <c r="P46" s="81">
        <f t="shared" si="37"/>
        <v>0</v>
      </c>
      <c r="Q46" s="178">
        <f t="shared" si="38"/>
        <v>-7.8571428571427759</v>
      </c>
      <c r="R46" s="179">
        <f t="shared" si="33"/>
        <v>0.96333333333333371</v>
      </c>
      <c r="S46" s="910"/>
      <c r="T46" s="80">
        <v>0.22222222222222218</v>
      </c>
      <c r="U46" s="80">
        <v>0.24722222222222218</v>
      </c>
      <c r="V46" s="153">
        <v>5</v>
      </c>
      <c r="W46" s="180">
        <f t="shared" si="39"/>
        <v>35.999999999999993</v>
      </c>
      <c r="X46" s="158"/>
      <c r="Y46" s="158"/>
      <c r="Z46" s="159"/>
      <c r="AA46" s="159"/>
      <c r="AB46" s="895"/>
      <c r="AC46" s="895"/>
      <c r="AD46" s="550"/>
      <c r="AE46" s="550"/>
      <c r="AF46" s="181">
        <f t="shared" si="34"/>
        <v>-54.999999999999545</v>
      </c>
      <c r="AG46" s="557">
        <f t="shared" si="7"/>
        <v>0.9633333333333336</v>
      </c>
      <c r="AH46" s="927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712</v>
      </c>
      <c r="H47" s="75">
        <f t="shared" si="40"/>
        <v>20270.64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1473.1034482758632</v>
      </c>
      <c r="O47" s="177">
        <f t="shared" si="36"/>
        <v>210.44334975369475</v>
      </c>
      <c r="P47" s="81">
        <f t="shared" si="37"/>
        <v>0</v>
      </c>
      <c r="Q47" s="178">
        <f t="shared" si="38"/>
        <v>-3.8423645320195305</v>
      </c>
      <c r="R47" s="179">
        <f t="shared" si="33"/>
        <v>0.98206896551724221</v>
      </c>
      <c r="S47" s="910"/>
      <c r="T47" s="80">
        <v>0.25069444444444439</v>
      </c>
      <c r="U47" s="80">
        <v>0.27083333333333326</v>
      </c>
      <c r="V47" s="163">
        <v>5</v>
      </c>
      <c r="W47" s="180">
        <f t="shared" si="39"/>
        <v>28.999999999999979</v>
      </c>
      <c r="X47" s="158"/>
      <c r="Y47" s="158"/>
      <c r="Z47" s="159"/>
      <c r="AA47" s="159"/>
      <c r="AB47" s="895"/>
      <c r="AC47" s="895"/>
      <c r="AD47" s="550"/>
      <c r="AE47" s="550"/>
      <c r="AF47" s="181">
        <f t="shared" si="34"/>
        <v>-26.896551724136771</v>
      </c>
      <c r="AG47" s="557">
        <f t="shared" si="7"/>
        <v>0.9820689655172421</v>
      </c>
      <c r="AH47" s="927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1250</v>
      </c>
      <c r="H48" s="75">
        <f t="shared" si="40"/>
        <v>14825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1470.5882352941182</v>
      </c>
      <c r="O48" s="177">
        <f t="shared" si="36"/>
        <v>245.09803921568638</v>
      </c>
      <c r="P48" s="81">
        <f t="shared" si="37"/>
        <v>0</v>
      </c>
      <c r="Q48" s="178">
        <f t="shared" si="38"/>
        <v>-27.568627450980301</v>
      </c>
      <c r="R48" s="179">
        <f t="shared" si="33"/>
        <v>0.89889256436070797</v>
      </c>
      <c r="S48" s="910"/>
      <c r="T48" s="80">
        <v>0.28819444444444436</v>
      </c>
      <c r="U48" s="80">
        <v>0.32361111111111102</v>
      </c>
      <c r="V48" s="145">
        <v>25</v>
      </c>
      <c r="W48" s="180">
        <f t="shared" si="39"/>
        <v>50.999999999999979</v>
      </c>
      <c r="X48" s="158">
        <v>0.27499999999999997</v>
      </c>
      <c r="Y48" s="158">
        <v>0.28750000000000003</v>
      </c>
      <c r="Z48" s="159"/>
      <c r="AA48" s="159"/>
      <c r="AB48" s="895"/>
      <c r="AC48" s="895"/>
      <c r="AD48" s="550"/>
      <c r="AE48" s="550"/>
      <c r="AF48" s="181">
        <f t="shared" si="34"/>
        <v>-165.41176470588175</v>
      </c>
      <c r="AG48" s="557">
        <f t="shared" si="7"/>
        <v>0.89889256436070797</v>
      </c>
      <c r="AH48" s="927"/>
    </row>
    <row r="49" spans="1:34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3148.01</v>
      </c>
      <c r="H49" s="75">
        <f t="shared" si="40"/>
        <v>31763.420900000001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1487.2488188976374</v>
      </c>
      <c r="O49" s="177">
        <f t="shared" si="36"/>
        <v>247.87480314960624</v>
      </c>
      <c r="P49" s="81">
        <f t="shared" si="37"/>
        <v>0</v>
      </c>
      <c r="Q49" s="178">
        <f t="shared" si="38"/>
        <v>-2.1251968503937633</v>
      </c>
      <c r="R49" s="179">
        <f t="shared" si="33"/>
        <v>0.99149921259842499</v>
      </c>
      <c r="S49" s="910"/>
      <c r="T49" s="80">
        <v>0.32916666666666655</v>
      </c>
      <c r="U49" s="80">
        <v>0.41736111111111102</v>
      </c>
      <c r="V49" s="145">
        <v>8</v>
      </c>
      <c r="W49" s="180">
        <f t="shared" si="39"/>
        <v>127.00000000000003</v>
      </c>
      <c r="X49" s="185"/>
      <c r="Y49" s="185"/>
      <c r="Z49" s="186"/>
      <c r="AA49" s="159"/>
      <c r="AB49" s="895"/>
      <c r="AC49" s="895"/>
      <c r="AD49" s="550"/>
      <c r="AE49" s="550"/>
      <c r="AF49" s="181">
        <f t="shared" si="34"/>
        <v>-12.75118110236258</v>
      </c>
      <c r="AG49" s="557">
        <f t="shared" si="7"/>
        <v>0.99149921259842499</v>
      </c>
      <c r="AH49" s="927"/>
    </row>
    <row r="50" spans="1:34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2874.27</v>
      </c>
      <c r="H50" s="75">
        <f t="shared" si="40"/>
        <v>29001.384299999998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1473.9846153846154</v>
      </c>
      <c r="O50" s="177">
        <f t="shared" si="36"/>
        <v>245.66410256410256</v>
      </c>
      <c r="P50" s="81">
        <f t="shared" si="37"/>
        <v>0</v>
      </c>
      <c r="Q50" s="178">
        <f t="shared" si="38"/>
        <v>-4.3358974358974365</v>
      </c>
      <c r="R50" s="179">
        <f t="shared" si="33"/>
        <v>0.98265641025641026</v>
      </c>
      <c r="S50" s="910"/>
      <c r="T50" s="80">
        <v>0.45694444444444432</v>
      </c>
      <c r="U50" s="80">
        <v>0.53819444444444431</v>
      </c>
      <c r="V50" s="145">
        <v>4</v>
      </c>
      <c r="W50" s="180">
        <f t="shared" si="39"/>
        <v>116.99999999999999</v>
      </c>
      <c r="X50" s="185"/>
      <c r="Y50" s="185"/>
      <c r="Z50" s="186"/>
      <c r="AA50" s="186"/>
      <c r="AB50" s="895"/>
      <c r="AC50" s="895"/>
      <c r="AD50" s="550"/>
      <c r="AE50" s="550"/>
      <c r="AF50" s="181">
        <f t="shared" si="34"/>
        <v>-26.015384615384619</v>
      </c>
      <c r="AG50" s="557">
        <f t="shared" si="7"/>
        <v>0.98265641025641026</v>
      </c>
      <c r="AH50" s="927"/>
    </row>
    <row r="51" spans="1:34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895"/>
      <c r="AC51" s="895"/>
      <c r="AD51" s="550"/>
      <c r="AE51" s="550"/>
      <c r="AF51" s="181">
        <f t="shared" si="34"/>
        <v>0</v>
      </c>
      <c r="AG51" s="557" t="e">
        <f t="shared" si="7"/>
        <v>#DIV/0!</v>
      </c>
      <c r="AH51" s="927"/>
    </row>
    <row r="52" spans="1:34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895"/>
      <c r="AC52" s="895"/>
      <c r="AD52" s="550"/>
      <c r="AE52" s="550"/>
      <c r="AF52" s="181">
        <f t="shared" si="34"/>
        <v>0</v>
      </c>
      <c r="AG52" s="557" t="e">
        <f t="shared" si="7"/>
        <v>#DIV/0!</v>
      </c>
      <c r="AH52" s="927"/>
    </row>
    <row r="53" spans="1:34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550"/>
      <c r="AE53" s="550"/>
      <c r="AF53" s="181">
        <f t="shared" si="34"/>
        <v>0</v>
      </c>
      <c r="AG53" s="557" t="e">
        <f t="shared" si="7"/>
        <v>#DIV/0!</v>
      </c>
      <c r="AH53" s="927"/>
    </row>
    <row r="54" spans="1:34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550"/>
      <c r="AE54" s="550"/>
      <c r="AF54" s="181">
        <f t="shared" si="34"/>
        <v>0</v>
      </c>
      <c r="AG54" s="557" t="e">
        <f t="shared" si="7"/>
        <v>#DIV/0!</v>
      </c>
      <c r="AH54" s="927"/>
    </row>
    <row r="55" spans="1:34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550"/>
      <c r="AE55" s="550"/>
      <c r="AF55" s="181"/>
      <c r="AG55" s="557"/>
      <c r="AH55" s="927"/>
    </row>
    <row r="56" spans="1:34" ht="19.2" customHeight="1">
      <c r="A56" s="935"/>
      <c r="B56" s="190">
        <v>0</v>
      </c>
      <c r="C56" s="191" t="s">
        <v>833</v>
      </c>
      <c r="D56" s="932" t="s">
        <v>750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1642.2111347721514</v>
      </c>
      <c r="O56" s="136">
        <f t="shared" si="41"/>
        <v>283.51706160317525</v>
      </c>
      <c r="P56" s="192">
        <f>M56-J56</f>
        <v>0.28571428571428559</v>
      </c>
      <c r="Q56" s="151">
        <f>N56-K56</f>
        <v>-20.074579513562867</v>
      </c>
      <c r="R56" s="193">
        <f t="shared" ref="R56:R60" si="42">O56/L56</f>
        <v>0.90159235182941977</v>
      </c>
      <c r="S56" s="910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0</v>
      </c>
      <c r="AF56" s="196">
        <f>N56-K56</f>
        <v>-20.074579513562867</v>
      </c>
      <c r="AG56" s="551">
        <f>N56/K56</f>
        <v>0.98792350837100895</v>
      </c>
      <c r="AH56" s="927"/>
    </row>
    <row r="57" spans="1:34" ht="19.2" customHeight="1">
      <c r="A57" s="922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2746</v>
      </c>
      <c r="H57" s="116">
        <f t="shared" ref="H57:H66" si="43">F57*G57</f>
        <v>76558.48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1471.0714285714284</v>
      </c>
      <c r="O57" s="118">
        <f t="shared" ref="O57:O60" si="45">N57/M57</f>
        <v>210.15306122448979</v>
      </c>
      <c r="P57" s="197">
        <f t="shared" ref="P57:P60" si="46">M57-J57</f>
        <v>0</v>
      </c>
      <c r="Q57" s="79">
        <f t="shared" ref="Q57:Q60" si="47">O57-L57</f>
        <v>-4.1326530612244881</v>
      </c>
      <c r="R57" s="554">
        <f t="shared" si="42"/>
        <v>0.98071428571428576</v>
      </c>
      <c r="S57" s="910">
        <f>R69</f>
        <v>0.977253554024618</v>
      </c>
      <c r="T57" s="198">
        <v>0.16666666666666666</v>
      </c>
      <c r="U57" s="198">
        <v>0.24444444444444444</v>
      </c>
      <c r="V57" s="552">
        <v>5</v>
      </c>
      <c r="W57" s="562">
        <f>(U57-T57)*24*60</f>
        <v>112</v>
      </c>
      <c r="X57" s="83"/>
      <c r="Y57" s="83"/>
      <c r="Z57" s="84"/>
      <c r="AA57" s="84"/>
      <c r="AB57" s="895"/>
      <c r="AC57" s="895"/>
      <c r="AD57" s="550"/>
      <c r="AE57" s="550"/>
      <c r="AF57" s="78">
        <f t="shared" si="6"/>
        <v>-28.928571428571558</v>
      </c>
      <c r="AG57" s="553">
        <f t="shared" si="7"/>
        <v>0.98071428571428565</v>
      </c>
      <c r="AH57" s="909">
        <f>AG69</f>
        <v>0.97669884142569907</v>
      </c>
    </row>
    <row r="58" spans="1:34" ht="19.2" customHeight="1">
      <c r="A58" s="923"/>
      <c r="B58" s="156" t="s">
        <v>163</v>
      </c>
      <c r="C58" s="550"/>
      <c r="D58" s="71" t="s">
        <v>119</v>
      </c>
      <c r="E58" s="72"/>
      <c r="F58" s="73">
        <v>28</v>
      </c>
      <c r="G58" s="74">
        <v>2755</v>
      </c>
      <c r="H58" s="75">
        <f t="shared" si="43"/>
        <v>77140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1437.3913043478262</v>
      </c>
      <c r="O58" s="77">
        <f t="shared" si="45"/>
        <v>205.34161490683232</v>
      </c>
      <c r="P58" s="197">
        <f t="shared" si="46"/>
        <v>0</v>
      </c>
      <c r="Q58" s="79">
        <f t="shared" si="47"/>
        <v>-8.9440993788819583</v>
      </c>
      <c r="R58" s="554">
        <f t="shared" si="42"/>
        <v>0.9582608695652175</v>
      </c>
      <c r="S58" s="910"/>
      <c r="T58" s="198">
        <v>0.25</v>
      </c>
      <c r="U58" s="198">
        <v>0.3298611111111111</v>
      </c>
      <c r="V58" s="552">
        <v>8</v>
      </c>
      <c r="W58" s="562">
        <f>(U58-T58)*24*60</f>
        <v>114.99999999999999</v>
      </c>
      <c r="X58" s="83"/>
      <c r="Y58" s="83"/>
      <c r="Z58" s="84"/>
      <c r="AA58" s="84"/>
      <c r="AB58" s="928"/>
      <c r="AC58" s="929"/>
      <c r="AD58" s="550"/>
      <c r="AE58" s="550"/>
      <c r="AF58" s="78">
        <f t="shared" si="6"/>
        <v>-62.608695652173765</v>
      </c>
      <c r="AG58" s="554">
        <f t="shared" si="7"/>
        <v>0.9582608695652175</v>
      </c>
      <c r="AH58" s="910"/>
    </row>
    <row r="59" spans="1:34" ht="19.2" customHeight="1">
      <c r="A59" s="923"/>
      <c r="B59" s="156" t="s">
        <v>166</v>
      </c>
      <c r="C59" s="550"/>
      <c r="D59" s="71" t="s">
        <v>117</v>
      </c>
      <c r="E59" s="72"/>
      <c r="F59" s="73">
        <v>10.09</v>
      </c>
      <c r="G59" s="74">
        <v>3284.8799999999997</v>
      </c>
      <c r="H59" s="75">
        <f t="shared" si="43"/>
        <v>33144.439199999993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1470.8417910447758</v>
      </c>
      <c r="O59" s="77">
        <f t="shared" si="45"/>
        <v>245.14029850746263</v>
      </c>
      <c r="P59" s="197">
        <f t="shared" si="46"/>
        <v>0</v>
      </c>
      <c r="Q59" s="79">
        <f t="shared" si="47"/>
        <v>-4.8597014925373685</v>
      </c>
      <c r="R59" s="554">
        <f t="shared" si="42"/>
        <v>0.98056119402985054</v>
      </c>
      <c r="S59" s="910"/>
      <c r="T59" s="198">
        <v>0.34722222222222221</v>
      </c>
      <c r="U59" s="198">
        <v>0.44027777777777777</v>
      </c>
      <c r="V59" s="153">
        <v>25</v>
      </c>
      <c r="W59" s="562">
        <f t="shared" ref="W59:W69" si="48">(U59-T59)*24*60</f>
        <v>134</v>
      </c>
      <c r="X59" s="83">
        <v>0.3347222222222222</v>
      </c>
      <c r="Y59" s="83">
        <v>0.34583333333333338</v>
      </c>
      <c r="Z59" s="84"/>
      <c r="AA59" s="84"/>
      <c r="AB59" s="895"/>
      <c r="AC59" s="895"/>
      <c r="AD59" s="550"/>
      <c r="AE59" s="550"/>
      <c r="AF59" s="78">
        <f t="shared" si="6"/>
        <v>-29.158208955224154</v>
      </c>
      <c r="AG59" s="554">
        <f t="shared" si="7"/>
        <v>0.98056119402985054</v>
      </c>
      <c r="AH59" s="910"/>
    </row>
    <row r="60" spans="1:34" ht="19.2" customHeight="1">
      <c r="A60" s="923"/>
      <c r="B60" s="156" t="s">
        <v>166</v>
      </c>
      <c r="C60" s="550"/>
      <c r="D60" s="71" t="s">
        <v>117</v>
      </c>
      <c r="E60" s="72"/>
      <c r="F60" s="73">
        <v>10.09</v>
      </c>
      <c r="G60" s="74">
        <v>3011.14</v>
      </c>
      <c r="H60" s="75">
        <f t="shared" si="43"/>
        <v>30382.402599999998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1480.8885245901633</v>
      </c>
      <c r="O60" s="77">
        <f t="shared" si="45"/>
        <v>246.81475409836057</v>
      </c>
      <c r="P60" s="197">
        <f t="shared" si="46"/>
        <v>0</v>
      </c>
      <c r="Q60" s="79">
        <f t="shared" si="47"/>
        <v>-3.1852459016394334</v>
      </c>
      <c r="R60" s="554">
        <f t="shared" si="42"/>
        <v>0.98725901639344227</v>
      </c>
      <c r="S60" s="910"/>
      <c r="T60" s="198">
        <v>0.48055555555555551</v>
      </c>
      <c r="U60" s="198">
        <v>0.56527777777777777</v>
      </c>
      <c r="V60" s="153">
        <v>5</v>
      </c>
      <c r="W60" s="562">
        <f t="shared" si="48"/>
        <v>122.00000000000004</v>
      </c>
      <c r="X60" s="83"/>
      <c r="Y60" s="83"/>
      <c r="Z60" s="84"/>
      <c r="AA60" s="84"/>
      <c r="AB60" s="895"/>
      <c r="AC60" s="895"/>
      <c r="AD60" s="550"/>
      <c r="AE60" s="550"/>
      <c r="AF60" s="78">
        <f t="shared" si="6"/>
        <v>-19.111475409836657</v>
      </c>
      <c r="AG60" s="553">
        <f t="shared" si="7"/>
        <v>0.98725901639344227</v>
      </c>
      <c r="AH60" s="910"/>
    </row>
    <row r="61" spans="1:34" ht="19.2" customHeight="1">
      <c r="A61" s="923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910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895"/>
      <c r="AC61" s="895"/>
      <c r="AD61" s="550"/>
      <c r="AE61" s="550"/>
      <c r="AF61" s="78">
        <f t="shared" si="6"/>
        <v>0</v>
      </c>
      <c r="AG61" s="554" t="e">
        <f t="shared" si="7"/>
        <v>#DIV/0!</v>
      </c>
      <c r="AH61" s="910"/>
    </row>
    <row r="62" spans="1:34" ht="19.2" customHeight="1">
      <c r="A62" s="923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910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895"/>
      <c r="AC62" s="895"/>
      <c r="AD62" s="550"/>
      <c r="AE62" s="550"/>
      <c r="AF62" s="78">
        <f t="shared" si="6"/>
        <v>0</v>
      </c>
      <c r="AG62" s="554" t="e">
        <f t="shared" si="7"/>
        <v>#DIV/0!</v>
      </c>
      <c r="AH62" s="910"/>
    </row>
    <row r="63" spans="1:34" ht="19.2" customHeight="1">
      <c r="A63" s="923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910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895"/>
      <c r="AC63" s="895"/>
      <c r="AD63" s="550"/>
      <c r="AE63" s="550"/>
      <c r="AF63" s="78">
        <f t="shared" si="6"/>
        <v>0</v>
      </c>
      <c r="AG63" s="553" t="e">
        <f t="shared" si="7"/>
        <v>#DIV/0!</v>
      </c>
      <c r="AH63" s="910"/>
    </row>
    <row r="64" spans="1:34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910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895"/>
      <c r="AC64" s="895"/>
      <c r="AD64" s="550"/>
      <c r="AE64" s="550"/>
      <c r="AF64" s="78">
        <f t="shared" si="6"/>
        <v>0</v>
      </c>
      <c r="AG64" s="554" t="e">
        <f t="shared" si="7"/>
        <v>#DIV/0!</v>
      </c>
      <c r="AH64" s="910"/>
    </row>
    <row r="65" spans="1:37" ht="19.2" customHeight="1">
      <c r="A65" s="924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910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895"/>
      <c r="AC65" s="895"/>
      <c r="AD65" s="550"/>
      <c r="AE65" s="550"/>
      <c r="AF65" s="78">
        <f t="shared" si="6"/>
        <v>0</v>
      </c>
      <c r="AG65" s="554" t="e">
        <f t="shared" si="7"/>
        <v>#DIV/0!</v>
      </c>
      <c r="AH65" s="910"/>
    </row>
    <row r="66" spans="1:37" ht="19.2" customHeight="1">
      <c r="A66" s="924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910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895"/>
      <c r="AC66" s="895"/>
      <c r="AD66" s="550"/>
      <c r="AE66" s="550"/>
      <c r="AF66" s="78">
        <f t="shared" si="6"/>
        <v>0</v>
      </c>
      <c r="AG66" s="553" t="e">
        <f t="shared" si="7"/>
        <v>#DIV/0!</v>
      </c>
      <c r="AH66" s="910"/>
    </row>
    <row r="67" spans="1:37" ht="19.2" customHeight="1">
      <c r="A67" s="924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910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895"/>
      <c r="AC67" s="895"/>
      <c r="AD67" s="550"/>
      <c r="AE67" s="550"/>
      <c r="AF67" s="78">
        <f t="shared" si="6"/>
        <v>0</v>
      </c>
      <c r="AG67" s="554" t="e">
        <f t="shared" si="7"/>
        <v>#DIV/0!</v>
      </c>
      <c r="AH67" s="910"/>
    </row>
    <row r="68" spans="1:37" ht="19.2" customHeight="1">
      <c r="A68" s="924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910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895"/>
      <c r="AC68" s="895"/>
      <c r="AD68" s="550"/>
      <c r="AE68" s="550"/>
      <c r="AF68" s="78"/>
      <c r="AG68" s="554"/>
      <c r="AH68" s="910"/>
    </row>
    <row r="69" spans="1:37" ht="19.2" customHeight="1">
      <c r="A69" s="924"/>
      <c r="B69" s="203">
        <v>0</v>
      </c>
      <c r="C69" s="204" t="s">
        <v>835</v>
      </c>
      <c r="D69" s="891" t="s">
        <v>750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1465.0482621385486</v>
      </c>
      <c r="O69" s="102">
        <f t="shared" si="49"/>
        <v>226.86243218428632</v>
      </c>
      <c r="P69" s="78">
        <f>M69-J69</f>
        <v>0</v>
      </c>
      <c r="Q69" s="79">
        <f>N69-K69</f>
        <v>-34.95173786145142</v>
      </c>
      <c r="R69" s="209">
        <f t="shared" ref="R69:R75" si="50">O69/L69</f>
        <v>0.977253554024618</v>
      </c>
      <c r="S69" s="910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0</v>
      </c>
      <c r="AF69" s="78">
        <f t="shared" si="6"/>
        <v>-34.95173786145142</v>
      </c>
      <c r="AG69" s="554">
        <f t="shared" si="7"/>
        <v>0.97669884142569907</v>
      </c>
      <c r="AH69" s="910"/>
    </row>
    <row r="70" spans="1:37" ht="19.2" customHeight="1">
      <c r="A70" s="925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536.1</v>
      </c>
      <c r="H70" s="75">
        <f>F70*G70</f>
        <v>28997.649000000001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1286.6400000000003</v>
      </c>
      <c r="O70" s="77">
        <f t="shared" ref="O70:O75" si="52">N70/M70</f>
        <v>80.41500000000002</v>
      </c>
      <c r="P70" s="78">
        <f t="shared" ref="P70:P75" si="53">M70-J70</f>
        <v>0</v>
      </c>
      <c r="Q70" s="79">
        <f t="shared" ref="Q70:Q75" si="54">O70-L70</f>
        <v>-13.33499999999998</v>
      </c>
      <c r="R70" s="554">
        <f t="shared" si="50"/>
        <v>0.85776000000000019</v>
      </c>
      <c r="S70" s="910">
        <f>R82</f>
        <v>0.90448007559398191</v>
      </c>
      <c r="T70" s="198">
        <v>0.25</v>
      </c>
      <c r="U70" s="198">
        <v>0.2673611111111111</v>
      </c>
      <c r="V70" s="552">
        <v>5</v>
      </c>
      <c r="W70" s="562">
        <f>(U70-T70)*24*60</f>
        <v>24.999999999999993</v>
      </c>
      <c r="X70" s="552"/>
      <c r="Y70" s="552"/>
      <c r="Z70" s="84"/>
      <c r="AA70" s="84"/>
      <c r="AB70" s="895"/>
      <c r="AC70" s="895"/>
      <c r="AD70" s="550"/>
      <c r="AE70" s="550"/>
      <c r="AF70" s="78">
        <f t="shared" si="6"/>
        <v>-213.35999999999967</v>
      </c>
      <c r="AG70" s="554">
        <f t="shared" si="7"/>
        <v>0.85776000000000019</v>
      </c>
      <c r="AH70" s="910">
        <f>AG82</f>
        <v>0.90422694783342805</v>
      </c>
      <c r="AJ70" s="62" t="str">
        <f>A70</f>
        <v>四度三組
(ET-55)</v>
      </c>
      <c r="AK70" s="404">
        <f>AVERAGE(AK71:AK81)</f>
        <v>6.400000000000011</v>
      </c>
    </row>
    <row r="71" spans="1:37" ht="19.2" customHeight="1">
      <c r="A71" s="925"/>
      <c r="B71" s="552" t="s">
        <v>167</v>
      </c>
      <c r="C71" s="70"/>
      <c r="D71" s="211" t="s">
        <v>121</v>
      </c>
      <c r="E71" s="72"/>
      <c r="F71" s="73">
        <v>77.34</v>
      </c>
      <c r="G71" s="74">
        <v>1255</v>
      </c>
      <c r="H71" s="75">
        <f>F71*G71</f>
        <v>97061.7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1344.642857142856</v>
      </c>
      <c r="O71" s="77">
        <f t="shared" si="52"/>
        <v>74.702380952380892</v>
      </c>
      <c r="P71" s="78">
        <f t="shared" si="53"/>
        <v>0</v>
      </c>
      <c r="Q71" s="79">
        <f t="shared" si="54"/>
        <v>-5.2976190476191078</v>
      </c>
      <c r="R71" s="554">
        <f t="shared" si="50"/>
        <v>0.9337797619047612</v>
      </c>
      <c r="S71" s="910"/>
      <c r="T71" s="198">
        <v>0.27152777777777776</v>
      </c>
      <c r="U71" s="198">
        <v>0.31041666666666667</v>
      </c>
      <c r="V71" s="552">
        <v>6</v>
      </c>
      <c r="W71" s="562">
        <f t="shared" ref="W71:W81" si="55">(U71-T71)*24*60</f>
        <v>56.000000000000043</v>
      </c>
      <c r="X71" s="83"/>
      <c r="Y71" s="83"/>
      <c r="Z71" s="84"/>
      <c r="AA71" s="84"/>
      <c r="AB71" s="895"/>
      <c r="AC71" s="895"/>
      <c r="AD71" s="550"/>
      <c r="AE71" s="550"/>
      <c r="AF71" s="78">
        <f>N71-K71</f>
        <v>-95.357142857144026</v>
      </c>
      <c r="AG71" s="554">
        <f>N71/K71</f>
        <v>0.93377976190476109</v>
      </c>
      <c r="AH71" s="910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925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1005</v>
      </c>
      <c r="H72" s="75">
        <f t="shared" ref="H72:H76" si="57">F72*G72</f>
        <v>69606.3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1282.9787234042553</v>
      </c>
      <c r="O72" s="77">
        <f t="shared" si="52"/>
        <v>64.148936170212764</v>
      </c>
      <c r="P72" s="78">
        <f t="shared" si="53"/>
        <v>0</v>
      </c>
      <c r="Q72" s="79">
        <f t="shared" si="54"/>
        <v>-5.1010638297872362</v>
      </c>
      <c r="R72" s="554">
        <f t="shared" si="50"/>
        <v>0.92633842845072578</v>
      </c>
      <c r="S72" s="910"/>
      <c r="T72" s="198">
        <v>0.31527777777777777</v>
      </c>
      <c r="U72" s="198">
        <v>0.34791666666666665</v>
      </c>
      <c r="V72" s="552">
        <v>7</v>
      </c>
      <c r="W72" s="562">
        <f t="shared" si="55"/>
        <v>46.999999999999993</v>
      </c>
      <c r="X72" s="83"/>
      <c r="Y72" s="83"/>
      <c r="Z72" s="84"/>
      <c r="AA72" s="84"/>
      <c r="AB72" s="895"/>
      <c r="AC72" s="895"/>
      <c r="AD72" s="550"/>
      <c r="AE72" s="550"/>
      <c r="AF72" s="78">
        <f>N72-K72</f>
        <v>-102.02127659574467</v>
      </c>
      <c r="AG72" s="554">
        <f>N72/K72</f>
        <v>0.92633842845072589</v>
      </c>
      <c r="AH72" s="910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925"/>
      <c r="B73" s="552" t="s">
        <v>167</v>
      </c>
      <c r="C73" s="213"/>
      <c r="D73" s="214" t="s">
        <v>122</v>
      </c>
      <c r="E73" s="215"/>
      <c r="F73" s="73">
        <v>53.36</v>
      </c>
      <c r="G73" s="74">
        <v>3244</v>
      </c>
      <c r="H73" s="75">
        <f t="shared" si="57"/>
        <v>173099.84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1380.4255319148938</v>
      </c>
      <c r="O73" s="77">
        <f t="shared" si="52"/>
        <v>72.653975363941782</v>
      </c>
      <c r="P73" s="78">
        <f t="shared" si="53"/>
        <v>0</v>
      </c>
      <c r="Q73" s="79">
        <f t="shared" si="54"/>
        <v>-13.451287793952957</v>
      </c>
      <c r="R73" s="554">
        <f t="shared" si="50"/>
        <v>0.84378088747854141</v>
      </c>
      <c r="S73" s="910"/>
      <c r="T73" s="198">
        <v>0.36388888888888887</v>
      </c>
      <c r="U73" s="198">
        <v>0.46180555555555552</v>
      </c>
      <c r="V73" s="552">
        <v>23</v>
      </c>
      <c r="W73" s="562">
        <f t="shared" si="55"/>
        <v>140.99999999999997</v>
      </c>
      <c r="X73" s="218">
        <v>0.3527777777777778</v>
      </c>
      <c r="Y73" s="218">
        <v>0.36319444444444443</v>
      </c>
      <c r="Z73" s="159"/>
      <c r="AA73" s="159"/>
      <c r="AB73" s="895"/>
      <c r="AC73" s="895"/>
      <c r="AD73" s="550"/>
      <c r="AE73" s="550"/>
      <c r="AF73" s="78">
        <f>N73-K73</f>
        <v>-255.57446808510622</v>
      </c>
      <c r="AG73" s="554">
        <f>N73/K73</f>
        <v>0.84378088747854141</v>
      </c>
      <c r="AH73" s="910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925"/>
      <c r="B74" s="552" t="s">
        <v>167</v>
      </c>
      <c r="C74" s="213"/>
      <c r="D74" s="214" t="s">
        <v>125</v>
      </c>
      <c r="E74" s="215"/>
      <c r="F74" s="73">
        <v>53.76</v>
      </c>
      <c r="G74" s="212">
        <v>2162</v>
      </c>
      <c r="H74" s="75">
        <f t="shared" si="57"/>
        <v>116229.12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1351.2500000000005</v>
      </c>
      <c r="O74" s="77">
        <f t="shared" si="52"/>
        <v>84.453125000000028</v>
      </c>
      <c r="P74" s="78">
        <f t="shared" si="53"/>
        <v>0</v>
      </c>
      <c r="Q74" s="79">
        <f t="shared" si="54"/>
        <v>-5.5468749999999716</v>
      </c>
      <c r="R74" s="554">
        <f t="shared" si="50"/>
        <v>0.93836805555555591</v>
      </c>
      <c r="S74" s="910"/>
      <c r="T74" s="198">
        <v>0.50208333333333333</v>
      </c>
      <c r="U74" s="198">
        <v>0.56874999999999998</v>
      </c>
      <c r="V74" s="552">
        <v>5</v>
      </c>
      <c r="W74" s="562">
        <f t="shared" si="55"/>
        <v>95.999999999999972</v>
      </c>
      <c r="X74" s="218"/>
      <c r="Y74" s="218"/>
      <c r="Z74" s="159"/>
      <c r="AA74" s="159"/>
      <c r="AB74" s="895"/>
      <c r="AC74" s="895"/>
      <c r="AD74" s="550"/>
      <c r="AE74" s="550"/>
      <c r="AF74" s="78">
        <f t="shared" ref="AF74:AF80" si="59">N74-K74</f>
        <v>-88.749999999999545</v>
      </c>
      <c r="AG74" s="554">
        <f t="shared" ref="AG74:AG80" si="60">N74/K74</f>
        <v>0.93836805555555591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552" t="s">
        <v>167</v>
      </c>
      <c r="C75" s="94"/>
      <c r="D75" s="214" t="s">
        <v>124</v>
      </c>
      <c r="E75" s="215"/>
      <c r="F75" s="73">
        <v>47.51</v>
      </c>
      <c r="G75" s="212">
        <v>1618</v>
      </c>
      <c r="H75" s="75">
        <f t="shared" si="57"/>
        <v>76871.179999999993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1348.3333333333321</v>
      </c>
      <c r="O75" s="77">
        <f t="shared" si="52"/>
        <v>79.313725490196006</v>
      </c>
      <c r="P75" s="78">
        <f t="shared" si="53"/>
        <v>0</v>
      </c>
      <c r="Q75" s="79">
        <f t="shared" si="54"/>
        <v>-5.3921568627451677</v>
      </c>
      <c r="R75" s="554">
        <f t="shared" si="50"/>
        <v>0.93634259259259178</v>
      </c>
      <c r="S75" s="910"/>
      <c r="T75" s="198">
        <v>0.57361111111111107</v>
      </c>
      <c r="U75" s="198">
        <v>0.62361111111111112</v>
      </c>
      <c r="V75" s="552">
        <v>7</v>
      </c>
      <c r="W75" s="562">
        <f t="shared" si="55"/>
        <v>72.000000000000057</v>
      </c>
      <c r="X75" s="218"/>
      <c r="Y75" s="218"/>
      <c r="Z75" s="159"/>
      <c r="AA75" s="159"/>
      <c r="AB75" s="895"/>
      <c r="AC75" s="895"/>
      <c r="AD75" s="550"/>
      <c r="AE75" s="550"/>
      <c r="AF75" s="78">
        <f t="shared" si="59"/>
        <v>-91.666666666667879</v>
      </c>
      <c r="AG75" s="554">
        <f t="shared" si="60"/>
        <v>0.93634259259259178</v>
      </c>
      <c r="AH75" s="910"/>
      <c r="AJ75" s="405">
        <f t="shared" si="56"/>
        <v>7</v>
      </c>
      <c r="AK75" s="406">
        <f t="shared" si="58"/>
        <v>7</v>
      </c>
    </row>
    <row r="76" spans="1:37" ht="19.2" customHeight="1">
      <c r="A76" s="925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910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895"/>
      <c r="AC76" s="895"/>
      <c r="AD76" s="550"/>
      <c r="AE76" s="550"/>
      <c r="AF76" s="78">
        <f t="shared" si="59"/>
        <v>0</v>
      </c>
      <c r="AG76" s="554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910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895"/>
      <c r="AC77" s="895"/>
      <c r="AD77" s="550"/>
      <c r="AE77" s="550"/>
      <c r="AF77" s="78">
        <f t="shared" si="59"/>
        <v>0</v>
      </c>
      <c r="AG77" s="554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910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895"/>
      <c r="AC78" s="895"/>
      <c r="AD78" s="550"/>
      <c r="AE78" s="550"/>
      <c r="AF78" s="78">
        <f t="shared" si="59"/>
        <v>0</v>
      </c>
      <c r="AG78" s="554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910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895"/>
      <c r="AC79" s="895"/>
      <c r="AD79" s="550"/>
      <c r="AE79" s="550"/>
      <c r="AF79" s="78">
        <f t="shared" si="59"/>
        <v>0</v>
      </c>
      <c r="AG79" s="554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910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895"/>
      <c r="AC80" s="895"/>
      <c r="AD80" s="550"/>
      <c r="AE80" s="550"/>
      <c r="AF80" s="78">
        <f t="shared" si="59"/>
        <v>0</v>
      </c>
      <c r="AG80" s="554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910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895"/>
      <c r="AC81" s="895"/>
      <c r="AD81" s="550"/>
      <c r="AE81" s="550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837</v>
      </c>
      <c r="D82" s="891" t="s">
        <v>750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1332.3784076325562</v>
      </c>
      <c r="O82" s="223">
        <f t="shared" si="61"/>
        <v>75.94785716278858</v>
      </c>
      <c r="P82" s="150">
        <f>M82-J82</f>
        <v>0</v>
      </c>
      <c r="Q82" s="151">
        <f>N82-K82</f>
        <v>-141.12159236744378</v>
      </c>
      <c r="R82" s="209">
        <f>O82/L82</f>
        <v>0.90448007559398191</v>
      </c>
      <c r="S82" s="910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0</v>
      </c>
      <c r="AE82" s="139">
        <f>SUM(AE70:AE81)</f>
        <v>0</v>
      </c>
      <c r="AF82" s="78">
        <f>N82-K82</f>
        <v>-141.12159236744378</v>
      </c>
      <c r="AG82" s="554">
        <f>N82/K82</f>
        <v>0.90422694783342805</v>
      </c>
      <c r="AH82" s="910"/>
    </row>
    <row r="83" spans="1:37" ht="19.2" customHeight="1">
      <c r="A83" s="918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234</v>
      </c>
      <c r="H83" s="116">
        <f t="shared" ref="H83:H94" si="62">F83*G83</f>
        <v>6435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89" si="63">G83/W83*60</f>
        <v>1559.9999999999916</v>
      </c>
      <c r="O83" s="221">
        <f t="shared" ref="O83:O89" si="64">N83/M83</f>
        <v>129.99999999999929</v>
      </c>
      <c r="P83" s="84">
        <f t="shared" ref="P83:P84" si="65">M83-J83</f>
        <v>0</v>
      </c>
      <c r="Q83" s="119">
        <f t="shared" ref="Q83:Q84" si="66">O83-L83</f>
        <v>-36.666666666667368</v>
      </c>
      <c r="R83" s="224">
        <f t="shared" ref="R83:R84" si="67">O83/L83</f>
        <v>0.77999999999999581</v>
      </c>
      <c r="S83" s="910">
        <f>R95</f>
        <v>0.83693224757088791</v>
      </c>
      <c r="T83" s="198">
        <v>0.33333333333333331</v>
      </c>
      <c r="U83" s="198">
        <v>0.33958333333333335</v>
      </c>
      <c r="V83" s="552">
        <v>5</v>
      </c>
      <c r="W83" s="562">
        <f t="shared" ref="W83:W93" si="68">(U83-T83)*24*60</f>
        <v>9.000000000000048</v>
      </c>
      <c r="X83" s="83"/>
      <c r="Y83" s="83"/>
      <c r="Z83" s="84"/>
      <c r="AA83" s="84"/>
      <c r="AB83" s="895"/>
      <c r="AC83" s="895"/>
      <c r="AD83" s="550"/>
      <c r="AE83" s="550"/>
      <c r="AF83" s="78">
        <f t="shared" ref="AF83:AF173" si="69">N83-K83</f>
        <v>-440.00000000000841</v>
      </c>
      <c r="AG83" s="554">
        <f t="shared" ref="AG83:AG173" si="70">N83/K83</f>
        <v>0.77999999999999581</v>
      </c>
      <c r="AH83" s="910">
        <f>AG95</f>
        <v>0.84848913736139719</v>
      </c>
      <c r="AJ83" s="62" t="str">
        <f>A83</f>
        <v>四度四組
(ET-55)</v>
      </c>
      <c r="AK83" s="404">
        <f>AVERAGE(AK84:AK94)</f>
        <v>6.1666666666667167</v>
      </c>
    </row>
    <row r="84" spans="1:37" ht="19.2" customHeight="1">
      <c r="A84" s="919"/>
      <c r="B84" s="142" t="s">
        <v>163</v>
      </c>
      <c r="C84" s="157"/>
      <c r="D84" s="225" t="s">
        <v>191</v>
      </c>
      <c r="E84" s="72"/>
      <c r="F84" s="174">
        <v>28.26</v>
      </c>
      <c r="G84" s="74">
        <v>573</v>
      </c>
      <c r="H84" s="116">
        <f t="shared" si="62"/>
        <v>16192.980000000001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1494.7826086956522</v>
      </c>
      <c r="O84" s="221">
        <f t="shared" si="64"/>
        <v>124.56521739130436</v>
      </c>
      <c r="P84" s="84">
        <f t="shared" si="65"/>
        <v>0</v>
      </c>
      <c r="Q84" s="119">
        <f t="shared" si="66"/>
        <v>-42.101449275362299</v>
      </c>
      <c r="R84" s="224">
        <f t="shared" si="67"/>
        <v>0.74739130434782619</v>
      </c>
      <c r="S84" s="910"/>
      <c r="T84" s="198">
        <v>0.34375</v>
      </c>
      <c r="U84" s="198">
        <v>0.35972222222222222</v>
      </c>
      <c r="V84" s="552">
        <v>6</v>
      </c>
      <c r="W84" s="562">
        <f t="shared" si="68"/>
        <v>23</v>
      </c>
      <c r="X84" s="83"/>
      <c r="Y84" s="83"/>
      <c r="Z84" s="84"/>
      <c r="AA84" s="84"/>
      <c r="AB84" s="895"/>
      <c r="AC84" s="895"/>
      <c r="AD84" s="550"/>
      <c r="AE84" s="550"/>
      <c r="AF84" s="78">
        <f t="shared" si="69"/>
        <v>-505.21739130434776</v>
      </c>
      <c r="AG84" s="554">
        <f t="shared" si="70"/>
        <v>0.74739130434782608</v>
      </c>
      <c r="AH84" s="910"/>
      <c r="AJ84" s="405">
        <f t="shared" ref="AJ84:AJ94" si="71">IF((IF(V84&lt;10,V84,(X84-U83)*1440))=0,"",IF(V84&lt;10,V84,(X84-U83)*1440))</f>
        <v>6</v>
      </c>
      <c r="AK84" s="406">
        <f>IF(AJ84&gt;4,AJ84,"")</f>
        <v>6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2358</v>
      </c>
      <c r="H85" s="116">
        <f t="shared" si="62"/>
        <v>144097.38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1198.9830508474586</v>
      </c>
      <c r="O85" s="221">
        <f t="shared" si="64"/>
        <v>74.936440677966161</v>
      </c>
      <c r="P85" s="84">
        <f>M85-J85</f>
        <v>0</v>
      </c>
      <c r="Q85" s="119">
        <f>O85-L85</f>
        <v>-15.063559322033839</v>
      </c>
      <c r="R85" s="224">
        <f>O85/L85</f>
        <v>0.83262711864406846</v>
      </c>
      <c r="S85" s="910"/>
      <c r="T85" s="198">
        <v>0.36388888888888887</v>
      </c>
      <c r="U85" s="198">
        <v>0.44583333333333325</v>
      </c>
      <c r="V85" s="552">
        <v>6</v>
      </c>
      <c r="W85" s="562">
        <f t="shared" si="68"/>
        <v>117.9999999999999</v>
      </c>
      <c r="X85" s="83"/>
      <c r="Y85" s="83"/>
      <c r="Z85" s="84"/>
      <c r="AA85" s="84"/>
      <c r="AB85" s="895"/>
      <c r="AC85" s="895"/>
      <c r="AD85" s="550"/>
      <c r="AE85" s="550"/>
      <c r="AF85" s="78">
        <f t="shared" si="69"/>
        <v>-241.01694915254143</v>
      </c>
      <c r="AG85" s="554">
        <f t="shared" si="70"/>
        <v>0.83262711864406846</v>
      </c>
      <c r="AH85" s="910"/>
      <c r="AJ85" s="405">
        <f t="shared" si="71"/>
        <v>6</v>
      </c>
      <c r="AK85" s="406">
        <f t="shared" ref="AK85:AK94" si="72">IF(AJ85&gt;4,AJ85,"")</f>
        <v>6</v>
      </c>
    </row>
    <row r="86" spans="1:37" ht="19.2" customHeight="1">
      <c r="A86" s="919"/>
      <c r="B86" s="142" t="s">
        <v>167</v>
      </c>
      <c r="C86" s="127"/>
      <c r="D86" s="225" t="s">
        <v>127</v>
      </c>
      <c r="E86" s="72"/>
      <c r="F86" s="174">
        <v>61.09</v>
      </c>
      <c r="G86" s="74">
        <v>1561</v>
      </c>
      <c r="H86" s="116">
        <f t="shared" si="62"/>
        <v>95361.49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1283.0136986301372</v>
      </c>
      <c r="O86" s="221">
        <f t="shared" si="64"/>
        <v>75.471394037066901</v>
      </c>
      <c r="P86" s="84">
        <f>M86-J86</f>
        <v>0</v>
      </c>
      <c r="Q86" s="119">
        <f>O86-L86</f>
        <v>-9.2344883158742732</v>
      </c>
      <c r="R86" s="224">
        <f>O86/L86</f>
        <v>0.8909817351598176</v>
      </c>
      <c r="S86" s="910"/>
      <c r="T86" s="198">
        <v>0.45069444444444434</v>
      </c>
      <c r="U86" s="198">
        <v>0.50138888888888877</v>
      </c>
      <c r="V86" s="552">
        <v>7</v>
      </c>
      <c r="W86" s="562">
        <f t="shared" si="68"/>
        <v>72.999999999999986</v>
      </c>
      <c r="X86" s="83"/>
      <c r="Y86" s="83"/>
      <c r="Z86" s="84"/>
      <c r="AA86" s="84"/>
      <c r="AB86" s="895"/>
      <c r="AC86" s="895"/>
      <c r="AD86" s="550"/>
      <c r="AE86" s="550"/>
      <c r="AF86" s="78">
        <f>N86-K86</f>
        <v>-156.98630136986276</v>
      </c>
      <c r="AG86" s="554">
        <f>N86/K86</f>
        <v>0.89098173515981749</v>
      </c>
      <c r="AH86" s="910"/>
      <c r="AJ86" s="405">
        <f t="shared" si="71"/>
        <v>7</v>
      </c>
      <c r="AK86" s="406">
        <f t="shared" si="72"/>
        <v>7</v>
      </c>
    </row>
    <row r="87" spans="1:37" ht="19.2" customHeight="1">
      <c r="A87" s="919"/>
      <c r="B87" s="142" t="s">
        <v>164</v>
      </c>
      <c r="C87" s="558"/>
      <c r="D87" s="71" t="s">
        <v>107</v>
      </c>
      <c r="E87" s="72"/>
      <c r="F87" s="174">
        <v>49.52</v>
      </c>
      <c r="G87" s="85">
        <v>327.84</v>
      </c>
      <c r="H87" s="116">
        <f t="shared" si="62"/>
        <v>16234.6368</v>
      </c>
      <c r="I87" s="552">
        <v>1</v>
      </c>
      <c r="J87" s="129">
        <v>18</v>
      </c>
      <c r="K87" s="85">
        <v>1565</v>
      </c>
      <c r="L87" s="118">
        <v>86.944444444444443</v>
      </c>
      <c r="M87" s="560">
        <v>18</v>
      </c>
      <c r="N87" s="85">
        <f t="shared" si="63"/>
        <v>1311.3600000000183</v>
      </c>
      <c r="O87" s="221">
        <f t="shared" si="64"/>
        <v>72.853333333334348</v>
      </c>
      <c r="P87" s="84">
        <f>M87-J87</f>
        <v>0</v>
      </c>
      <c r="Q87" s="119">
        <f>O87-L87</f>
        <v>-14.091111111110095</v>
      </c>
      <c r="R87" s="224">
        <f>O87/L87</f>
        <v>0.83792971246007553</v>
      </c>
      <c r="S87" s="910"/>
      <c r="T87" s="198">
        <v>0.54305555555555551</v>
      </c>
      <c r="U87" s="198">
        <v>0.55347222222222203</v>
      </c>
      <c r="V87" s="552">
        <v>5</v>
      </c>
      <c r="W87" s="562">
        <f t="shared" si="68"/>
        <v>14.999999999999787</v>
      </c>
      <c r="X87" s="83"/>
      <c r="Y87" s="83"/>
      <c r="Z87" s="84"/>
      <c r="AA87" s="84"/>
      <c r="AB87" s="895"/>
      <c r="AC87" s="895"/>
      <c r="AD87" s="550"/>
      <c r="AE87" s="550"/>
      <c r="AF87" s="78">
        <f>N87-K87</f>
        <v>-253.63999999998168</v>
      </c>
      <c r="AG87" s="554">
        <f>N87/K87</f>
        <v>0.83792971246007564</v>
      </c>
      <c r="AH87" s="910"/>
      <c r="AJ87" s="405">
        <f t="shared" si="71"/>
        <v>5</v>
      </c>
      <c r="AK87" s="406">
        <f t="shared" si="72"/>
        <v>5</v>
      </c>
    </row>
    <row r="88" spans="1:37" ht="19.2" customHeight="1">
      <c r="A88" s="919"/>
      <c r="B88" s="142" t="s">
        <v>162</v>
      </c>
      <c r="C88" s="558"/>
      <c r="D88" s="71" t="s">
        <v>106</v>
      </c>
      <c r="E88" s="72"/>
      <c r="F88" s="174">
        <v>36.729999999999997</v>
      </c>
      <c r="G88" s="148">
        <v>1466.1499999999999</v>
      </c>
      <c r="H88" s="116">
        <f t="shared" si="62"/>
        <v>53851.689499999993</v>
      </c>
      <c r="I88" s="552">
        <v>1</v>
      </c>
      <c r="J88" s="129">
        <v>18</v>
      </c>
      <c r="K88" s="85">
        <v>2400</v>
      </c>
      <c r="L88" s="118">
        <v>133.33333333333334</v>
      </c>
      <c r="M88" s="560">
        <v>18</v>
      </c>
      <c r="N88" s="85">
        <f t="shared" si="63"/>
        <v>2199.224999999999</v>
      </c>
      <c r="O88" s="221">
        <f t="shared" si="64"/>
        <v>122.17916666666662</v>
      </c>
      <c r="P88" s="84">
        <f t="shared" ref="P88" si="73">M88-J88</f>
        <v>0</v>
      </c>
      <c r="Q88" s="119">
        <f t="shared" ref="Q88" si="74">O88-L88</f>
        <v>-11.154166666666725</v>
      </c>
      <c r="R88" s="224">
        <f t="shared" ref="R88" si="75">O88/L88</f>
        <v>0.91634374999999957</v>
      </c>
      <c r="S88" s="910"/>
      <c r="T88" s="198">
        <v>0.5694444444444442</v>
      </c>
      <c r="U88" s="198">
        <v>0.59722222222222199</v>
      </c>
      <c r="V88" s="552">
        <v>23</v>
      </c>
      <c r="W88" s="562">
        <f t="shared" si="68"/>
        <v>40.000000000000014</v>
      </c>
      <c r="X88" s="83">
        <v>0.55833333333333335</v>
      </c>
      <c r="Y88" s="83">
        <v>0.56805555555555554</v>
      </c>
      <c r="Z88" s="84"/>
      <c r="AA88" s="84"/>
      <c r="AB88" s="895"/>
      <c r="AC88" s="895"/>
      <c r="AD88" s="550"/>
      <c r="AE88" s="550"/>
      <c r="AF88" s="78">
        <f>N88-K88</f>
        <v>-200.775000000001</v>
      </c>
      <c r="AG88" s="554">
        <f>N88/K88</f>
        <v>0.91634374999999957</v>
      </c>
      <c r="AH88" s="910"/>
      <c r="AJ88" s="405">
        <f t="shared" si="71"/>
        <v>7.0000000000002949</v>
      </c>
      <c r="AK88" s="406">
        <f t="shared" si="72"/>
        <v>7.0000000000002949</v>
      </c>
    </row>
    <row r="89" spans="1:37" ht="19.2" customHeight="1">
      <c r="A89" s="919"/>
      <c r="B89" s="142" t="s">
        <v>166</v>
      </c>
      <c r="C89" s="558"/>
      <c r="D89" s="71" t="s">
        <v>143</v>
      </c>
      <c r="E89" s="72"/>
      <c r="F89" s="174">
        <v>50.67</v>
      </c>
      <c r="G89" s="148">
        <v>1118</v>
      </c>
      <c r="H89" s="116">
        <f t="shared" si="62"/>
        <v>56649.060000000005</v>
      </c>
      <c r="I89" s="552"/>
      <c r="J89" s="129">
        <v>18</v>
      </c>
      <c r="K89" s="85">
        <v>1500</v>
      </c>
      <c r="L89" s="118">
        <v>83.333333333333329</v>
      </c>
      <c r="M89" s="560">
        <v>18</v>
      </c>
      <c r="N89" s="85">
        <f t="shared" si="63"/>
        <v>1427.2340425531916</v>
      </c>
      <c r="O89" s="221">
        <f t="shared" si="64"/>
        <v>79.290780141843982</v>
      </c>
      <c r="P89" s="84">
        <f>M89-J89</f>
        <v>0</v>
      </c>
      <c r="Q89" s="119">
        <f>O89-L89</f>
        <v>-4.0425531914893469</v>
      </c>
      <c r="R89" s="224">
        <f>O89/L89</f>
        <v>0.95148936170212783</v>
      </c>
      <c r="S89" s="910"/>
      <c r="T89" s="198">
        <v>0.60138888888888864</v>
      </c>
      <c r="U89" s="198">
        <v>0.63402777777777752</v>
      </c>
      <c r="V89" s="552">
        <v>6</v>
      </c>
      <c r="W89" s="562">
        <f t="shared" si="68"/>
        <v>46.999999999999993</v>
      </c>
      <c r="X89" s="83"/>
      <c r="Y89" s="83"/>
      <c r="Z89" s="84"/>
      <c r="AA89" s="84"/>
      <c r="AB89" s="895"/>
      <c r="AC89" s="895"/>
      <c r="AD89" s="550"/>
      <c r="AE89" s="550"/>
      <c r="AF89" s="78">
        <f>N89-K89</f>
        <v>-72.765957446808443</v>
      </c>
      <c r="AG89" s="554">
        <f>N89/K89</f>
        <v>0.95148936170212772</v>
      </c>
      <c r="AH89" s="910"/>
      <c r="AJ89" s="405">
        <f t="shared" si="71"/>
        <v>6</v>
      </c>
      <c r="AK89" s="406">
        <f t="shared" si="72"/>
        <v>6</v>
      </c>
    </row>
    <row r="90" spans="1:37" ht="19.2" customHeight="1">
      <c r="A90" s="919"/>
      <c r="B90" s="142">
        <v>0</v>
      </c>
      <c r="C90" s="558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560"/>
      <c r="N90" s="85"/>
      <c r="O90" s="221"/>
      <c r="P90" s="84"/>
      <c r="Q90" s="119"/>
      <c r="R90" s="224"/>
      <c r="S90" s="910"/>
      <c r="T90" s="198"/>
      <c r="U90" s="198"/>
      <c r="V90" s="552"/>
      <c r="W90" s="562">
        <f t="shared" si="68"/>
        <v>0</v>
      </c>
      <c r="X90" s="227"/>
      <c r="Y90" s="227"/>
      <c r="Z90" s="84"/>
      <c r="AA90" s="84"/>
      <c r="AB90" s="895"/>
      <c r="AC90" s="895"/>
      <c r="AD90" s="550"/>
      <c r="AE90" s="550"/>
      <c r="AF90" s="78">
        <f t="shared" si="69"/>
        <v>0</v>
      </c>
      <c r="AG90" s="554" t="e">
        <f t="shared" si="70"/>
        <v>#DIV/0!</v>
      </c>
      <c r="AH90" s="910"/>
      <c r="AJ90" s="405" t="str">
        <f t="shared" si="71"/>
        <v/>
      </c>
      <c r="AK90" s="406" t="str">
        <f t="shared" si="72"/>
        <v/>
      </c>
    </row>
    <row r="91" spans="1:37" ht="19.2" customHeight="1">
      <c r="A91" s="919"/>
      <c r="B91" s="142">
        <v>0</v>
      </c>
      <c r="C91" s="558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60"/>
      <c r="N91" s="85"/>
      <c r="O91" s="221"/>
      <c r="P91" s="84"/>
      <c r="Q91" s="119"/>
      <c r="R91" s="224"/>
      <c r="S91" s="911"/>
      <c r="T91" s="198"/>
      <c r="U91" s="198"/>
      <c r="V91" s="552"/>
      <c r="W91" s="562">
        <f t="shared" si="68"/>
        <v>0</v>
      </c>
      <c r="X91" s="149"/>
      <c r="Y91" s="149"/>
      <c r="Z91" s="84"/>
      <c r="AA91" s="84"/>
      <c r="AB91" s="895"/>
      <c r="AC91" s="895"/>
      <c r="AD91" s="550"/>
      <c r="AE91" s="550"/>
      <c r="AF91" s="78">
        <f t="shared" si="69"/>
        <v>0</v>
      </c>
      <c r="AG91" s="554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895"/>
      <c r="AC92" s="895"/>
      <c r="AD92" s="550"/>
      <c r="AE92" s="550"/>
      <c r="AF92" s="78">
        <f t="shared" si="69"/>
        <v>0</v>
      </c>
      <c r="AG92" s="554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920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895"/>
      <c r="AC93" s="895"/>
      <c r="AD93" s="550"/>
      <c r="AE93" s="550"/>
      <c r="AF93" s="78">
        <f t="shared" si="69"/>
        <v>0</v>
      </c>
      <c r="AG93" s="554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920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895"/>
      <c r="AC94" s="895"/>
      <c r="AD94" s="550"/>
      <c r="AE94" s="550"/>
      <c r="AF94" s="78">
        <f t="shared" si="69"/>
        <v>0</v>
      </c>
      <c r="AG94" s="554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839</v>
      </c>
      <c r="D95" s="891" t="s">
        <v>750</v>
      </c>
      <c r="E95" s="891"/>
      <c r="F95" s="98"/>
      <c r="G95" s="99"/>
      <c r="H95" s="237"/>
      <c r="I95" s="135"/>
      <c r="J95" s="238">
        <v>15.857142857142858</v>
      </c>
      <c r="K95" s="238">
        <v>1763.5714285714287</v>
      </c>
      <c r="L95" s="239">
        <v>115.95004668534081</v>
      </c>
      <c r="M95" s="238">
        <f t="shared" ref="M95:O95" si="76">AVERAGE(M83:M94)</f>
        <v>15.857142857142858</v>
      </c>
      <c r="N95" s="238">
        <f t="shared" si="76"/>
        <v>1496.3712001037784</v>
      </c>
      <c r="O95" s="239">
        <f t="shared" si="76"/>
        <v>97.042333178311665</v>
      </c>
      <c r="P95" s="240">
        <f>M95-J95</f>
        <v>0</v>
      </c>
      <c r="Q95" s="241">
        <f t="shared" ref="Q95:Q103" si="77">O95-L95</f>
        <v>-18.907713507029143</v>
      </c>
      <c r="R95" s="242">
        <f>O95/L95</f>
        <v>0.83693224757088791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0</v>
      </c>
      <c r="AE95" s="139">
        <f>SUM(AE83:AE94)</f>
        <v>0</v>
      </c>
      <c r="AF95" s="104">
        <f t="shared" si="69"/>
        <v>-267.20022846765028</v>
      </c>
      <c r="AG95" s="555">
        <f t="shared" si="70"/>
        <v>0.84848913736139719</v>
      </c>
      <c r="AH95" s="911"/>
    </row>
    <row r="96" spans="1:37" ht="19.2" customHeight="1">
      <c r="A96" s="921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1082.1999999999998</v>
      </c>
      <c r="H96" s="75">
        <f t="shared" ref="H96:H105" si="78">F96*G96</f>
        <v>46686.107999999993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79">G96/W96*60</f>
        <v>1352.7500000000002</v>
      </c>
      <c r="O96" s="77">
        <f t="shared" ref="O96:O103" si="80">N96/M96</f>
        <v>79.573529411764724</v>
      </c>
      <c r="P96" s="78">
        <f t="shared" ref="P96:P103" si="81">M96-J96</f>
        <v>0</v>
      </c>
      <c r="Q96" s="79">
        <f t="shared" si="77"/>
        <v>-8.6617647058823337</v>
      </c>
      <c r="R96" s="554">
        <f t="shared" ref="R96:R103" si="82">O96/L96</f>
        <v>0.9018333333333336</v>
      </c>
      <c r="S96" s="910">
        <f>R108</f>
        <v>0.85190742866208102</v>
      </c>
      <c r="T96" s="80">
        <v>0.33333333333333331</v>
      </c>
      <c r="U96" s="80">
        <v>0.36666666666666664</v>
      </c>
      <c r="V96" s="550">
        <v>5</v>
      </c>
      <c r="W96" s="120">
        <f t="shared" ref="W96:W133" si="83">(U96-T96)*24*60</f>
        <v>47.999999999999986</v>
      </c>
      <c r="X96" s="126"/>
      <c r="Y96" s="126"/>
      <c r="Z96" s="84"/>
      <c r="AA96" s="84"/>
      <c r="AB96" s="895"/>
      <c r="AC96" s="895"/>
      <c r="AD96" s="550"/>
      <c r="AE96" s="550"/>
      <c r="AF96" s="84">
        <f t="shared" si="69"/>
        <v>-147.24999999999977</v>
      </c>
      <c r="AG96" s="551">
        <f t="shared" si="70"/>
        <v>0.90183333333333349</v>
      </c>
      <c r="AH96" s="894">
        <f>AG108</f>
        <v>0.84860254026675264</v>
      </c>
    </row>
    <row r="97" spans="1:37" s="252" customFormat="1" ht="19.2" customHeight="1">
      <c r="A97" s="921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1765.5</v>
      </c>
      <c r="H97" s="247">
        <f t="shared" si="78"/>
        <v>51399.26605504586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1139.0322580645163</v>
      </c>
      <c r="O97" s="77">
        <f t="shared" si="80"/>
        <v>56.951612903225815</v>
      </c>
      <c r="P97" s="78">
        <f t="shared" si="81"/>
        <v>0</v>
      </c>
      <c r="Q97" s="79">
        <f t="shared" si="77"/>
        <v>-12.298387096774185</v>
      </c>
      <c r="R97" s="554">
        <f t="shared" si="82"/>
        <v>0.82240596250145581</v>
      </c>
      <c r="S97" s="910"/>
      <c r="T97" s="248">
        <v>0.38263888888888886</v>
      </c>
      <c r="U97" s="248">
        <v>0.44722222222222219</v>
      </c>
      <c r="V97" s="249">
        <v>23</v>
      </c>
      <c r="W97" s="120">
        <f t="shared" si="83"/>
        <v>92.999999999999986</v>
      </c>
      <c r="X97" s="83">
        <v>0.37083333333333335</v>
      </c>
      <c r="Y97" s="83">
        <v>0.38194444444444442</v>
      </c>
      <c r="Z97" s="84"/>
      <c r="AA97" s="84"/>
      <c r="AB97" s="895"/>
      <c r="AC97" s="895"/>
      <c r="AD97" s="249"/>
      <c r="AE97" s="249"/>
      <c r="AF97" s="250">
        <f t="shared" si="69"/>
        <v>-245.96774193548367</v>
      </c>
      <c r="AG97" s="251">
        <f t="shared" si="70"/>
        <v>0.82240596250145581</v>
      </c>
      <c r="AH97" s="894"/>
      <c r="AJ97" s="62"/>
      <c r="AK97" s="62"/>
    </row>
    <row r="98" spans="1:37" s="255" customFormat="1" ht="19.2" customHeight="1">
      <c r="A98" s="921"/>
      <c r="B98" s="552" t="s">
        <v>166</v>
      </c>
      <c r="C98" s="86"/>
      <c r="D98" s="71" t="s">
        <v>123</v>
      </c>
      <c r="E98" s="114"/>
      <c r="F98" s="245">
        <v>51.44</v>
      </c>
      <c r="G98" s="85">
        <v>1003</v>
      </c>
      <c r="H98" s="247">
        <f t="shared" si="78"/>
        <v>51594.32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1157.3076923076931</v>
      </c>
      <c r="O98" s="77">
        <f t="shared" si="80"/>
        <v>57.865384615384656</v>
      </c>
      <c r="P98" s="78">
        <f t="shared" si="81"/>
        <v>0</v>
      </c>
      <c r="Q98" s="79">
        <f t="shared" si="77"/>
        <v>-14.134615384615344</v>
      </c>
      <c r="R98" s="554">
        <f t="shared" si="82"/>
        <v>0.80368589743589802</v>
      </c>
      <c r="S98" s="910"/>
      <c r="T98" s="80">
        <v>0.48819444444444438</v>
      </c>
      <c r="U98" s="80">
        <v>0.52430555555555547</v>
      </c>
      <c r="V98" s="550">
        <v>6</v>
      </c>
      <c r="W98" s="120">
        <f t="shared" si="83"/>
        <v>51.999999999999972</v>
      </c>
      <c r="X98" s="253"/>
      <c r="Y98" s="253"/>
      <c r="Z98" s="254"/>
      <c r="AA98" s="254"/>
      <c r="AB98" s="895"/>
      <c r="AC98" s="895"/>
      <c r="AD98" s="550"/>
      <c r="AE98" s="550"/>
      <c r="AF98" s="250">
        <f t="shared" si="69"/>
        <v>-282.69230769230694</v>
      </c>
      <c r="AG98" s="551">
        <f t="shared" si="70"/>
        <v>0.80368589743589791</v>
      </c>
      <c r="AH98" s="894"/>
      <c r="AJ98" s="62"/>
      <c r="AK98" s="62"/>
    </row>
    <row r="99" spans="1:37" ht="19.2" customHeight="1">
      <c r="A99" s="921"/>
      <c r="B99" s="552" t="s">
        <v>166</v>
      </c>
      <c r="C99" s="112"/>
      <c r="D99" s="113" t="s">
        <v>192</v>
      </c>
      <c r="E99" s="114"/>
      <c r="F99" s="245">
        <v>56.43</v>
      </c>
      <c r="G99" s="85">
        <v>970</v>
      </c>
      <c r="H99" s="247">
        <f t="shared" si="78"/>
        <v>54737.1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79"/>
        <v>1265.2173913043478</v>
      </c>
      <c r="O99" s="77">
        <f t="shared" si="80"/>
        <v>66.590389016018307</v>
      </c>
      <c r="P99" s="78">
        <f t="shared" si="81"/>
        <v>0</v>
      </c>
      <c r="Q99" s="79">
        <f t="shared" si="77"/>
        <v>-6.3043478260869534</v>
      </c>
      <c r="R99" s="554">
        <f t="shared" si="82"/>
        <v>0.91351436195259772</v>
      </c>
      <c r="S99" s="910"/>
      <c r="T99" s="80">
        <v>0.52986111111111101</v>
      </c>
      <c r="U99" s="80">
        <v>0.56180555555555545</v>
      </c>
      <c r="V99" s="550">
        <v>8</v>
      </c>
      <c r="W99" s="120">
        <f t="shared" si="83"/>
        <v>46</v>
      </c>
      <c r="X99" s="218"/>
      <c r="Y99" s="218"/>
      <c r="Z99" s="159"/>
      <c r="AA99" s="159"/>
      <c r="AB99" s="895"/>
      <c r="AC99" s="895"/>
      <c r="AD99" s="550"/>
      <c r="AE99" s="550"/>
      <c r="AF99" s="250">
        <f t="shared" si="69"/>
        <v>-119.78260869565224</v>
      </c>
      <c r="AG99" s="251">
        <f t="shared" si="70"/>
        <v>0.91351436195259761</v>
      </c>
      <c r="AH99" s="894"/>
    </row>
    <row r="100" spans="1:37" s="255" customFormat="1" ht="19.2" customHeight="1">
      <c r="A100" s="921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1062</v>
      </c>
      <c r="H100" s="247">
        <f t="shared" si="78"/>
        <v>60852.6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1300.4081632653065</v>
      </c>
      <c r="O100" s="77">
        <f t="shared" si="80"/>
        <v>68.442534908700338</v>
      </c>
      <c r="P100" s="78">
        <f t="shared" si="81"/>
        <v>0</v>
      </c>
      <c r="Q100" s="79">
        <f t="shared" si="77"/>
        <v>-7.346938775510182</v>
      </c>
      <c r="R100" s="554">
        <f t="shared" si="82"/>
        <v>0.9030612244897962</v>
      </c>
      <c r="S100" s="910"/>
      <c r="T100" s="248">
        <v>0.57638888888888873</v>
      </c>
      <c r="U100" s="248">
        <v>0.6104166666666665</v>
      </c>
      <c r="V100" s="249">
        <v>21</v>
      </c>
      <c r="W100" s="120">
        <f t="shared" si="83"/>
        <v>48.999999999999986</v>
      </c>
      <c r="X100" s="256">
        <v>0.56597222222222221</v>
      </c>
      <c r="Y100" s="256">
        <v>0.57500000000000007</v>
      </c>
      <c r="Z100" s="254"/>
      <c r="AA100" s="254"/>
      <c r="AB100" s="895"/>
      <c r="AC100" s="895"/>
      <c r="AD100" s="550"/>
      <c r="AE100" s="550"/>
      <c r="AF100" s="250">
        <f t="shared" si="69"/>
        <v>-139.59183673469352</v>
      </c>
      <c r="AG100" s="551">
        <f t="shared" si="70"/>
        <v>0.9030612244897962</v>
      </c>
      <c r="AH100" s="894"/>
      <c r="AJ100" s="62"/>
      <c r="AK100" s="62"/>
    </row>
    <row r="101" spans="1:37" s="255" customFormat="1" ht="19.2" customHeight="1">
      <c r="A101" s="921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588.5</v>
      </c>
      <c r="H101" s="247">
        <f t="shared" si="78"/>
        <v>17133.088685015289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79"/>
        <v>1139.0322580645143</v>
      </c>
      <c r="O101" s="77">
        <f t="shared" si="80"/>
        <v>56.951612903225715</v>
      </c>
      <c r="P101" s="78">
        <f t="shared" si="81"/>
        <v>0</v>
      </c>
      <c r="Q101" s="79">
        <f t="shared" si="77"/>
        <v>-12.298387096774285</v>
      </c>
      <c r="R101" s="554">
        <f t="shared" si="82"/>
        <v>0.82240596250145437</v>
      </c>
      <c r="S101" s="910"/>
      <c r="T101" s="248">
        <v>0.61458333333333315</v>
      </c>
      <c r="U101" s="80">
        <v>0.63611111111111096</v>
      </c>
      <c r="V101" s="249">
        <v>6</v>
      </c>
      <c r="W101" s="120">
        <f t="shared" si="83"/>
        <v>31.00000000000005</v>
      </c>
      <c r="X101" s="257"/>
      <c r="Y101" s="257"/>
      <c r="Z101" s="254"/>
      <c r="AA101" s="254"/>
      <c r="AB101" s="895"/>
      <c r="AC101" s="895"/>
      <c r="AD101" s="550"/>
      <c r="AE101" s="550"/>
      <c r="AF101" s="250">
        <f t="shared" si="69"/>
        <v>-245.96774193548572</v>
      </c>
      <c r="AG101" s="251">
        <f t="shared" si="70"/>
        <v>0.82240596250145437</v>
      </c>
      <c r="AH101" s="894"/>
      <c r="AJ101" s="62"/>
      <c r="AK101" s="62"/>
    </row>
    <row r="102" spans="1:37" s="255" customFormat="1" ht="19.2" customHeight="1">
      <c r="A102" s="921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463.79999999999995</v>
      </c>
      <c r="H102" s="247">
        <f t="shared" si="78"/>
        <v>20008.331999999999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1325.1428571428619</v>
      </c>
      <c r="O102" s="77">
        <f t="shared" si="80"/>
        <v>77.94957983193305</v>
      </c>
      <c r="P102" s="78">
        <f t="shared" si="81"/>
        <v>0</v>
      </c>
      <c r="Q102" s="79">
        <f t="shared" si="77"/>
        <v>-10.285714285714008</v>
      </c>
      <c r="R102" s="554">
        <f t="shared" si="82"/>
        <v>0.88342857142857456</v>
      </c>
      <c r="S102" s="910"/>
      <c r="T102" s="248">
        <v>0.6416666666666665</v>
      </c>
      <c r="U102" s="248">
        <v>0.65624999999999978</v>
      </c>
      <c r="V102" s="249">
        <v>8</v>
      </c>
      <c r="W102" s="120">
        <f t="shared" si="83"/>
        <v>20.999999999999925</v>
      </c>
      <c r="X102" s="257"/>
      <c r="Y102" s="257"/>
      <c r="Z102" s="254"/>
      <c r="AA102" s="254"/>
      <c r="AB102" s="895"/>
      <c r="AC102" s="895"/>
      <c r="AD102" s="550"/>
      <c r="AE102" s="550"/>
      <c r="AF102" s="250">
        <f t="shared" si="69"/>
        <v>-174.85714285713811</v>
      </c>
      <c r="AG102" s="551">
        <f t="shared" si="70"/>
        <v>0.88342857142857456</v>
      </c>
      <c r="AH102" s="894"/>
      <c r="AJ102" s="62"/>
      <c r="AK102" s="62"/>
    </row>
    <row r="103" spans="1:37" s="255" customFormat="1" ht="19.2" customHeight="1">
      <c r="A103" s="921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300</v>
      </c>
      <c r="H103" s="247">
        <f t="shared" si="78"/>
        <v>16350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79"/>
        <v>1058.8235294117485</v>
      </c>
      <c r="O103" s="77">
        <f t="shared" si="80"/>
        <v>50.420168067226122</v>
      </c>
      <c r="P103" s="78">
        <f t="shared" si="81"/>
        <v>0</v>
      </c>
      <c r="Q103" s="79">
        <f t="shared" si="77"/>
        <v>-18.151260504202448</v>
      </c>
      <c r="R103" s="554">
        <f t="shared" si="82"/>
        <v>0.73529411764704766</v>
      </c>
      <c r="S103" s="910"/>
      <c r="T103" s="248">
        <v>0.66111111111111087</v>
      </c>
      <c r="U103" s="248">
        <v>0.67291666666666661</v>
      </c>
      <c r="V103" s="249">
        <v>7</v>
      </c>
      <c r="W103" s="120">
        <f t="shared" si="83"/>
        <v>17.000000000000259</v>
      </c>
      <c r="X103" s="257"/>
      <c r="Y103" s="257"/>
      <c r="Z103" s="254"/>
      <c r="AA103" s="254"/>
      <c r="AB103" s="895"/>
      <c r="AC103" s="895"/>
      <c r="AD103" s="550"/>
      <c r="AE103" s="550"/>
      <c r="AF103" s="84">
        <f t="shared" si="69"/>
        <v>-381.1764705882515</v>
      </c>
      <c r="AG103" s="551">
        <f t="shared" si="70"/>
        <v>0.73529411764704755</v>
      </c>
      <c r="AH103" s="894"/>
      <c r="AJ103" s="62"/>
      <c r="AK103" s="62"/>
    </row>
    <row r="104" spans="1:37" s="255" customFormat="1" ht="19.2" customHeight="1">
      <c r="A104" s="921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911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895"/>
      <c r="AC104" s="895"/>
      <c r="AD104" s="550"/>
      <c r="AE104" s="550"/>
      <c r="AF104" s="250">
        <f t="shared" si="69"/>
        <v>0</v>
      </c>
      <c r="AG104" s="251" t="e">
        <f t="shared" si="70"/>
        <v>#DIV/0!</v>
      </c>
      <c r="AH104" s="894"/>
      <c r="AJ104" s="62"/>
      <c r="AK104" s="62"/>
    </row>
    <row r="105" spans="1:37" s="255" customFormat="1" ht="19.2" customHeight="1">
      <c r="A105" s="921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911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895"/>
      <c r="AC105" s="895"/>
      <c r="AD105" s="550"/>
      <c r="AE105" s="550"/>
      <c r="AF105" s="84">
        <f t="shared" si="69"/>
        <v>0</v>
      </c>
      <c r="AG105" s="551" t="e">
        <f t="shared" si="70"/>
        <v>#DIV/0!</v>
      </c>
      <c r="AH105" s="894"/>
      <c r="AJ105" s="62"/>
      <c r="AK105" s="62"/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9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895"/>
      <c r="AC106" s="895"/>
      <c r="AD106" s="550"/>
      <c r="AE106" s="550"/>
      <c r="AF106" s="84">
        <f t="shared" si="69"/>
        <v>0</v>
      </c>
      <c r="AG106" s="551" t="e">
        <f t="shared" si="70"/>
        <v>#DIV/0!</v>
      </c>
      <c r="AH106" s="894"/>
      <c r="AJ106" s="62"/>
      <c r="AK106" s="62"/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9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895"/>
      <c r="AC107" s="895"/>
      <c r="AD107" s="550"/>
      <c r="AE107" s="550"/>
      <c r="AF107" s="254"/>
      <c r="AG107" s="551"/>
      <c r="AH107" s="894"/>
      <c r="AJ107" s="62"/>
      <c r="AK107" s="62"/>
    </row>
    <row r="108" spans="1:37" ht="19.2" customHeight="1">
      <c r="A108" s="921"/>
      <c r="B108" s="142">
        <v>0</v>
      </c>
      <c r="C108" s="132" t="s">
        <v>841</v>
      </c>
      <c r="D108" s="891" t="s">
        <v>750</v>
      </c>
      <c r="E108" s="891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4">AVERAGE(M96:M107)</f>
        <v>19.125</v>
      </c>
      <c r="N108" s="103">
        <f t="shared" si="84"/>
        <v>1217.2142686951233</v>
      </c>
      <c r="O108" s="136">
        <f t="shared" si="84"/>
        <v>64.343101457184844</v>
      </c>
      <c r="P108" s="84">
        <f t="shared" ref="P108:P117" si="85">M108-J108</f>
        <v>0</v>
      </c>
      <c r="Q108" s="119">
        <f t="shared" ref="Q108:Q117" si="86">O108-L108</f>
        <v>-11.185176959444959</v>
      </c>
      <c r="R108" s="137">
        <f t="shared" ref="R108:R117" si="87">O108/L108</f>
        <v>0.85190742866208102</v>
      </c>
      <c r="S108" s="911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0</v>
      </c>
      <c r="AE108" s="139">
        <f>SUM(AE96:AE107)</f>
        <v>0</v>
      </c>
      <c r="AF108" s="84">
        <f t="shared" si="69"/>
        <v>-217.16073130487666</v>
      </c>
      <c r="AG108" s="551">
        <f t="shared" si="70"/>
        <v>0.84860254026675264</v>
      </c>
      <c r="AH108" s="894"/>
    </row>
    <row r="109" spans="1:37" ht="19.2" customHeight="1">
      <c r="A109" s="912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1003</v>
      </c>
      <c r="H109" s="75">
        <f t="shared" ref="H109:H119" si="88">F109*G109</f>
        <v>51594.32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89">G109/W109*60</f>
        <v>1180.0000000000005</v>
      </c>
      <c r="O109" s="77">
        <f t="shared" ref="O109:O117" si="90">N109/M109</f>
        <v>59.000000000000021</v>
      </c>
      <c r="P109" s="78">
        <f t="shared" si="85"/>
        <v>0</v>
      </c>
      <c r="Q109" s="79">
        <f t="shared" si="86"/>
        <v>-12.999999999999979</v>
      </c>
      <c r="R109" s="554">
        <f t="shared" si="87"/>
        <v>0.81944444444444475</v>
      </c>
      <c r="S109" s="915">
        <f>R121</f>
        <v>0.91140436995816088</v>
      </c>
      <c r="T109" s="265">
        <v>0.5</v>
      </c>
      <c r="U109" s="265">
        <v>0.53541666666666665</v>
      </c>
      <c r="V109" s="266">
        <v>5</v>
      </c>
      <c r="W109" s="562">
        <f t="shared" si="83"/>
        <v>50.999999999999979</v>
      </c>
      <c r="X109" s="83"/>
      <c r="Y109" s="83"/>
      <c r="Z109" s="84"/>
      <c r="AA109" s="84"/>
      <c r="AB109" s="895"/>
      <c r="AC109" s="895"/>
      <c r="AD109" s="550"/>
      <c r="AE109" s="550"/>
      <c r="AF109" s="78">
        <f t="shared" si="69"/>
        <v>-259.99999999999955</v>
      </c>
      <c r="AG109" s="160">
        <f t="shared" si="70"/>
        <v>0.81944444444444475</v>
      </c>
      <c r="AH109" s="894">
        <f>AG121</f>
        <v>0.90722933691775809</v>
      </c>
      <c r="AJ109" s="62" t="str">
        <f>A109</f>
        <v>綜合一組
(ET-55)</v>
      </c>
      <c r="AK109" s="404">
        <f>AVERAGE(AK110:AK120)</f>
        <v>6.3749999999999929</v>
      </c>
    </row>
    <row r="110" spans="1:37" ht="19.2" customHeight="1">
      <c r="A110" s="913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1280</v>
      </c>
      <c r="H110" s="75">
        <f t="shared" si="88"/>
        <v>38355.831608005516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89"/>
        <v>1052.0547945205471</v>
      </c>
      <c r="O110" s="77">
        <f t="shared" si="90"/>
        <v>58.44748858447484</v>
      </c>
      <c r="P110" s="78">
        <f t="shared" si="85"/>
        <v>0</v>
      </c>
      <c r="Q110" s="79">
        <f t="shared" si="86"/>
        <v>-8.2191780821918314</v>
      </c>
      <c r="R110" s="554">
        <f t="shared" si="87"/>
        <v>0.87671232876712257</v>
      </c>
      <c r="S110" s="901"/>
      <c r="T110" s="265">
        <v>0.54027777777777775</v>
      </c>
      <c r="U110" s="265">
        <v>0.59097222222222223</v>
      </c>
      <c r="V110" s="266">
        <v>7</v>
      </c>
      <c r="W110" s="562">
        <f t="shared" si="83"/>
        <v>73.000000000000057</v>
      </c>
      <c r="X110" s="227"/>
      <c r="Y110" s="227"/>
      <c r="Z110" s="84"/>
      <c r="AA110" s="84"/>
      <c r="AB110" s="895"/>
      <c r="AC110" s="895"/>
      <c r="AD110" s="550"/>
      <c r="AE110" s="550"/>
      <c r="AF110" s="78">
        <f t="shared" si="69"/>
        <v>-147.94520547945285</v>
      </c>
      <c r="AG110" s="160">
        <f t="shared" si="70"/>
        <v>0.87671232876712257</v>
      </c>
      <c r="AH110" s="894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913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924.69999999999993</v>
      </c>
      <c r="H111" s="75">
        <f t="shared" si="88"/>
        <v>31652.480999999996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9"/>
        <v>2133.9230769230712</v>
      </c>
      <c r="O111" s="77">
        <f t="shared" si="90"/>
        <v>164.14792899408241</v>
      </c>
      <c r="P111" s="78">
        <f t="shared" si="85"/>
        <v>0</v>
      </c>
      <c r="Q111" s="79">
        <f t="shared" si="86"/>
        <v>-8.92899408284066</v>
      </c>
      <c r="R111" s="554">
        <f t="shared" si="87"/>
        <v>0.948410256410254</v>
      </c>
      <c r="S111" s="901"/>
      <c r="T111" s="265">
        <v>0.60624999999999996</v>
      </c>
      <c r="U111" s="265">
        <v>0.62430555555555556</v>
      </c>
      <c r="V111" s="266">
        <v>22</v>
      </c>
      <c r="W111" s="562">
        <f t="shared" si="83"/>
        <v>26.000000000000068</v>
      </c>
      <c r="X111" s="83">
        <v>0.59583333333333333</v>
      </c>
      <c r="Y111" s="83">
        <v>0.60555555555555551</v>
      </c>
      <c r="Z111" s="84"/>
      <c r="AA111" s="84"/>
      <c r="AB111" s="895"/>
      <c r="AC111" s="895"/>
      <c r="AD111" s="550">
        <v>1</v>
      </c>
      <c r="AE111" s="550"/>
      <c r="AF111" s="78">
        <f t="shared" si="69"/>
        <v>-116.07692307692878</v>
      </c>
      <c r="AG111" s="160">
        <f t="shared" si="70"/>
        <v>0.94841025641025389</v>
      </c>
      <c r="AH111" s="894"/>
      <c r="AJ111" s="405">
        <f t="shared" ref="AJ111:AJ120" si="91">IF((IF(V111&lt;10,V111,(X111-U110)*1440))=0,"",IF(V111&lt;10,V111,(X111-U110)*1440))</f>
        <v>6.9999999999999751</v>
      </c>
      <c r="AK111" s="406">
        <f t="shared" ref="AK111:AK120" si="92">IF(AJ111&gt;4,AJ111,"")</f>
        <v>6.9999999999999751</v>
      </c>
    </row>
    <row r="112" spans="1:37" ht="19.2" customHeight="1">
      <c r="A112" s="913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1456</v>
      </c>
      <c r="H112" s="75">
        <f t="shared" si="88"/>
        <v>52168.479999999996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89"/>
        <v>2079.9999999999995</v>
      </c>
      <c r="O112" s="77">
        <f t="shared" si="90"/>
        <v>189.09090909090904</v>
      </c>
      <c r="P112" s="78">
        <f t="shared" si="85"/>
        <v>0</v>
      </c>
      <c r="Q112" s="79">
        <f t="shared" si="86"/>
        <v>-15.454545454545496</v>
      </c>
      <c r="R112" s="554">
        <f t="shared" si="87"/>
        <v>0.92444444444444429</v>
      </c>
      <c r="S112" s="901"/>
      <c r="T112" s="265">
        <v>0.62847222222222221</v>
      </c>
      <c r="U112" s="265">
        <v>0.65763888888888888</v>
      </c>
      <c r="V112" s="266">
        <v>6</v>
      </c>
      <c r="W112" s="562">
        <f t="shared" si="83"/>
        <v>42.000000000000014</v>
      </c>
      <c r="X112" s="253"/>
      <c r="Y112" s="253"/>
      <c r="Z112" s="84"/>
      <c r="AA112" s="84"/>
      <c r="AB112" s="895"/>
      <c r="AC112" s="895"/>
      <c r="AD112" s="550"/>
      <c r="AE112" s="550"/>
      <c r="AF112" s="78">
        <f t="shared" si="69"/>
        <v>-170.00000000000045</v>
      </c>
      <c r="AG112" s="160">
        <f t="shared" si="70"/>
        <v>0.92444444444444429</v>
      </c>
      <c r="AH112" s="894"/>
      <c r="AJ112" s="405">
        <f t="shared" si="91"/>
        <v>6</v>
      </c>
      <c r="AK112" s="406">
        <f t="shared" si="92"/>
        <v>6</v>
      </c>
    </row>
    <row r="113" spans="1:37" s="255" customFormat="1" ht="19.2" customHeight="1">
      <c r="A113" s="913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782</v>
      </c>
      <c r="H113" s="75">
        <f t="shared" si="88"/>
        <v>45488.94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89"/>
        <v>1379.9999999999982</v>
      </c>
      <c r="O113" s="77">
        <f t="shared" si="90"/>
        <v>98.571428571428442</v>
      </c>
      <c r="P113" s="78">
        <f t="shared" si="85"/>
        <v>0</v>
      </c>
      <c r="Q113" s="79">
        <f t="shared" si="86"/>
        <v>-4.2857142857144197</v>
      </c>
      <c r="R113" s="554">
        <f t="shared" si="87"/>
        <v>0.95833333333333204</v>
      </c>
      <c r="S113" s="901"/>
      <c r="T113" s="265">
        <v>0.70833333333333337</v>
      </c>
      <c r="U113" s="265">
        <v>0.73194444444444451</v>
      </c>
      <c r="V113" s="266">
        <v>5</v>
      </c>
      <c r="W113" s="562">
        <f t="shared" si="83"/>
        <v>34.000000000000043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-60.000000000001819</v>
      </c>
      <c r="AG113" s="160">
        <f t="shared" si="70"/>
        <v>0.95833333333333204</v>
      </c>
      <c r="AH113" s="894"/>
      <c r="AJ113" s="405">
        <f t="shared" si="91"/>
        <v>5</v>
      </c>
      <c r="AK113" s="406">
        <f t="shared" si="92"/>
        <v>5</v>
      </c>
    </row>
    <row r="114" spans="1:37" s="255" customFormat="1" ht="19.2" customHeight="1">
      <c r="A114" s="913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500</v>
      </c>
      <c r="H114" s="75">
        <f t="shared" si="88"/>
        <v>27045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89"/>
        <v>1153.8461538461509</v>
      </c>
      <c r="O114" s="77">
        <f t="shared" si="90"/>
        <v>82.41758241758221</v>
      </c>
      <c r="P114" s="78">
        <f t="shared" si="85"/>
        <v>0</v>
      </c>
      <c r="Q114" s="79">
        <f t="shared" si="86"/>
        <v>-20.439560439560651</v>
      </c>
      <c r="R114" s="554">
        <f t="shared" si="87"/>
        <v>0.80128205128204921</v>
      </c>
      <c r="S114" s="901"/>
      <c r="T114" s="265">
        <v>0.7368055555555556</v>
      </c>
      <c r="U114" s="265">
        <v>0.7548611111111112</v>
      </c>
      <c r="V114" s="266">
        <v>7</v>
      </c>
      <c r="W114" s="562">
        <f t="shared" si="83"/>
        <v>26.000000000000068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-286.15384615384914</v>
      </c>
      <c r="AG114" s="160">
        <f t="shared" si="70"/>
        <v>0.80128205128204921</v>
      </c>
      <c r="AH114" s="894"/>
      <c r="AJ114" s="405">
        <f t="shared" si="91"/>
        <v>7</v>
      </c>
      <c r="AK114" s="406">
        <f t="shared" si="92"/>
        <v>7</v>
      </c>
    </row>
    <row r="115" spans="1:37" s="255" customFormat="1" ht="19.2" customHeight="1">
      <c r="A115" s="913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965</v>
      </c>
      <c r="H115" s="75">
        <f t="shared" si="88"/>
        <v>53615.4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89"/>
        <v>1346.5116279069764</v>
      </c>
      <c r="O115" s="77">
        <f t="shared" si="90"/>
        <v>84.156976744186025</v>
      </c>
      <c r="P115" s="78">
        <f t="shared" si="85"/>
        <v>0</v>
      </c>
      <c r="Q115" s="79">
        <f t="shared" si="86"/>
        <v>-5.843023255813975</v>
      </c>
      <c r="R115" s="554">
        <f t="shared" si="87"/>
        <v>0.93507751937984473</v>
      </c>
      <c r="S115" s="901"/>
      <c r="T115" s="265">
        <v>0.75833333333333341</v>
      </c>
      <c r="U115" s="265">
        <v>0.78819444444444453</v>
      </c>
      <c r="V115" s="266">
        <v>5</v>
      </c>
      <c r="W115" s="562">
        <f t="shared" si="83"/>
        <v>43.000000000000007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-93.4883720930236</v>
      </c>
      <c r="AG115" s="160">
        <f t="shared" si="70"/>
        <v>0.93507751937984473</v>
      </c>
      <c r="AH115" s="894"/>
      <c r="AJ115" s="405">
        <f t="shared" si="91"/>
        <v>5</v>
      </c>
      <c r="AK115" s="406">
        <f t="shared" si="92"/>
        <v>5</v>
      </c>
    </row>
    <row r="116" spans="1:37" s="255" customFormat="1" ht="19.2" customHeight="1">
      <c r="A116" s="913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1042</v>
      </c>
      <c r="H116" s="75">
        <f t="shared" si="88"/>
        <v>53204.520000000004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89"/>
        <v>1359.1304347826085</v>
      </c>
      <c r="O116" s="77">
        <f t="shared" si="90"/>
        <v>84.945652173913032</v>
      </c>
      <c r="P116" s="78">
        <f t="shared" si="85"/>
        <v>0</v>
      </c>
      <c r="Q116" s="79">
        <f t="shared" si="86"/>
        <v>-8.8043478260869676</v>
      </c>
      <c r="R116" s="554">
        <f t="shared" si="87"/>
        <v>0.90608695652173898</v>
      </c>
      <c r="S116" s="901"/>
      <c r="T116" s="265">
        <v>0.8041666666666667</v>
      </c>
      <c r="U116" s="265">
        <v>0.83611111111111114</v>
      </c>
      <c r="V116" s="266">
        <v>23</v>
      </c>
      <c r="W116" s="562">
        <f t="shared" si="83"/>
        <v>46</v>
      </c>
      <c r="X116" s="253">
        <v>0.79305555555555562</v>
      </c>
      <c r="Y116" s="253">
        <v>0.8027777777777777</v>
      </c>
      <c r="Z116" s="254"/>
      <c r="AA116" s="254"/>
      <c r="AB116" s="895"/>
      <c r="AC116" s="895"/>
      <c r="AD116" s="258"/>
      <c r="AE116" s="258"/>
      <c r="AF116" s="78">
        <f t="shared" si="69"/>
        <v>-140.86956521739148</v>
      </c>
      <c r="AG116" s="160">
        <f t="shared" si="70"/>
        <v>0.90608695652173898</v>
      </c>
      <c r="AH116" s="894"/>
      <c r="AJ116" s="405">
        <f t="shared" si="91"/>
        <v>6.9999999999999751</v>
      </c>
      <c r="AK116" s="406">
        <f t="shared" si="92"/>
        <v>6.9999999999999751</v>
      </c>
    </row>
    <row r="117" spans="1:37" s="255" customFormat="1" ht="19.2" customHeight="1">
      <c r="A117" s="913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1011</v>
      </c>
      <c r="H117" s="75">
        <f t="shared" si="88"/>
        <v>51045.39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89"/>
        <v>1378.6363636363635</v>
      </c>
      <c r="O117" s="77">
        <f t="shared" si="90"/>
        <v>98.474025974025963</v>
      </c>
      <c r="P117" s="78">
        <f t="shared" si="85"/>
        <v>0</v>
      </c>
      <c r="Q117" s="79">
        <f t="shared" si="86"/>
        <v>-4.3831168831168981</v>
      </c>
      <c r="R117" s="554">
        <f t="shared" si="87"/>
        <v>0.95738636363636354</v>
      </c>
      <c r="S117" s="901"/>
      <c r="T117" s="265">
        <v>0.84097222222222223</v>
      </c>
      <c r="U117" s="265">
        <v>0.87152777777777779</v>
      </c>
      <c r="V117" s="266">
        <v>7</v>
      </c>
      <c r="W117" s="562">
        <f t="shared" si="83"/>
        <v>44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-61.363636363636488</v>
      </c>
      <c r="AG117" s="160">
        <f t="shared" si="70"/>
        <v>0.95738636363636354</v>
      </c>
      <c r="AH117" s="894"/>
      <c r="AJ117" s="405">
        <f t="shared" si="91"/>
        <v>7</v>
      </c>
      <c r="AK117" s="406">
        <f t="shared" si="92"/>
        <v>7</v>
      </c>
    </row>
    <row r="118" spans="1:37" s="255" customFormat="1" ht="19.2" customHeight="1">
      <c r="A118" s="913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88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901"/>
      <c r="T118" s="265"/>
      <c r="U118" s="265"/>
      <c r="V118" s="266"/>
      <c r="W118" s="562">
        <f t="shared" si="83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1"/>
        <v/>
      </c>
      <c r="AK118" s="406" t="str">
        <f t="shared" si="92"/>
        <v/>
      </c>
    </row>
    <row r="119" spans="1:37" s="255" customFormat="1" ht="19.2" customHeight="1">
      <c r="A119" s="913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88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901"/>
      <c r="T119" s="265"/>
      <c r="U119" s="265"/>
      <c r="V119" s="266"/>
      <c r="W119" s="562">
        <f t="shared" si="83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1"/>
        <v/>
      </c>
      <c r="AK119" s="406" t="str">
        <f t="shared" si="92"/>
        <v/>
      </c>
    </row>
    <row r="120" spans="1:37" s="255" customFormat="1" ht="19.2" customHeight="1">
      <c r="A120" s="913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901"/>
      <c r="T120" s="265"/>
      <c r="U120" s="265"/>
      <c r="V120" s="266"/>
      <c r="W120" s="562">
        <f t="shared" si="83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1"/>
        <v/>
      </c>
      <c r="AK120" s="406" t="str">
        <f t="shared" si="92"/>
        <v/>
      </c>
    </row>
    <row r="121" spans="1:37" ht="19.2" customHeight="1">
      <c r="A121" s="914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3">AVERAGE(N109:N120)</f>
        <v>1451.5669390684129</v>
      </c>
      <c r="O121" s="239">
        <f t="shared" si="93"/>
        <v>102.13911028340023</v>
      </c>
      <c r="P121" s="78">
        <f t="shared" ref="P121:P128" si="94">M121-J121</f>
        <v>0</v>
      </c>
      <c r="Q121" s="79">
        <f t="shared" ref="Q121:Q128" si="95">O121-L121</f>
        <v>-9.9287200344300999</v>
      </c>
      <c r="R121" s="209">
        <f t="shared" ref="R121:R128" si="96">O121/L121</f>
        <v>0.91140436995816088</v>
      </c>
      <c r="S121" s="909"/>
      <c r="T121" s="198"/>
      <c r="U121" s="198"/>
      <c r="V121" s="74"/>
      <c r="W121" s="562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1</v>
      </c>
      <c r="AE121" s="139">
        <f>SUM(AE109:AE120)</f>
        <v>0</v>
      </c>
      <c r="AF121" s="78">
        <f>N121-K121</f>
        <v>-148.43306093158708</v>
      </c>
      <c r="AG121" s="160">
        <f>N121/K121</f>
        <v>0.90722933691775809</v>
      </c>
      <c r="AH121" s="894"/>
    </row>
    <row r="122" spans="1:37" ht="19.2" customHeight="1">
      <c r="A122" s="916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1006</v>
      </c>
      <c r="H122" s="75">
        <f t="shared" ref="H122:H132" si="97">F122*G122</f>
        <v>59897.24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8" si="98">G122/W122*60</f>
        <v>1284.2553191489365</v>
      </c>
      <c r="O122" s="276">
        <f t="shared" ref="O122:O128" si="99">N122/M122</f>
        <v>71.347517730496463</v>
      </c>
      <c r="P122" s="140">
        <f t="shared" si="94"/>
        <v>0</v>
      </c>
      <c r="Q122" s="220">
        <f t="shared" si="95"/>
        <v>-5.5969267139479797</v>
      </c>
      <c r="R122" s="141">
        <f t="shared" si="96"/>
        <v>0.92726015823027896</v>
      </c>
      <c r="S122" s="910">
        <f>R134</f>
        <v>0.94369346195381598</v>
      </c>
      <c r="T122" s="198">
        <v>0.5</v>
      </c>
      <c r="U122" s="198">
        <v>0.53263888888888888</v>
      </c>
      <c r="V122" s="266">
        <v>5</v>
      </c>
      <c r="W122" s="562">
        <f t="shared" si="83"/>
        <v>46.999999999999993</v>
      </c>
      <c r="X122" s="83"/>
      <c r="Y122" s="83"/>
      <c r="Z122" s="84"/>
      <c r="AA122" s="84"/>
      <c r="AB122" s="895"/>
      <c r="AC122" s="895"/>
      <c r="AD122" s="550"/>
      <c r="AE122" s="550"/>
      <c r="AF122" s="78">
        <f t="shared" si="69"/>
        <v>-100.74468085106355</v>
      </c>
      <c r="AG122" s="554">
        <f t="shared" si="70"/>
        <v>0.92726015823027907</v>
      </c>
      <c r="AH122" s="909">
        <f>AG134</f>
        <v>0.94419070112516734</v>
      </c>
      <c r="AJ122" s="62" t="str">
        <f>A122</f>
        <v>綜合二組
(ET-55)</v>
      </c>
      <c r="AK122" s="404">
        <f>AVERAGE(AK123:AK133)</f>
        <v>6.3333333333333259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1113</v>
      </c>
      <c r="H123" s="75">
        <f t="shared" si="97"/>
        <v>65299.71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98"/>
        <v>1309.4117647058829</v>
      </c>
      <c r="O123" s="118">
        <f t="shared" si="99"/>
        <v>68.916408668730682</v>
      </c>
      <c r="P123" s="84">
        <f t="shared" si="94"/>
        <v>0</v>
      </c>
      <c r="Q123" s="119">
        <f t="shared" si="95"/>
        <v>-6.8730650154798383</v>
      </c>
      <c r="R123" s="551">
        <f t="shared" si="96"/>
        <v>0.90931372549019662</v>
      </c>
      <c r="S123" s="910"/>
      <c r="T123" s="198">
        <v>0.53749999999999998</v>
      </c>
      <c r="U123" s="198">
        <v>0.57291666666666663</v>
      </c>
      <c r="V123" s="266">
        <v>7</v>
      </c>
      <c r="W123" s="562">
        <f t="shared" si="83"/>
        <v>50.999999999999979</v>
      </c>
      <c r="X123" s="83"/>
      <c r="Y123" s="83"/>
      <c r="Z123" s="84"/>
      <c r="AA123" s="84"/>
      <c r="AB123" s="895"/>
      <c r="AC123" s="895"/>
      <c r="AD123" s="550"/>
      <c r="AE123" s="550"/>
      <c r="AF123" s="78">
        <f t="shared" si="69"/>
        <v>-130.58823529411711</v>
      </c>
      <c r="AG123" s="554">
        <f t="shared" si="70"/>
        <v>0.9093137254901964</v>
      </c>
      <c r="AH123" s="910"/>
      <c r="AJ123" s="405">
        <f t="shared" ref="AJ123:AJ133" si="100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1448</v>
      </c>
      <c r="H124" s="75">
        <f t="shared" si="97"/>
        <v>86184.960000000006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98"/>
        <v>1296.7164179104495</v>
      </c>
      <c r="O124" s="276">
        <f t="shared" si="99"/>
        <v>61.748400852878547</v>
      </c>
      <c r="P124" s="140">
        <f t="shared" si="94"/>
        <v>0</v>
      </c>
      <c r="Q124" s="220">
        <f t="shared" si="95"/>
        <v>-4.2039800995024024</v>
      </c>
      <c r="R124" s="141">
        <f t="shared" si="96"/>
        <v>0.93625734145158812</v>
      </c>
      <c r="S124" s="917"/>
      <c r="T124" s="198">
        <v>0.5888888888888888</v>
      </c>
      <c r="U124" s="198">
        <v>0.63541666666666652</v>
      </c>
      <c r="V124" s="266">
        <v>23</v>
      </c>
      <c r="W124" s="562">
        <f t="shared" si="83"/>
        <v>66.999999999999915</v>
      </c>
      <c r="X124" s="227">
        <v>0.57777777777777783</v>
      </c>
      <c r="Y124" s="227">
        <v>0.58750000000000002</v>
      </c>
      <c r="Z124" s="84"/>
      <c r="AA124" s="84"/>
      <c r="AB124" s="895"/>
      <c r="AC124" s="895"/>
      <c r="AD124" s="550"/>
      <c r="AE124" s="550"/>
      <c r="AF124" s="140">
        <f t="shared" si="69"/>
        <v>-88.283582089550464</v>
      </c>
      <c r="AG124" s="141">
        <f t="shared" si="70"/>
        <v>0.93625734145158812</v>
      </c>
      <c r="AH124" s="910"/>
      <c r="AJ124" s="405">
        <f t="shared" si="100"/>
        <v>7.000000000000135</v>
      </c>
      <c r="AK124" s="406">
        <f t="shared" ref="AK124:AK133" si="101">IF(AJ124&gt;4,AJ124,"")</f>
        <v>7.000000000000135</v>
      </c>
    </row>
    <row r="125" spans="1:37" ht="19.2" customHeight="1">
      <c r="A125" s="916"/>
      <c r="B125" s="168" t="s">
        <v>166</v>
      </c>
      <c r="C125" s="127"/>
      <c r="D125" s="71" t="s">
        <v>190</v>
      </c>
      <c r="E125" s="72"/>
      <c r="F125" s="73">
        <v>47.6</v>
      </c>
      <c r="G125" s="74">
        <v>1759</v>
      </c>
      <c r="H125" s="75">
        <f t="shared" si="97"/>
        <v>83728.400000000009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98"/>
        <v>1407.1999999999989</v>
      </c>
      <c r="O125" s="276">
        <f t="shared" si="99"/>
        <v>67.009523809523756</v>
      </c>
      <c r="P125" s="140">
        <f t="shared" si="94"/>
        <v>0</v>
      </c>
      <c r="Q125" s="220">
        <f t="shared" si="95"/>
        <v>-1.5619047619048132</v>
      </c>
      <c r="R125" s="141">
        <f t="shared" si="96"/>
        <v>0.97722222222222144</v>
      </c>
      <c r="S125" s="917"/>
      <c r="T125" s="198">
        <v>0.70833333333333337</v>
      </c>
      <c r="U125" s="198">
        <v>0.76041666666666674</v>
      </c>
      <c r="V125" s="266">
        <v>5</v>
      </c>
      <c r="W125" s="562">
        <f t="shared" si="83"/>
        <v>75.000000000000057</v>
      </c>
      <c r="X125" s="93"/>
      <c r="Y125" s="93"/>
      <c r="Z125" s="84"/>
      <c r="AA125" s="84"/>
      <c r="AB125" s="895"/>
      <c r="AC125" s="895"/>
      <c r="AD125" s="550"/>
      <c r="AE125" s="550">
        <v>1</v>
      </c>
      <c r="AF125" s="78">
        <f t="shared" si="69"/>
        <v>-32.800000000001091</v>
      </c>
      <c r="AG125" s="554">
        <f t="shared" si="70"/>
        <v>0.97722222222222144</v>
      </c>
      <c r="AH125" s="911"/>
      <c r="AJ125" s="405">
        <f t="shared" si="100"/>
        <v>5</v>
      </c>
      <c r="AK125" s="406">
        <f t="shared" si="101"/>
        <v>5</v>
      </c>
    </row>
    <row r="126" spans="1:37" ht="19.2" customHeight="1">
      <c r="A126" s="916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1133</v>
      </c>
      <c r="H126" s="75">
        <f t="shared" si="97"/>
        <v>64343.07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98"/>
        <v>1545</v>
      </c>
      <c r="O126" s="118">
        <f t="shared" si="99"/>
        <v>85.833333333333329</v>
      </c>
      <c r="P126" s="84">
        <f t="shared" si="94"/>
        <v>0</v>
      </c>
      <c r="Q126" s="119">
        <f t="shared" si="95"/>
        <v>-5.0555555555555571</v>
      </c>
      <c r="R126" s="551">
        <f t="shared" si="96"/>
        <v>0.94437652811735939</v>
      </c>
      <c r="S126" s="917"/>
      <c r="T126" s="198">
        <v>0.76527777777777783</v>
      </c>
      <c r="U126" s="198">
        <v>0.79583333333333339</v>
      </c>
      <c r="V126" s="266">
        <v>7</v>
      </c>
      <c r="W126" s="562">
        <f t="shared" si="83"/>
        <v>44</v>
      </c>
      <c r="X126" s="93"/>
      <c r="Y126" s="93"/>
      <c r="Z126" s="84"/>
      <c r="AA126" s="84"/>
      <c r="AB126" s="895"/>
      <c r="AC126" s="895"/>
      <c r="AD126" s="550"/>
      <c r="AE126" s="550"/>
      <c r="AF126" s="140">
        <f t="shared" si="69"/>
        <v>-91</v>
      </c>
      <c r="AG126" s="141">
        <f t="shared" si="70"/>
        <v>0.94437652811735939</v>
      </c>
      <c r="AH126" s="911"/>
      <c r="AJ126" s="405">
        <f t="shared" si="100"/>
        <v>7</v>
      </c>
      <c r="AK126" s="406">
        <f t="shared" si="101"/>
        <v>7</v>
      </c>
    </row>
    <row r="127" spans="1:37" ht="19.2" customHeight="1">
      <c r="A127" s="916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974</v>
      </c>
      <c r="H127" s="75">
        <f t="shared" si="97"/>
        <v>55391.38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98"/>
        <v>1537.8947368421043</v>
      </c>
      <c r="O127" s="118">
        <f t="shared" si="99"/>
        <v>85.438596491228012</v>
      </c>
      <c r="P127" s="84">
        <f t="shared" si="94"/>
        <v>0</v>
      </c>
      <c r="Q127" s="119">
        <f t="shared" si="95"/>
        <v>-5.4502923976608741</v>
      </c>
      <c r="R127" s="551">
        <f t="shared" si="96"/>
        <v>0.94003345772744762</v>
      </c>
      <c r="S127" s="917"/>
      <c r="T127" s="198">
        <v>0.81111111111111112</v>
      </c>
      <c r="U127" s="198">
        <v>0.83750000000000002</v>
      </c>
      <c r="V127" s="552">
        <v>22</v>
      </c>
      <c r="W127" s="562">
        <f t="shared" si="83"/>
        <v>38.000000000000028</v>
      </c>
      <c r="X127" s="93">
        <v>0.79999999999999993</v>
      </c>
      <c r="Y127" s="93">
        <v>0.80972222222222223</v>
      </c>
      <c r="Z127" s="84"/>
      <c r="AA127" s="84"/>
      <c r="AB127" s="895"/>
      <c r="AC127" s="895"/>
      <c r="AD127" s="550"/>
      <c r="AE127" s="550"/>
      <c r="AF127" s="140">
        <f t="shared" si="69"/>
        <v>-98.105263157895706</v>
      </c>
      <c r="AG127" s="141">
        <f t="shared" si="70"/>
        <v>0.94003345772744762</v>
      </c>
      <c r="AH127" s="911"/>
      <c r="AJ127" s="405">
        <f t="shared" si="100"/>
        <v>5.9999999999998188</v>
      </c>
      <c r="AK127" s="406">
        <f t="shared" si="101"/>
        <v>5.9999999999998188</v>
      </c>
    </row>
    <row r="128" spans="1:37" ht="19.2" customHeight="1">
      <c r="A128" s="916"/>
      <c r="B128" s="168" t="s">
        <v>166</v>
      </c>
      <c r="C128" s="190"/>
      <c r="D128" s="88" t="s">
        <v>144</v>
      </c>
      <c r="E128" s="114"/>
      <c r="F128" s="73">
        <v>57.3</v>
      </c>
      <c r="G128" s="85">
        <v>725</v>
      </c>
      <c r="H128" s="75">
        <f t="shared" si="97"/>
        <v>41542.5</v>
      </c>
      <c r="I128" s="550"/>
      <c r="J128" s="76">
        <v>19</v>
      </c>
      <c r="K128" s="74">
        <v>1440</v>
      </c>
      <c r="L128" s="77">
        <v>75.78947368421052</v>
      </c>
      <c r="M128" s="129">
        <v>19</v>
      </c>
      <c r="N128" s="212">
        <f t="shared" si="98"/>
        <v>1403.2258064516107</v>
      </c>
      <c r="O128" s="276">
        <f t="shared" si="99"/>
        <v>73.853989813242663</v>
      </c>
      <c r="P128" s="140">
        <f t="shared" si="94"/>
        <v>0</v>
      </c>
      <c r="Q128" s="220">
        <f t="shared" si="95"/>
        <v>-1.9354838709678575</v>
      </c>
      <c r="R128" s="141">
        <f t="shared" si="96"/>
        <v>0.97446236559139632</v>
      </c>
      <c r="S128" s="917"/>
      <c r="T128" s="198">
        <v>0.84166666666666667</v>
      </c>
      <c r="U128" s="198">
        <v>0.86319444444444449</v>
      </c>
      <c r="V128" s="552">
        <v>6</v>
      </c>
      <c r="W128" s="562">
        <f t="shared" si="83"/>
        <v>31.00000000000005</v>
      </c>
      <c r="X128" s="93"/>
      <c r="Y128" s="93"/>
      <c r="Z128" s="84"/>
      <c r="AA128" s="84"/>
      <c r="AB128" s="895"/>
      <c r="AC128" s="895"/>
      <c r="AD128" s="550"/>
      <c r="AE128" s="550"/>
      <c r="AF128" s="78">
        <f t="shared" si="69"/>
        <v>-36.774193548389349</v>
      </c>
      <c r="AG128" s="554">
        <f t="shared" si="70"/>
        <v>0.97446236559139632</v>
      </c>
      <c r="AH128" s="911"/>
      <c r="AJ128" s="405">
        <f t="shared" si="100"/>
        <v>6</v>
      </c>
      <c r="AK128" s="406">
        <f t="shared" si="101"/>
        <v>6</v>
      </c>
    </row>
    <row r="129" spans="1:37" ht="19.2" customHeight="1">
      <c r="A129" s="916"/>
      <c r="B129" s="168">
        <v>0</v>
      </c>
      <c r="C129" s="190"/>
      <c r="D129" s="88"/>
      <c r="E129" s="90"/>
      <c r="F129" s="73" t="s">
        <v>161</v>
      </c>
      <c r="G129" s="85"/>
      <c r="H129" s="75">
        <f t="shared" si="97"/>
        <v>0</v>
      </c>
      <c r="I129" s="550"/>
      <c r="J129" s="76"/>
      <c r="K129" s="74"/>
      <c r="L129" s="77"/>
      <c r="M129" s="129"/>
      <c r="N129" s="85"/>
      <c r="O129" s="118"/>
      <c r="P129" s="84"/>
      <c r="Q129" s="119"/>
      <c r="R129" s="551"/>
      <c r="S129" s="917"/>
      <c r="T129" s="198"/>
      <c r="U129" s="198"/>
      <c r="V129" s="552"/>
      <c r="W129" s="562">
        <f t="shared" si="83"/>
        <v>0</v>
      </c>
      <c r="X129" s="93"/>
      <c r="Y129" s="93"/>
      <c r="Z129" s="84"/>
      <c r="AA129" s="84"/>
      <c r="AB129" s="895"/>
      <c r="AC129" s="895"/>
      <c r="AD129" s="550"/>
      <c r="AE129" s="550"/>
      <c r="AF129" s="140">
        <f t="shared" si="69"/>
        <v>0</v>
      </c>
      <c r="AG129" s="141" t="e">
        <f t="shared" si="70"/>
        <v>#DIV/0!</v>
      </c>
      <c r="AH129" s="911"/>
      <c r="AJ129" s="405" t="str">
        <f t="shared" si="100"/>
        <v/>
      </c>
      <c r="AK129" s="406" t="str">
        <f t="shared" si="101"/>
        <v/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7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917"/>
      <c r="T130" s="198"/>
      <c r="U130" s="198"/>
      <c r="V130" s="552"/>
      <c r="W130" s="562">
        <f t="shared" si="83"/>
        <v>0</v>
      </c>
      <c r="X130" s="93"/>
      <c r="Y130" s="93"/>
      <c r="Z130" s="84"/>
      <c r="AA130" s="84"/>
      <c r="AB130" s="895"/>
      <c r="AC130" s="895"/>
      <c r="AD130" s="550"/>
      <c r="AE130" s="550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0"/>
        <v/>
      </c>
      <c r="AK130" s="406" t="str">
        <f t="shared" si="101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7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552"/>
      <c r="W131" s="562">
        <f t="shared" si="83"/>
        <v>0</v>
      </c>
      <c r="X131" s="93"/>
      <c r="Y131" s="93"/>
      <c r="Z131" s="84"/>
      <c r="AA131" s="84"/>
      <c r="AB131" s="895"/>
      <c r="AC131" s="895"/>
      <c r="AD131" s="550"/>
      <c r="AE131" s="550"/>
      <c r="AF131" s="78">
        <f t="shared" si="69"/>
        <v>0</v>
      </c>
      <c r="AG131" s="554" t="e">
        <f t="shared" si="70"/>
        <v>#DIV/0!</v>
      </c>
      <c r="AH131" s="911"/>
      <c r="AJ131" s="405" t="str">
        <f t="shared" si="100"/>
        <v/>
      </c>
      <c r="AK131" s="406" t="str">
        <f t="shared" si="101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7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917"/>
      <c r="T132" s="198"/>
      <c r="U132" s="198"/>
      <c r="V132" s="552"/>
      <c r="W132" s="562">
        <f t="shared" si="83"/>
        <v>0</v>
      </c>
      <c r="X132" s="93"/>
      <c r="Y132" s="93"/>
      <c r="Z132" s="84"/>
      <c r="AA132" s="84"/>
      <c r="AB132" s="895"/>
      <c r="AC132" s="895"/>
      <c r="AD132" s="550"/>
      <c r="AE132" s="550"/>
      <c r="AF132" s="104"/>
      <c r="AG132" s="555"/>
      <c r="AH132" s="911"/>
      <c r="AJ132" s="405" t="str">
        <f t="shared" si="100"/>
        <v/>
      </c>
      <c r="AK132" s="406" t="str">
        <f t="shared" si="101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917"/>
      <c r="T133" s="198"/>
      <c r="U133" s="198"/>
      <c r="V133" s="552"/>
      <c r="W133" s="282">
        <f t="shared" si="83"/>
        <v>0</v>
      </c>
      <c r="X133" s="93"/>
      <c r="Y133" s="93"/>
      <c r="Z133" s="84"/>
      <c r="AA133" s="84"/>
      <c r="AB133" s="895"/>
      <c r="AC133" s="895"/>
      <c r="AD133" s="550"/>
      <c r="AE133" s="550"/>
      <c r="AF133" s="104"/>
      <c r="AG133" s="555"/>
      <c r="AH133" s="911"/>
      <c r="AJ133" s="405" t="str">
        <f t="shared" si="100"/>
        <v/>
      </c>
      <c r="AK133" s="406" t="str">
        <f t="shared" si="101"/>
        <v/>
      </c>
    </row>
    <row r="134" spans="1:37" ht="19.2" customHeight="1">
      <c r="A134" s="916"/>
      <c r="B134" s="203">
        <v>0</v>
      </c>
      <c r="C134" s="132" t="s">
        <v>846</v>
      </c>
      <c r="D134" s="891" t="s">
        <v>750</v>
      </c>
      <c r="E134" s="891"/>
      <c r="F134" s="222"/>
      <c r="G134" s="103"/>
      <c r="H134" s="134"/>
      <c r="I134" s="283"/>
      <c r="J134" s="284">
        <v>19.142857142857142</v>
      </c>
      <c r="K134" s="284">
        <v>1480.2857142857142</v>
      </c>
      <c r="L134" s="285">
        <v>77.832139873493261</v>
      </c>
      <c r="M134" s="284">
        <f t="shared" ref="M134:O134" si="102">AVERAGE(M122:M133)</f>
        <v>19.142857142857142</v>
      </c>
      <c r="N134" s="284">
        <f t="shared" si="102"/>
        <v>1397.6720064369977</v>
      </c>
      <c r="O134" s="285">
        <f t="shared" si="102"/>
        <v>73.449681528490501</v>
      </c>
      <c r="P134" s="81">
        <f t="shared" ref="P134:P143" si="103">M134-J134</f>
        <v>0</v>
      </c>
      <c r="Q134" s="178">
        <f t="shared" ref="Q134:Q143" si="104">O134-L134</f>
        <v>-4.3824583450027603</v>
      </c>
      <c r="R134" s="286">
        <f t="shared" ref="R134:R143" si="105">O134/L134</f>
        <v>0.94369346195381598</v>
      </c>
      <c r="S134" s="910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0</v>
      </c>
      <c r="AE134" s="139">
        <f>SUM(AE122:AE133)</f>
        <v>1</v>
      </c>
      <c r="AF134" s="78">
        <f t="shared" si="69"/>
        <v>-82.613707848716558</v>
      </c>
      <c r="AG134" s="554">
        <f t="shared" si="70"/>
        <v>0.94419070112516734</v>
      </c>
      <c r="AH134" s="911"/>
    </row>
    <row r="135" spans="1:37" ht="19.2" customHeight="1">
      <c r="A135" s="897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1250.8999999999999</v>
      </c>
      <c r="H135" s="287">
        <f t="shared" ref="H135:H146" si="106">F135*G135</f>
        <v>67661.180999999997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7">G135/W135*60</f>
        <v>1294.0344827586214</v>
      </c>
      <c r="O135" s="149">
        <f t="shared" ref="O135:O143" si="108">N135/M135</f>
        <v>80.877155172413836</v>
      </c>
      <c r="P135" s="84">
        <f t="shared" si="103"/>
        <v>0</v>
      </c>
      <c r="Q135" s="119">
        <f t="shared" si="104"/>
        <v>-12.872844827586164</v>
      </c>
      <c r="R135" s="551">
        <f t="shared" si="105"/>
        <v>0.86268965517241425</v>
      </c>
      <c r="S135" s="901">
        <f>R147</f>
        <v>0.89394301273582277</v>
      </c>
      <c r="T135" s="288">
        <v>0.5</v>
      </c>
      <c r="U135" s="198">
        <v>0.54027777777777775</v>
      </c>
      <c r="V135" s="153">
        <v>5</v>
      </c>
      <c r="W135" s="289">
        <f t="shared" ref="W135:W147" si="109">(U135-T135)*24*60</f>
        <v>57.999999999999957</v>
      </c>
      <c r="X135" s="83"/>
      <c r="Y135" s="83"/>
      <c r="Z135" s="84"/>
      <c r="AA135" s="84"/>
      <c r="AB135" s="895"/>
      <c r="AC135" s="895"/>
      <c r="AD135" s="550"/>
      <c r="AE135" s="550">
        <v>1</v>
      </c>
      <c r="AF135" s="150">
        <f t="shared" si="69"/>
        <v>-205.96551724137862</v>
      </c>
      <c r="AG135" s="155">
        <f t="shared" si="70"/>
        <v>0.86268965517241425</v>
      </c>
      <c r="AH135" s="894">
        <f>AG147</f>
        <v>0.89671419690933363</v>
      </c>
      <c r="AJ135" s="62" t="str">
        <f>A135</f>
        <v>綜合三組
(ET-55)</v>
      </c>
      <c r="AK135" s="404">
        <f>AVERAGE(AK136:AK146)</f>
        <v>6.3750000000000142</v>
      </c>
    </row>
    <row r="136" spans="1:37" ht="19.2" customHeight="1">
      <c r="A136" s="898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987</v>
      </c>
      <c r="H136" s="116">
        <f t="shared" si="106"/>
        <v>50011.29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07"/>
        <v>1260.0000000000002</v>
      </c>
      <c r="O136" s="118">
        <f t="shared" si="108"/>
        <v>70.000000000000014</v>
      </c>
      <c r="P136" s="84">
        <f t="shared" si="103"/>
        <v>0</v>
      </c>
      <c r="Q136" s="119">
        <f t="shared" si="104"/>
        <v>-13.333333333333314</v>
      </c>
      <c r="R136" s="551">
        <f t="shared" si="105"/>
        <v>0.84000000000000019</v>
      </c>
      <c r="S136" s="901"/>
      <c r="T136" s="288">
        <v>0.54513888888888884</v>
      </c>
      <c r="U136" s="198">
        <v>0.57777777777777772</v>
      </c>
      <c r="V136" s="153">
        <v>7</v>
      </c>
      <c r="W136" s="289">
        <f t="shared" si="109"/>
        <v>46.999999999999993</v>
      </c>
      <c r="X136" s="83"/>
      <c r="Y136" s="83"/>
      <c r="Z136" s="84"/>
      <c r="AA136" s="84"/>
      <c r="AB136" s="895"/>
      <c r="AC136" s="895"/>
      <c r="AD136" s="550"/>
      <c r="AE136" s="550"/>
      <c r="AF136" s="78">
        <f t="shared" si="69"/>
        <v>-239.99999999999977</v>
      </c>
      <c r="AG136" s="160">
        <f t="shared" si="70"/>
        <v>0.84000000000000019</v>
      </c>
      <c r="AH136" s="894"/>
      <c r="AJ136" s="405">
        <f t="shared" ref="AJ136:AJ146" si="110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1035</v>
      </c>
      <c r="H137" s="116">
        <f t="shared" si="106"/>
        <v>55134.450000000004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7"/>
        <v>1293.7500000000005</v>
      </c>
      <c r="O137" s="149">
        <f t="shared" si="108"/>
        <v>80.859375000000028</v>
      </c>
      <c r="P137" s="84">
        <f t="shared" si="103"/>
        <v>0</v>
      </c>
      <c r="Q137" s="119">
        <f t="shared" si="104"/>
        <v>-12.890624999999972</v>
      </c>
      <c r="R137" s="551">
        <f t="shared" si="105"/>
        <v>0.86250000000000027</v>
      </c>
      <c r="S137" s="901"/>
      <c r="T137" s="198">
        <v>0.59375</v>
      </c>
      <c r="U137" s="198">
        <v>0.62708333333333333</v>
      </c>
      <c r="V137" s="290">
        <v>23</v>
      </c>
      <c r="W137" s="289">
        <f t="shared" si="109"/>
        <v>47.999999999999986</v>
      </c>
      <c r="X137" s="83">
        <v>0.58263888888888882</v>
      </c>
      <c r="Y137" s="83">
        <v>0.59305555555555556</v>
      </c>
      <c r="Z137" s="84"/>
      <c r="AA137" s="84"/>
      <c r="AB137" s="895"/>
      <c r="AC137" s="895"/>
      <c r="AD137" s="550"/>
      <c r="AE137" s="550"/>
      <c r="AF137" s="78">
        <f t="shared" si="69"/>
        <v>-206.24999999999955</v>
      </c>
      <c r="AG137" s="160">
        <f t="shared" si="70"/>
        <v>0.86250000000000027</v>
      </c>
      <c r="AH137" s="894"/>
      <c r="AJ137" s="405">
        <f t="shared" si="110"/>
        <v>6.9999999999999751</v>
      </c>
      <c r="AK137" s="406">
        <f t="shared" ref="AK137:AK146" si="111">IF(AJ137&gt;4,AJ137,"")</f>
        <v>6.9999999999999751</v>
      </c>
    </row>
    <row r="138" spans="1:37" ht="19.2" customHeight="1">
      <c r="A138" s="898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1530</v>
      </c>
      <c r="H138" s="116">
        <f t="shared" si="106"/>
        <v>88334.55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7"/>
        <v>1311.4285714285702</v>
      </c>
      <c r="O138" s="118">
        <f t="shared" si="108"/>
        <v>81.964285714285637</v>
      </c>
      <c r="P138" s="84">
        <f t="shared" si="103"/>
        <v>0</v>
      </c>
      <c r="Q138" s="119">
        <f t="shared" si="104"/>
        <v>-15.848214285714363</v>
      </c>
      <c r="R138" s="551">
        <f t="shared" si="105"/>
        <v>0.83797352806937397</v>
      </c>
      <c r="S138" s="901"/>
      <c r="T138" s="198">
        <v>0.63194444444444442</v>
      </c>
      <c r="U138" s="198">
        <v>0.68055555555555558</v>
      </c>
      <c r="V138" s="290">
        <v>7</v>
      </c>
      <c r="W138" s="289">
        <f t="shared" si="109"/>
        <v>70.000000000000071</v>
      </c>
      <c r="X138" s="83"/>
      <c r="Y138" s="83"/>
      <c r="Z138" s="84"/>
      <c r="AA138" s="84"/>
      <c r="AB138" s="895"/>
      <c r="AC138" s="895"/>
      <c r="AD138" s="550"/>
      <c r="AE138" s="550"/>
      <c r="AF138" s="78">
        <f t="shared" si="69"/>
        <v>-253.57142857142981</v>
      </c>
      <c r="AG138" s="160">
        <f t="shared" si="70"/>
        <v>0.83797352806937397</v>
      </c>
      <c r="AH138" s="894"/>
      <c r="AJ138" s="405">
        <f t="shared" si="110"/>
        <v>7</v>
      </c>
      <c r="AK138" s="406">
        <f t="shared" si="111"/>
        <v>7</v>
      </c>
    </row>
    <row r="139" spans="1:37" ht="19.2" customHeight="1">
      <c r="A139" s="898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1461</v>
      </c>
      <c r="H139" s="116">
        <f t="shared" si="106"/>
        <v>74481.78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7"/>
        <v>1391.4285714285729</v>
      </c>
      <c r="O139" s="149">
        <f t="shared" si="108"/>
        <v>69.57142857142864</v>
      </c>
      <c r="P139" s="84">
        <f t="shared" si="103"/>
        <v>0</v>
      </c>
      <c r="Q139" s="119">
        <f t="shared" si="104"/>
        <v>-2.4285714285713595</v>
      </c>
      <c r="R139" s="551">
        <f t="shared" si="105"/>
        <v>0.96626984126984228</v>
      </c>
      <c r="S139" s="901"/>
      <c r="T139" s="198">
        <v>0.70833333333333337</v>
      </c>
      <c r="U139" s="198">
        <v>0.75208333333333333</v>
      </c>
      <c r="V139" s="291">
        <v>5</v>
      </c>
      <c r="W139" s="289">
        <f t="shared" si="109"/>
        <v>62.999999999999936</v>
      </c>
      <c r="X139" s="83"/>
      <c r="Y139" s="83"/>
      <c r="Z139" s="84"/>
      <c r="AA139" s="84"/>
      <c r="AB139" s="895"/>
      <c r="AC139" s="895"/>
      <c r="AD139" s="550"/>
      <c r="AE139" s="550"/>
      <c r="AF139" s="78">
        <f t="shared" si="69"/>
        <v>-48.571428571427077</v>
      </c>
      <c r="AG139" s="160">
        <f t="shared" si="70"/>
        <v>0.96626984126984228</v>
      </c>
      <c r="AH139" s="894"/>
      <c r="AJ139" s="405">
        <f t="shared" si="110"/>
        <v>5</v>
      </c>
      <c r="AK139" s="406">
        <f t="shared" si="111"/>
        <v>5</v>
      </c>
    </row>
    <row r="140" spans="1:37" ht="19.2" customHeight="1">
      <c r="A140" s="899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1417</v>
      </c>
      <c r="H140" s="116">
        <f t="shared" si="106"/>
        <v>72153.64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7"/>
        <v>1349.523809523811</v>
      </c>
      <c r="O140" s="149">
        <f t="shared" si="108"/>
        <v>71.027568922305846</v>
      </c>
      <c r="P140" s="84">
        <f t="shared" si="103"/>
        <v>0</v>
      </c>
      <c r="Q140" s="119">
        <f t="shared" si="104"/>
        <v>-4.7619047619046739</v>
      </c>
      <c r="R140" s="551">
        <f t="shared" si="105"/>
        <v>0.93716931216931332</v>
      </c>
      <c r="S140" s="902"/>
      <c r="T140" s="232">
        <v>0.75624999999999998</v>
      </c>
      <c r="U140" s="293">
        <v>0.79999999999999993</v>
      </c>
      <c r="V140" s="294">
        <v>6</v>
      </c>
      <c r="W140" s="289">
        <f t="shared" si="109"/>
        <v>62.999999999999936</v>
      </c>
      <c r="X140" s="83"/>
      <c r="Y140" s="83"/>
      <c r="Z140" s="84"/>
      <c r="AA140" s="84"/>
      <c r="AB140" s="895"/>
      <c r="AC140" s="895"/>
      <c r="AD140" s="550"/>
      <c r="AE140" s="550"/>
      <c r="AF140" s="78">
        <f t="shared" si="69"/>
        <v>-90.476190476189004</v>
      </c>
      <c r="AG140" s="160">
        <f t="shared" si="70"/>
        <v>0.93716931216931321</v>
      </c>
      <c r="AH140" s="894"/>
      <c r="AJ140" s="405">
        <f t="shared" si="110"/>
        <v>6</v>
      </c>
      <c r="AK140" s="406">
        <f t="shared" si="111"/>
        <v>6</v>
      </c>
    </row>
    <row r="141" spans="1:37" ht="19.2" customHeight="1">
      <c r="A141" s="899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999</v>
      </c>
      <c r="H141" s="116">
        <f t="shared" si="106"/>
        <v>54035.91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7"/>
        <v>1362.2727272727273</v>
      </c>
      <c r="O141" s="118">
        <f t="shared" si="108"/>
        <v>71.698564593301441</v>
      </c>
      <c r="P141" s="84">
        <f t="shared" si="103"/>
        <v>0</v>
      </c>
      <c r="Q141" s="119">
        <f t="shared" si="104"/>
        <v>-4.0909090909090793</v>
      </c>
      <c r="R141" s="551">
        <f t="shared" si="105"/>
        <v>0.9460227272727274</v>
      </c>
      <c r="S141" s="902"/>
      <c r="T141" s="232">
        <v>0.81527777777777766</v>
      </c>
      <c r="U141" s="293">
        <v>0.84583333333333321</v>
      </c>
      <c r="V141" s="86">
        <v>22</v>
      </c>
      <c r="W141" s="289">
        <f t="shared" si="109"/>
        <v>44</v>
      </c>
      <c r="X141" s="83">
        <v>0.8041666666666667</v>
      </c>
      <c r="Y141" s="83">
        <v>0.81388888888888899</v>
      </c>
      <c r="Z141" s="84"/>
      <c r="AA141" s="84"/>
      <c r="AB141" s="895"/>
      <c r="AC141" s="895"/>
      <c r="AD141" s="550"/>
      <c r="AE141" s="550"/>
      <c r="AF141" s="78">
        <f t="shared" si="69"/>
        <v>-77.727272727272748</v>
      </c>
      <c r="AG141" s="160">
        <f t="shared" si="70"/>
        <v>0.94602272727272729</v>
      </c>
      <c r="AH141" s="894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899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1172</v>
      </c>
      <c r="H142" s="116">
        <f t="shared" si="106"/>
        <v>59385.240000000005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7"/>
        <v>1435.102040816327</v>
      </c>
      <c r="O142" s="149">
        <f t="shared" si="108"/>
        <v>84.41776710684276</v>
      </c>
      <c r="P142" s="84">
        <f t="shared" si="103"/>
        <v>0</v>
      </c>
      <c r="Q142" s="119">
        <f t="shared" si="104"/>
        <v>-3.817527010804298</v>
      </c>
      <c r="R142" s="551">
        <f t="shared" si="105"/>
        <v>0.95673469387755128</v>
      </c>
      <c r="S142" s="902"/>
      <c r="T142" s="232">
        <v>0.85069444444444431</v>
      </c>
      <c r="U142" s="293">
        <v>0.88472222222222208</v>
      </c>
      <c r="V142" s="86">
        <v>7</v>
      </c>
      <c r="W142" s="289">
        <f t="shared" si="109"/>
        <v>48.999999999999986</v>
      </c>
      <c r="X142" s="83"/>
      <c r="Y142" s="83"/>
      <c r="Z142" s="84"/>
      <c r="AA142" s="84"/>
      <c r="AB142" s="895"/>
      <c r="AC142" s="895"/>
      <c r="AD142" s="550"/>
      <c r="AE142" s="550"/>
      <c r="AF142" s="78">
        <f t="shared" si="69"/>
        <v>-64.897959183673038</v>
      </c>
      <c r="AG142" s="160">
        <f t="shared" si="70"/>
        <v>0.95673469387755128</v>
      </c>
      <c r="AH142" s="894"/>
      <c r="AJ142" s="405">
        <f t="shared" si="110"/>
        <v>7</v>
      </c>
      <c r="AK142" s="406">
        <f t="shared" si="111"/>
        <v>7</v>
      </c>
    </row>
    <row r="143" spans="1:37" ht="19.2" customHeight="1">
      <c r="A143" s="899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709</v>
      </c>
      <c r="H143" s="116">
        <f t="shared" si="106"/>
        <v>35925.03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07"/>
        <v>1251.1764705882397</v>
      </c>
      <c r="O143" s="149">
        <f t="shared" si="108"/>
        <v>73.598615916955282</v>
      </c>
      <c r="P143" s="84">
        <f t="shared" si="103"/>
        <v>0</v>
      </c>
      <c r="Q143" s="119">
        <f t="shared" si="104"/>
        <v>-11.107266435985892</v>
      </c>
      <c r="R143" s="551">
        <f t="shared" si="105"/>
        <v>0.86887254901961097</v>
      </c>
      <c r="S143" s="902"/>
      <c r="T143" s="232">
        <v>0.88888888888888884</v>
      </c>
      <c r="U143" s="293">
        <v>0.91249999999999987</v>
      </c>
      <c r="V143" s="86">
        <v>6</v>
      </c>
      <c r="W143" s="289">
        <f t="shared" si="109"/>
        <v>33.999999999999879</v>
      </c>
      <c r="X143" s="83"/>
      <c r="Y143" s="83"/>
      <c r="Z143" s="84"/>
      <c r="AA143" s="84"/>
      <c r="AB143" s="895"/>
      <c r="AC143" s="895"/>
      <c r="AD143" s="550"/>
      <c r="AE143" s="550"/>
      <c r="AF143" s="78">
        <f t="shared" si="69"/>
        <v>-188.82352941176032</v>
      </c>
      <c r="AG143" s="160">
        <f t="shared" si="70"/>
        <v>0.86887254901961086</v>
      </c>
      <c r="AH143" s="894"/>
      <c r="AJ143" s="405">
        <f t="shared" si="110"/>
        <v>6</v>
      </c>
      <c r="AK143" s="406">
        <f t="shared" si="111"/>
        <v>6</v>
      </c>
    </row>
    <row r="144" spans="1:37" ht="19.2" customHeight="1">
      <c r="A144" s="899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6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902"/>
      <c r="T144" s="232"/>
      <c r="U144" s="293"/>
      <c r="V144" s="86"/>
      <c r="W144" s="289">
        <f t="shared" si="109"/>
        <v>0</v>
      </c>
      <c r="X144" s="83"/>
      <c r="Y144" s="83"/>
      <c r="Z144" s="84"/>
      <c r="AA144" s="84"/>
      <c r="AB144" s="895"/>
      <c r="AC144" s="895"/>
      <c r="AD144" s="550"/>
      <c r="AE144" s="550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0"/>
        <v/>
      </c>
      <c r="AK144" s="406" t="str">
        <f t="shared" si="111"/>
        <v/>
      </c>
    </row>
    <row r="145" spans="1:37" ht="19.2" customHeight="1">
      <c r="A145" s="899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6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902"/>
      <c r="T145" s="232"/>
      <c r="U145" s="293"/>
      <c r="V145" s="86"/>
      <c r="W145" s="289">
        <f t="shared" si="109"/>
        <v>0</v>
      </c>
      <c r="X145" s="83"/>
      <c r="Y145" s="83"/>
      <c r="Z145" s="84"/>
      <c r="AA145" s="84"/>
      <c r="AB145" s="895"/>
      <c r="AC145" s="895"/>
      <c r="AD145" s="550"/>
      <c r="AE145" s="550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0"/>
        <v/>
      </c>
      <c r="AK145" s="406" t="str">
        <f t="shared" si="111"/>
        <v/>
      </c>
    </row>
    <row r="146" spans="1:37" ht="19.2" customHeight="1">
      <c r="A146" s="899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6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902"/>
      <c r="T146" s="232"/>
      <c r="U146" s="293"/>
      <c r="V146" s="86"/>
      <c r="W146" s="289">
        <f t="shared" si="109"/>
        <v>0</v>
      </c>
      <c r="X146" s="83"/>
      <c r="Y146" s="83"/>
      <c r="Z146" s="84"/>
      <c r="AA146" s="84"/>
      <c r="AB146" s="895"/>
      <c r="AC146" s="895"/>
      <c r="AD146" s="550"/>
      <c r="AE146" s="550"/>
      <c r="AF146" s="84"/>
      <c r="AG146" s="551"/>
      <c r="AH146" s="894"/>
      <c r="AJ146" s="405" t="str">
        <f t="shared" si="110"/>
        <v/>
      </c>
      <c r="AK146" s="406" t="str">
        <f t="shared" si="111"/>
        <v/>
      </c>
    </row>
    <row r="147" spans="1:37" ht="19.2" customHeight="1">
      <c r="A147" s="900"/>
      <c r="B147" s="298">
        <v>0</v>
      </c>
      <c r="C147" s="132" t="s">
        <v>848</v>
      </c>
      <c r="D147" s="891" t="s">
        <v>750</v>
      </c>
      <c r="E147" s="891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2">AVERAGE(M135:M146)</f>
        <v>17.555555555555557</v>
      </c>
      <c r="N147" s="284">
        <f t="shared" si="112"/>
        <v>1327.6351859796523</v>
      </c>
      <c r="O147" s="285">
        <f t="shared" si="112"/>
        <v>76.001640110837059</v>
      </c>
      <c r="P147" s="81">
        <f t="shared" ref="P147:P153" si="113">M147-J147</f>
        <v>0</v>
      </c>
      <c r="Q147" s="178">
        <f t="shared" ref="Q147:Q153" si="114">O147-L147</f>
        <v>-9.0167995749787906</v>
      </c>
      <c r="R147" s="300">
        <f t="shared" ref="R147:R153" si="115">O147/L147</f>
        <v>0.89394301273582277</v>
      </c>
      <c r="S147" s="903"/>
      <c r="T147" s="232"/>
      <c r="U147" s="232"/>
      <c r="V147" s="86"/>
      <c r="W147" s="562">
        <f t="shared" si="109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1</v>
      </c>
      <c r="AF147" s="240">
        <f t="shared" si="69"/>
        <v>-152.92036957590335</v>
      </c>
      <c r="AG147" s="301">
        <f t="shared" si="70"/>
        <v>0.89671419690933363</v>
      </c>
      <c r="AH147" s="894"/>
    </row>
    <row r="148" spans="1:37" ht="19.2" customHeight="1">
      <c r="A148" s="906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1672.45</v>
      </c>
      <c r="H148" s="116">
        <f t="shared" ref="H148:H172" si="116">F148*G148</f>
        <v>61746.854000000007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3" si="117">G148/W148*60</f>
        <v>1543.7999999999995</v>
      </c>
      <c r="O148" s="77">
        <f t="shared" ref="O148:O153" si="118">N148/M148</f>
        <v>128.64999999999995</v>
      </c>
      <c r="P148" s="78">
        <f t="shared" si="113"/>
        <v>0</v>
      </c>
      <c r="Q148" s="79">
        <f t="shared" si="114"/>
        <v>-38.016666666666708</v>
      </c>
      <c r="R148" s="554">
        <f t="shared" si="115"/>
        <v>0.7718999999999997</v>
      </c>
      <c r="S148" s="907">
        <f>R160</f>
        <v>0.88349338552816414</v>
      </c>
      <c r="T148" s="288">
        <v>0.45833333333333331</v>
      </c>
      <c r="U148" s="198">
        <v>0.50347222222222221</v>
      </c>
      <c r="V148" s="552">
        <v>5</v>
      </c>
      <c r="W148" s="562">
        <f>(U148-T148)*24*60</f>
        <v>65.000000000000014</v>
      </c>
      <c r="X148" s="83"/>
      <c r="Y148" s="83"/>
      <c r="Z148" s="84"/>
      <c r="AA148" s="84"/>
      <c r="AB148" s="895"/>
      <c r="AC148" s="895"/>
      <c r="AD148" s="550"/>
      <c r="AE148" s="550"/>
      <c r="AF148" s="78">
        <f t="shared" si="69"/>
        <v>-456.2000000000005</v>
      </c>
      <c r="AG148" s="160">
        <f t="shared" si="70"/>
        <v>0.7718999999999997</v>
      </c>
      <c r="AH148" s="894">
        <f>AG160</f>
        <v>0.8730057925744219</v>
      </c>
    </row>
    <row r="149" spans="1:37" ht="19.2" customHeight="1">
      <c r="A149" s="906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1043.9000000000001</v>
      </c>
      <c r="H149" s="116">
        <f t="shared" si="116"/>
        <v>27663.350000000002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7"/>
        <v>1527.6585365853655</v>
      </c>
      <c r="O149" s="77">
        <f t="shared" si="118"/>
        <v>127.30487804878045</v>
      </c>
      <c r="P149" s="78">
        <f t="shared" si="113"/>
        <v>0</v>
      </c>
      <c r="Q149" s="79">
        <f t="shared" si="114"/>
        <v>-39.361788617886205</v>
      </c>
      <c r="R149" s="554">
        <f t="shared" si="115"/>
        <v>0.76382926829268272</v>
      </c>
      <c r="S149" s="908"/>
      <c r="T149" s="288">
        <v>0.50694444444444442</v>
      </c>
      <c r="U149" s="198">
        <v>0.53541666666666665</v>
      </c>
      <c r="V149" s="552">
        <v>5</v>
      </c>
      <c r="W149" s="562">
        <f t="shared" ref="W149:W159" si="119">(U149-T149)*24*60</f>
        <v>41.000000000000014</v>
      </c>
      <c r="X149" s="83"/>
      <c r="Y149" s="83"/>
      <c r="Z149" s="84"/>
      <c r="AA149" s="84"/>
      <c r="AB149" s="895"/>
      <c r="AC149" s="895"/>
      <c r="AD149" s="550"/>
      <c r="AE149" s="550"/>
      <c r="AF149" s="78">
        <f t="shared" si="69"/>
        <v>-472.34146341463452</v>
      </c>
      <c r="AG149" s="160">
        <f t="shared" si="70"/>
        <v>0.76382926829268272</v>
      </c>
      <c r="AH149" s="896"/>
    </row>
    <row r="150" spans="1:37" ht="19.2" customHeight="1">
      <c r="A150" s="906"/>
      <c r="B150" s="550" t="s">
        <v>165</v>
      </c>
      <c r="C150" s="258"/>
      <c r="D150" s="214" t="s">
        <v>157</v>
      </c>
      <c r="E150" s="90"/>
      <c r="F150" s="174">
        <v>30.13</v>
      </c>
      <c r="G150" s="85">
        <v>648.54999999999995</v>
      </c>
      <c r="H150" s="116">
        <f t="shared" si="116"/>
        <v>19540.8115</v>
      </c>
      <c r="I150" s="302"/>
      <c r="J150" s="129">
        <v>18</v>
      </c>
      <c r="K150" s="85">
        <v>1200</v>
      </c>
      <c r="L150" s="118">
        <v>66.666666666666671</v>
      </c>
      <c r="M150" s="129">
        <v>18</v>
      </c>
      <c r="N150" s="74">
        <f t="shared" si="117"/>
        <v>1080.9166666666656</v>
      </c>
      <c r="O150" s="77">
        <f t="shared" si="118"/>
        <v>60.050925925925867</v>
      </c>
      <c r="P150" s="78">
        <f t="shared" si="113"/>
        <v>0</v>
      </c>
      <c r="Q150" s="79">
        <f t="shared" si="114"/>
        <v>-6.6157407407408044</v>
      </c>
      <c r="R150" s="554">
        <f t="shared" si="115"/>
        <v>0.90076388888888792</v>
      </c>
      <c r="S150" s="908"/>
      <c r="T150" s="288">
        <v>0.53888888888888886</v>
      </c>
      <c r="U150" s="198">
        <v>0.56388888888888888</v>
      </c>
      <c r="V150" s="552">
        <v>5</v>
      </c>
      <c r="W150" s="562">
        <f t="shared" si="119"/>
        <v>36.000000000000028</v>
      </c>
      <c r="X150" s="253"/>
      <c r="Y150" s="253"/>
      <c r="Z150" s="254"/>
      <c r="AA150" s="254"/>
      <c r="AB150" s="895"/>
      <c r="AC150" s="895"/>
      <c r="AD150" s="550"/>
      <c r="AE150" s="550"/>
      <c r="AF150" s="78">
        <f t="shared" si="69"/>
        <v>-119.08333333333439</v>
      </c>
      <c r="AG150" s="160">
        <f t="shared" si="70"/>
        <v>0.90076388888888803</v>
      </c>
      <c r="AH150" s="896"/>
    </row>
    <row r="151" spans="1:37" s="255" customFormat="1" ht="19.2" customHeight="1">
      <c r="A151" s="906"/>
      <c r="B151" s="550" t="s">
        <v>163</v>
      </c>
      <c r="C151" s="258"/>
      <c r="D151" s="88" t="s">
        <v>152</v>
      </c>
      <c r="E151" s="90"/>
      <c r="F151" s="174">
        <v>55.51</v>
      </c>
      <c r="G151" s="85">
        <v>97</v>
      </c>
      <c r="H151" s="116">
        <f t="shared" si="116"/>
        <v>5384.47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7"/>
        <v>1455.000000000005</v>
      </c>
      <c r="O151" s="77">
        <f t="shared" si="118"/>
        <v>181.87500000000063</v>
      </c>
      <c r="P151" s="78">
        <f t="shared" si="113"/>
        <v>0</v>
      </c>
      <c r="Q151" s="79">
        <f t="shared" si="114"/>
        <v>-5.6249999999993747</v>
      </c>
      <c r="R151" s="554">
        <f t="shared" si="115"/>
        <v>0.9700000000000033</v>
      </c>
      <c r="S151" s="908"/>
      <c r="T151" s="288">
        <v>0.70833333333333337</v>
      </c>
      <c r="U151" s="198">
        <v>0.71111111111111114</v>
      </c>
      <c r="V151" s="552">
        <v>5</v>
      </c>
      <c r="W151" s="562">
        <f t="shared" si="119"/>
        <v>3.9999999999999858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-44.999999999994998</v>
      </c>
      <c r="AG151" s="160">
        <f t="shared" si="70"/>
        <v>0.9700000000000033</v>
      </c>
      <c r="AH151" s="896"/>
    </row>
    <row r="152" spans="1:37" s="255" customFormat="1" ht="19.2" customHeight="1">
      <c r="A152" s="906"/>
      <c r="B152" s="550" t="s">
        <v>165</v>
      </c>
      <c r="C152" s="258"/>
      <c r="D152" s="88" t="s">
        <v>153</v>
      </c>
      <c r="E152" s="90"/>
      <c r="F152" s="174">
        <v>28.57</v>
      </c>
      <c r="G152" s="85">
        <v>1381</v>
      </c>
      <c r="H152" s="116">
        <f t="shared" si="116"/>
        <v>39455.17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7"/>
        <v>1453.6842105263129</v>
      </c>
      <c r="O152" s="77">
        <f t="shared" si="118"/>
        <v>181.71052631578911</v>
      </c>
      <c r="P152" s="78">
        <f t="shared" si="113"/>
        <v>0</v>
      </c>
      <c r="Q152" s="79">
        <f t="shared" si="114"/>
        <v>-5.7894736842108898</v>
      </c>
      <c r="R152" s="554">
        <f t="shared" si="115"/>
        <v>0.96912280701754194</v>
      </c>
      <c r="S152" s="908"/>
      <c r="T152" s="303">
        <v>0.71458333333333324</v>
      </c>
      <c r="U152" s="232">
        <v>0.75416666666666665</v>
      </c>
      <c r="V152" s="565">
        <v>5</v>
      </c>
      <c r="W152" s="562">
        <f t="shared" si="119"/>
        <v>57.000000000000114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-46.315789473687119</v>
      </c>
      <c r="AG152" s="160">
        <f t="shared" si="70"/>
        <v>0.96912280701754194</v>
      </c>
      <c r="AH152" s="896"/>
    </row>
    <row r="153" spans="1:37" s="255" customFormat="1" ht="19.2" customHeight="1">
      <c r="A153" s="906"/>
      <c r="B153" s="550" t="s">
        <v>166</v>
      </c>
      <c r="C153" s="258"/>
      <c r="D153" s="292" t="s">
        <v>137</v>
      </c>
      <c r="E153" s="90"/>
      <c r="F153" s="174">
        <v>56.43</v>
      </c>
      <c r="G153" s="85">
        <v>727</v>
      </c>
      <c r="H153" s="116">
        <f t="shared" si="116"/>
        <v>41024.61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7"/>
        <v>1407.096774193546</v>
      </c>
      <c r="O153" s="77">
        <f t="shared" si="118"/>
        <v>87.943548387096627</v>
      </c>
      <c r="P153" s="78">
        <f t="shared" si="113"/>
        <v>0</v>
      </c>
      <c r="Q153" s="79">
        <f t="shared" si="114"/>
        <v>-5.8064516129033734</v>
      </c>
      <c r="R153" s="554">
        <f t="shared" si="115"/>
        <v>0.93806451612903063</v>
      </c>
      <c r="S153" s="908"/>
      <c r="T153" s="303">
        <v>0.7583333333333333</v>
      </c>
      <c r="U153" s="232">
        <v>0.77986111111111112</v>
      </c>
      <c r="V153" s="565">
        <v>6</v>
      </c>
      <c r="W153" s="562">
        <f t="shared" si="119"/>
        <v>31.00000000000005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-92.903225806453975</v>
      </c>
      <c r="AG153" s="160">
        <f t="shared" si="70"/>
        <v>0.93806451612903063</v>
      </c>
      <c r="AH153" s="896"/>
    </row>
    <row r="154" spans="1:37" s="255" customFormat="1" ht="19.2" customHeight="1">
      <c r="A154" s="906"/>
      <c r="B154" s="550">
        <v>0</v>
      </c>
      <c r="C154" s="258"/>
      <c r="D154" s="292"/>
      <c r="E154" s="90"/>
      <c r="F154" s="174" t="s">
        <v>161</v>
      </c>
      <c r="G154" s="85"/>
      <c r="H154" s="116">
        <f t="shared" si="116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554"/>
      <c r="S154" s="908"/>
      <c r="T154" s="303"/>
      <c r="U154" s="232"/>
      <c r="V154" s="565"/>
      <c r="W154" s="562">
        <f t="shared" si="119"/>
        <v>0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0</v>
      </c>
      <c r="AG154" s="160" t="e">
        <f t="shared" si="70"/>
        <v>#DIV/0!</v>
      </c>
      <c r="AH154" s="896"/>
    </row>
    <row r="155" spans="1:37" s="255" customFormat="1" ht="19.2" customHeight="1">
      <c r="A155" s="906"/>
      <c r="B155" s="550">
        <v>0</v>
      </c>
      <c r="C155" s="258"/>
      <c r="D155" s="292"/>
      <c r="E155" s="90"/>
      <c r="F155" s="174" t="s">
        <v>161</v>
      </c>
      <c r="G155" s="85"/>
      <c r="H155" s="116">
        <f t="shared" si="116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554"/>
      <c r="S155" s="908"/>
      <c r="T155" s="303"/>
      <c r="U155" s="232"/>
      <c r="V155" s="565"/>
      <c r="W155" s="562">
        <f t="shared" si="119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6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908"/>
      <c r="T156" s="303"/>
      <c r="U156" s="232"/>
      <c r="V156" s="565"/>
      <c r="W156" s="304">
        <f t="shared" si="119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6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565"/>
      <c r="W157" s="304">
        <f t="shared" si="119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6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565"/>
      <c r="W158" s="304">
        <f t="shared" si="119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6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908"/>
      <c r="T159" s="303"/>
      <c r="U159" s="232"/>
      <c r="V159" s="565"/>
      <c r="W159" s="309">
        <f t="shared" si="119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850</v>
      </c>
      <c r="D160" s="904" t="s">
        <v>750</v>
      </c>
      <c r="E160" s="905"/>
      <c r="F160" s="98"/>
      <c r="G160" s="238"/>
      <c r="H160" s="237"/>
      <c r="I160" s="101"/>
      <c r="J160" s="311">
        <v>12.333333333333334</v>
      </c>
      <c r="K160" s="311">
        <v>1616.6666666666667</v>
      </c>
      <c r="L160" s="312">
        <v>144.79166666666666</v>
      </c>
      <c r="M160" s="311">
        <f t="shared" ref="M160:O160" si="120">AVERAGE(M148:M159)</f>
        <v>12.333333333333334</v>
      </c>
      <c r="N160" s="311">
        <f t="shared" si="120"/>
        <v>1411.3593646619822</v>
      </c>
      <c r="O160" s="312">
        <f t="shared" si="120"/>
        <v>127.92247977959876</v>
      </c>
      <c r="P160" s="104">
        <f t="shared" ref="P160:P166" si="121">M160-J160</f>
        <v>0</v>
      </c>
      <c r="Q160" s="105">
        <f t="shared" ref="Q160:Q166" si="122">O160-L160</f>
        <v>-16.869186887067897</v>
      </c>
      <c r="R160" s="313">
        <f>O160/L160</f>
        <v>0.88349338552816414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0</v>
      </c>
      <c r="AF160" s="104">
        <f t="shared" si="69"/>
        <v>-205.30730200468452</v>
      </c>
      <c r="AG160" s="169">
        <f t="shared" si="70"/>
        <v>0.8730057925744219</v>
      </c>
      <c r="AH160" s="896"/>
    </row>
    <row r="161" spans="1:34" ht="19.2" customHeight="1">
      <c r="A161" s="893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1204.45</v>
      </c>
      <c r="H161" s="116">
        <f t="shared" ref="H161:H170" si="123">F161*G161</f>
        <v>36290.078500000003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4">G161/W161*60</f>
        <v>1094.9545454545455</v>
      </c>
      <c r="O161" s="118">
        <f t="shared" ref="O161:O166" si="125">N161/M161</f>
        <v>60.830808080808083</v>
      </c>
      <c r="P161" s="84">
        <f t="shared" si="121"/>
        <v>0</v>
      </c>
      <c r="Q161" s="119">
        <f t="shared" si="122"/>
        <v>-5.8358585858585883</v>
      </c>
      <c r="R161" s="551">
        <f t="shared" ref="R161:R166" si="126">O161/L161</f>
        <v>0.91246212121212122</v>
      </c>
      <c r="S161" s="894">
        <f>R173</f>
        <v>0.91463251139505253</v>
      </c>
      <c r="T161" s="80">
        <v>0.16666666666666666</v>
      </c>
      <c r="U161" s="80">
        <v>0.21249999999999999</v>
      </c>
      <c r="V161" s="550">
        <v>5</v>
      </c>
      <c r="W161" s="120">
        <f t="shared" ref="W161:W172" si="127">(U161-T161)*24*60</f>
        <v>66</v>
      </c>
      <c r="X161" s="126"/>
      <c r="Y161" s="126"/>
      <c r="Z161" s="84"/>
      <c r="AA161" s="84"/>
      <c r="AB161" s="895"/>
      <c r="AC161" s="895"/>
      <c r="AD161" s="550"/>
      <c r="AE161" s="550"/>
      <c r="AF161" s="84">
        <f t="shared" si="69"/>
        <v>-105.0454545454545</v>
      </c>
      <c r="AG161" s="551">
        <f t="shared" si="70"/>
        <v>0.91246212121212122</v>
      </c>
      <c r="AH161" s="894">
        <f>AG173</f>
        <v>0.91633258650422311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2428</v>
      </c>
      <c r="H162" s="116">
        <f t="shared" si="123"/>
        <v>83110.439999999988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4"/>
        <v>2142.3529411764694</v>
      </c>
      <c r="O162" s="118">
        <f t="shared" si="125"/>
        <v>164.79638009049765</v>
      </c>
      <c r="P162" s="84">
        <f t="shared" si="121"/>
        <v>0</v>
      </c>
      <c r="Q162" s="119">
        <f t="shared" si="122"/>
        <v>-8.2805429864254165</v>
      </c>
      <c r="R162" s="551">
        <f t="shared" si="126"/>
        <v>0.95215686274509759</v>
      </c>
      <c r="S162" s="894"/>
      <c r="T162" s="80">
        <v>0.22847222222222222</v>
      </c>
      <c r="U162" s="80">
        <v>0.27569444444444446</v>
      </c>
      <c r="V162" s="550">
        <v>23</v>
      </c>
      <c r="W162" s="120">
        <f t="shared" si="127"/>
        <v>68.000000000000043</v>
      </c>
      <c r="X162" s="126">
        <v>0.21666666666666667</v>
      </c>
      <c r="Y162" s="126">
        <v>0.22777777777777777</v>
      </c>
      <c r="Z162" s="84"/>
      <c r="AA162" s="84"/>
      <c r="AB162" s="895"/>
      <c r="AC162" s="895"/>
      <c r="AD162" s="550"/>
      <c r="AE162" s="550"/>
      <c r="AF162" s="84">
        <f t="shared" si="69"/>
        <v>-107.64705882353064</v>
      </c>
      <c r="AG162" s="551">
        <f t="shared" si="70"/>
        <v>0.95215686274509748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2688</v>
      </c>
      <c r="H163" s="116">
        <f t="shared" si="123"/>
        <v>92010.239999999991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4"/>
        <v>2094.5454545454554</v>
      </c>
      <c r="O163" s="118">
        <f t="shared" si="125"/>
        <v>190.41322314049594</v>
      </c>
      <c r="P163" s="84">
        <f t="shared" si="121"/>
        <v>0</v>
      </c>
      <c r="Q163" s="119">
        <f t="shared" si="122"/>
        <v>-14.132231404958588</v>
      </c>
      <c r="R163" s="551">
        <f t="shared" si="126"/>
        <v>0.93090909090909135</v>
      </c>
      <c r="S163" s="894"/>
      <c r="T163" s="80">
        <v>0.27986111111111112</v>
      </c>
      <c r="U163" s="80">
        <v>0.33333333333333331</v>
      </c>
      <c r="V163" s="550">
        <v>6</v>
      </c>
      <c r="W163" s="120">
        <f t="shared" si="127"/>
        <v>76.999999999999972</v>
      </c>
      <c r="X163" s="126"/>
      <c r="Y163" s="126"/>
      <c r="Z163" s="84"/>
      <c r="AA163" s="84"/>
      <c r="AB163" s="895"/>
      <c r="AC163" s="895"/>
      <c r="AD163" s="550"/>
      <c r="AE163" s="550"/>
      <c r="AF163" s="84">
        <f t="shared" si="69"/>
        <v>-155.45454545454459</v>
      </c>
      <c r="AG163" s="551">
        <f t="shared" si="70"/>
        <v>0.93090909090909124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2322.8000000000002</v>
      </c>
      <c r="H164" s="116">
        <f t="shared" si="123"/>
        <v>84573.148000000001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4"/>
        <v>2445.0526315789498</v>
      </c>
      <c r="O164" s="118">
        <f t="shared" si="125"/>
        <v>244.50526315789497</v>
      </c>
      <c r="P164" s="84">
        <f t="shared" si="121"/>
        <v>0</v>
      </c>
      <c r="Q164" s="119">
        <f t="shared" si="122"/>
        <v>-32.394736842105004</v>
      </c>
      <c r="R164" s="551">
        <f t="shared" si="126"/>
        <v>0.88300925661933904</v>
      </c>
      <c r="S164" s="894"/>
      <c r="T164" s="80">
        <v>0.34861111111111109</v>
      </c>
      <c r="U164" s="80">
        <v>0.3881944444444444</v>
      </c>
      <c r="V164" s="550">
        <v>22</v>
      </c>
      <c r="W164" s="120">
        <f t="shared" si="127"/>
        <v>56.999999999999957</v>
      </c>
      <c r="X164" s="126">
        <v>0.33749999999999997</v>
      </c>
      <c r="Y164" s="126">
        <v>0.34722222222222227</v>
      </c>
      <c r="Z164" s="84"/>
      <c r="AA164" s="84"/>
      <c r="AB164" s="895"/>
      <c r="AC164" s="895"/>
      <c r="AD164" s="550"/>
      <c r="AE164" s="550"/>
      <c r="AF164" s="84">
        <f>N164-K164</f>
        <v>-323.94736842105021</v>
      </c>
      <c r="AG164" s="551">
        <f>N164/K164</f>
        <v>0.88300925661933904</v>
      </c>
      <c r="AH164" s="894"/>
    </row>
    <row r="165" spans="1:34" ht="19.2" customHeight="1">
      <c r="A165" s="893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881</v>
      </c>
      <c r="H165" s="116">
        <f t="shared" si="123"/>
        <v>22588.84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4"/>
        <v>1428.6486486486476</v>
      </c>
      <c r="O165" s="118">
        <f t="shared" si="125"/>
        <v>142.86486486486476</v>
      </c>
      <c r="P165" s="84">
        <f t="shared" si="121"/>
        <v>0</v>
      </c>
      <c r="Q165" s="119">
        <f t="shared" si="122"/>
        <v>-7.1351351351352434</v>
      </c>
      <c r="R165" s="551">
        <f t="shared" si="126"/>
        <v>0.9524324324324317</v>
      </c>
      <c r="S165" s="894"/>
      <c r="T165" s="80">
        <v>0.39236111111111105</v>
      </c>
      <c r="U165" s="80">
        <v>0.41805555555555551</v>
      </c>
      <c r="V165" s="550">
        <v>6</v>
      </c>
      <c r="W165" s="120">
        <f t="shared" si="127"/>
        <v>37.000000000000028</v>
      </c>
      <c r="X165" s="126"/>
      <c r="Y165" s="126"/>
      <c r="Z165" s="84"/>
      <c r="AA165" s="84"/>
      <c r="AB165" s="895"/>
      <c r="AC165" s="895"/>
      <c r="AD165" s="550">
        <v>1</v>
      </c>
      <c r="AE165" s="550"/>
      <c r="AF165" s="84">
        <f>N165-K165</f>
        <v>-71.351351351352378</v>
      </c>
      <c r="AG165" s="551">
        <f>N165/K165</f>
        <v>0.9524324324324317</v>
      </c>
      <c r="AH165" s="894"/>
    </row>
    <row r="166" spans="1:34" ht="19.2" customHeight="1">
      <c r="A166" s="893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4645.6000000000004</v>
      </c>
      <c r="H166" s="116">
        <f t="shared" si="123"/>
        <v>169146.296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4"/>
        <v>2466.690265486724</v>
      </c>
      <c r="O166" s="118">
        <f t="shared" si="125"/>
        <v>246.66902654867241</v>
      </c>
      <c r="P166" s="84">
        <f t="shared" si="121"/>
        <v>0</v>
      </c>
      <c r="Q166" s="119">
        <f t="shared" si="122"/>
        <v>-30.230973451327571</v>
      </c>
      <c r="R166" s="551">
        <f t="shared" si="126"/>
        <v>0.89082349782835835</v>
      </c>
      <c r="S166" s="894"/>
      <c r="T166" s="80">
        <v>0.45972222222222214</v>
      </c>
      <c r="U166" s="80">
        <v>0.53819444444444442</v>
      </c>
      <c r="V166" s="550">
        <v>7</v>
      </c>
      <c r="W166" s="120">
        <f t="shared" si="127"/>
        <v>113.00000000000009</v>
      </c>
      <c r="X166" s="126"/>
      <c r="Y166" s="126"/>
      <c r="Z166" s="84"/>
      <c r="AA166" s="84"/>
      <c r="AB166" s="895"/>
      <c r="AC166" s="895"/>
      <c r="AD166" s="550"/>
      <c r="AE166" s="550"/>
      <c r="AF166" s="84">
        <f>N166-K166</f>
        <v>-302.309734513276</v>
      </c>
      <c r="AG166" s="551">
        <f>N166/K166</f>
        <v>0.89082349782835824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3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894"/>
      <c r="T167" s="80"/>
      <c r="U167" s="80"/>
      <c r="V167" s="550"/>
      <c r="W167" s="120">
        <f t="shared" si="127"/>
        <v>0</v>
      </c>
      <c r="X167" s="126"/>
      <c r="Y167" s="126"/>
      <c r="Z167" s="84"/>
      <c r="AA167" s="84"/>
      <c r="AB167" s="895"/>
      <c r="AC167" s="895"/>
      <c r="AD167" s="550"/>
      <c r="AE167" s="550"/>
      <c r="AF167" s="84">
        <f t="shared" si="69"/>
        <v>0</v>
      </c>
      <c r="AG167" s="551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3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894"/>
      <c r="T168" s="80"/>
      <c r="U168" s="80"/>
      <c r="V168" s="550"/>
      <c r="W168" s="120">
        <f t="shared" si="127"/>
        <v>0</v>
      </c>
      <c r="X168" s="126"/>
      <c r="Y168" s="126"/>
      <c r="Z168" s="84"/>
      <c r="AA168" s="84"/>
      <c r="AB168" s="895"/>
      <c r="AC168" s="895"/>
      <c r="AD168" s="550"/>
      <c r="AE168" s="550"/>
      <c r="AF168" s="84">
        <f t="shared" si="69"/>
        <v>0</v>
      </c>
      <c r="AG168" s="551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3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894"/>
      <c r="T169" s="80"/>
      <c r="U169" s="80"/>
      <c r="V169" s="550"/>
      <c r="W169" s="120">
        <f t="shared" si="127"/>
        <v>0</v>
      </c>
      <c r="X169" s="126"/>
      <c r="Y169" s="126"/>
      <c r="Z169" s="84"/>
      <c r="AA169" s="84"/>
      <c r="AB169" s="895"/>
      <c r="AC169" s="895"/>
      <c r="AD169" s="550"/>
      <c r="AE169" s="550"/>
      <c r="AF169" s="84">
        <f t="shared" si="69"/>
        <v>0</v>
      </c>
      <c r="AG169" s="551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3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894"/>
      <c r="T170" s="80"/>
      <c r="U170" s="80"/>
      <c r="V170" s="550"/>
      <c r="W170" s="120">
        <f t="shared" si="127"/>
        <v>0</v>
      </c>
      <c r="X170" s="126"/>
      <c r="Y170" s="126"/>
      <c r="Z170" s="84"/>
      <c r="AA170" s="84"/>
      <c r="AB170" s="895"/>
      <c r="AC170" s="895"/>
      <c r="AD170" s="550"/>
      <c r="AE170" s="550"/>
      <c r="AF170" s="84">
        <f t="shared" si="69"/>
        <v>0</v>
      </c>
      <c r="AG170" s="551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6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894"/>
      <c r="T171" s="80"/>
      <c r="U171" s="80"/>
      <c r="V171" s="550"/>
      <c r="W171" s="120">
        <f t="shared" si="127"/>
        <v>0</v>
      </c>
      <c r="X171" s="126"/>
      <c r="Y171" s="126"/>
      <c r="Z171" s="84"/>
      <c r="AA171" s="84"/>
      <c r="AB171" s="895"/>
      <c r="AC171" s="895"/>
      <c r="AD171" s="550"/>
      <c r="AE171" s="550"/>
      <c r="AF171" s="84"/>
      <c r="AG171" s="551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6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894"/>
      <c r="T172" s="80"/>
      <c r="U172" s="80"/>
      <c r="V172" s="550"/>
      <c r="W172" s="120">
        <f t="shared" si="127"/>
        <v>0</v>
      </c>
      <c r="X172" s="126"/>
      <c r="Y172" s="126"/>
      <c r="Z172" s="84"/>
      <c r="AA172" s="84"/>
      <c r="AB172" s="895"/>
      <c r="AC172" s="895"/>
      <c r="AD172" s="550"/>
      <c r="AE172" s="550"/>
      <c r="AF172" s="84"/>
      <c r="AG172" s="551"/>
      <c r="AH172" s="894"/>
    </row>
    <row r="173" spans="1:34" ht="19.2" customHeight="1">
      <c r="A173" s="893"/>
      <c r="B173" s="156">
        <v>0</v>
      </c>
      <c r="C173" s="132" t="s">
        <v>852</v>
      </c>
      <c r="D173" s="891" t="s">
        <v>750</v>
      </c>
      <c r="E173" s="891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8">AVERAGE(M161:M172)</f>
        <v>12</v>
      </c>
      <c r="N173" s="103">
        <f t="shared" si="128"/>
        <v>1945.3740811484656</v>
      </c>
      <c r="O173" s="136">
        <f t="shared" si="128"/>
        <v>175.013260980539</v>
      </c>
      <c r="P173" s="84">
        <f>M173-J173</f>
        <v>0</v>
      </c>
      <c r="Q173" s="119">
        <f>O173-L173</f>
        <v>-16.334913067635</v>
      </c>
      <c r="R173" s="137">
        <f>O173/L173</f>
        <v>0.91463251139505253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1</v>
      </c>
      <c r="AE173" s="139">
        <f>SUM(AE161:AE172)</f>
        <v>0</v>
      </c>
      <c r="AF173" s="84">
        <f t="shared" si="69"/>
        <v>-177.62591885153438</v>
      </c>
      <c r="AG173" s="551">
        <f t="shared" si="70"/>
        <v>0.91633258650422311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G31" sqref="G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861</v>
      </c>
      <c r="E3" s="827"/>
      <c r="F3" s="816" t="s">
        <v>2</v>
      </c>
      <c r="G3" s="777"/>
      <c r="H3" s="828">
        <v>235093.25</v>
      </c>
      <c r="I3" s="829"/>
      <c r="J3" s="816" t="s">
        <v>3</v>
      </c>
      <c r="K3" s="777"/>
      <c r="L3" s="821">
        <v>7313750.00832194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439.17049881886123</v>
      </c>
      <c r="G6" s="818"/>
      <c r="H6" s="796">
        <f>AVERAGE(D13:P13,Q13)</f>
        <v>141.39479126822866</v>
      </c>
      <c r="I6" s="797"/>
      <c r="J6" s="796">
        <f>AVERAGE(D30:F30,G30:H30)</f>
        <v>819.76760082023247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3</v>
      </c>
      <c r="Q6" s="785">
        <v>4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382.74490842918783</v>
      </c>
      <c r="G7" s="789"/>
      <c r="H7" s="790">
        <f>AVERAGE(D14:P14,Q14)</f>
        <v>126.31509424591823</v>
      </c>
      <c r="I7" s="791"/>
      <c r="J7" s="790">
        <f>AVERAGE(D31:F31,G31:H31)</f>
        <v>689.01750973972344</v>
      </c>
      <c r="K7" s="791"/>
      <c r="L7" s="792">
        <f>AVERAGE(J31:M31)</f>
        <v>897.40850643246188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0.87910053353891204</v>
      </c>
      <c r="G8" s="795"/>
      <c r="H8" s="794">
        <f>AVERAGE(D15:O15,P15:Q15)</f>
        <v>0.88920287085243277</v>
      </c>
      <c r="I8" s="795"/>
      <c r="J8" s="794">
        <f>AVERAGE(D32:F32,G32:H32)</f>
        <v>0.83980551341339138</v>
      </c>
      <c r="K8" s="795"/>
      <c r="L8" s="794">
        <f>AVERAGE(J32:M32)</f>
        <v>0.89286112809849016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141.85980392156864</v>
      </c>
      <c r="E13" s="18">
        <v>107.03184841187937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122.23856209150325</v>
      </c>
      <c r="K13" s="18">
        <v>75.528278416629803</v>
      </c>
      <c r="L13" s="18">
        <v>112.06783031783033</v>
      </c>
      <c r="M13" s="18">
        <v>78.519789055973277</v>
      </c>
      <c r="N13" s="18">
        <v>85.018439685815849</v>
      </c>
      <c r="O13" s="18">
        <v>144.79166666666666</v>
      </c>
      <c r="P13" s="18">
        <v>191.348174048174</v>
      </c>
      <c r="Q13" s="20">
        <v>150</v>
      </c>
    </row>
    <row r="14" spans="2:17" ht="39.9" customHeight="1">
      <c r="B14" s="769"/>
      <c r="C14" s="13" t="s">
        <v>60</v>
      </c>
      <c r="D14" s="18">
        <v>124.39003021121883</v>
      </c>
      <c r="E14" s="18">
        <v>94.328284962934447</v>
      </c>
      <c r="F14" s="18">
        <v>127.8178631554935</v>
      </c>
      <c r="G14" s="18">
        <v>281.59071351468452</v>
      </c>
      <c r="H14" s="18">
        <v>226.12871845090066</v>
      </c>
      <c r="I14" s="18">
        <v>75.688176183121982</v>
      </c>
      <c r="J14" s="18">
        <v>103.76232613982204</v>
      </c>
      <c r="K14" s="18">
        <v>63.454270317478574</v>
      </c>
      <c r="L14" s="18">
        <v>102.24706031362258</v>
      </c>
      <c r="M14" s="18">
        <v>74.563985465371132</v>
      </c>
      <c r="N14" s="18">
        <v>75.959078096552304</v>
      </c>
      <c r="O14" s="18">
        <v>123.81665537586707</v>
      </c>
      <c r="P14" s="18">
        <v>176.09036963036954</v>
      </c>
      <c r="Q14" s="8">
        <v>118.57378762541816</v>
      </c>
    </row>
    <row r="15" spans="2:17" ht="39.9" customHeight="1">
      <c r="B15" s="770"/>
      <c r="C15" s="28" t="s">
        <v>61</v>
      </c>
      <c r="D15" s="9">
        <f t="shared" ref="D15:Q15" si="0">D14/D13</f>
        <v>0.87685184084979784</v>
      </c>
      <c r="E15" s="9">
        <f t="shared" si="0"/>
        <v>0.88131043574937495</v>
      </c>
      <c r="F15" s="9">
        <f t="shared" si="0"/>
        <v>0.90942033714861359</v>
      </c>
      <c r="G15" s="9">
        <f t="shared" si="0"/>
        <v>0.89546650990045917</v>
      </c>
      <c r="H15" s="9">
        <f t="shared" si="0"/>
        <v>0.97409294101926447</v>
      </c>
      <c r="I15" s="9">
        <f t="shared" si="0"/>
        <v>0.90138747652807638</v>
      </c>
      <c r="J15" s="9">
        <f t="shared" si="0"/>
        <v>0.84885100384401946</v>
      </c>
      <c r="K15" s="9">
        <f t="shared" si="0"/>
        <v>0.84013923854389383</v>
      </c>
      <c r="L15" s="9">
        <f t="shared" si="0"/>
        <v>0.91236762613895961</v>
      </c>
      <c r="M15" s="9">
        <f t="shared" si="0"/>
        <v>0.94962029778528534</v>
      </c>
      <c r="N15" s="9">
        <f t="shared" si="0"/>
        <v>0.89344239175945528</v>
      </c>
      <c r="O15" s="9">
        <f t="shared" si="0"/>
        <v>0.85513661266785901</v>
      </c>
      <c r="P15" s="30">
        <f t="shared" si="0"/>
        <v>0.92026156249621094</v>
      </c>
      <c r="Q15" s="10">
        <f t="shared" si="0"/>
        <v>0.7904919175027878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0.39166666666666655</v>
      </c>
    </row>
    <row r="17" spans="2:23" ht="22.8" customHeight="1">
      <c r="B17" s="772"/>
      <c r="C17" s="28" t="s">
        <v>36</v>
      </c>
      <c r="D17" s="11">
        <v>0.64861111111111103</v>
      </c>
      <c r="E17" s="11">
        <v>0.47083333333333333</v>
      </c>
      <c r="F17" s="11">
        <v>0.52083333333333326</v>
      </c>
      <c r="G17" s="11">
        <v>0.5166666666666665</v>
      </c>
      <c r="H17" s="11">
        <v>0.54097222222222219</v>
      </c>
      <c r="I17" s="11">
        <v>0.63958333333333328</v>
      </c>
      <c r="J17" s="11">
        <v>0.60624999999999996</v>
      </c>
      <c r="K17" s="11">
        <v>0.65972222222222221</v>
      </c>
      <c r="L17" s="11">
        <v>0.90277777777777768</v>
      </c>
      <c r="M17" s="11">
        <v>0.94652777777777763</v>
      </c>
      <c r="N17" s="11">
        <v>0.94236111111111109</v>
      </c>
      <c r="O17" s="21">
        <v>0.78888888888888886</v>
      </c>
      <c r="P17" s="11">
        <v>0.55138888888888893</v>
      </c>
      <c r="Q17" s="31">
        <v>0.51597222222222205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776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 t="s">
        <v>15</v>
      </c>
      <c r="K21" s="33">
        <v>1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17.857142857142858</v>
      </c>
      <c r="E22" s="35">
        <v>17.666666666666668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15.333333333333334</v>
      </c>
      <c r="K22" s="35">
        <v>19.125</v>
      </c>
      <c r="L22" s="35">
        <v>15.111111111111111</v>
      </c>
      <c r="M22" s="35">
        <v>19</v>
      </c>
      <c r="N22" s="35">
        <v>17.666666666666668</v>
      </c>
      <c r="O22" s="35">
        <v>12.333333333333334</v>
      </c>
      <c r="P22" s="35">
        <v>12</v>
      </c>
      <c r="Q22" s="36">
        <v>13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169.81524145685552</v>
      </c>
      <c r="E31" s="7">
        <v>829.00735294117749</v>
      </c>
      <c r="F31" s="7">
        <v>764.09484228474048</v>
      </c>
      <c r="G31" s="7">
        <v>818.61150614091764</v>
      </c>
      <c r="H31" s="539">
        <v>863.55860587492577</v>
      </c>
      <c r="I31" s="403">
        <v>0</v>
      </c>
      <c r="J31" s="7">
        <v>806.9821428571405</v>
      </c>
      <c r="K31" s="7">
        <v>868.47812500000089</v>
      </c>
      <c r="L31" s="7">
        <v>919.47249123810593</v>
      </c>
      <c r="M31" s="8">
        <v>994.7012666346003</v>
      </c>
      <c r="N31" s="27"/>
      <c r="O31" s="27"/>
      <c r="P31" s="27"/>
      <c r="Q31" s="27"/>
    </row>
    <row r="32" spans="2:23" ht="39.9" customHeight="1">
      <c r="B32" s="770"/>
      <c r="C32" s="538" t="s">
        <v>61</v>
      </c>
      <c r="D32" s="44">
        <f t="shared" ref="D32:M32" si="1">D31/D30</f>
        <v>0.80662239692006377</v>
      </c>
      <c r="E32" s="9">
        <f t="shared" si="1"/>
        <v>0.87925022281640031</v>
      </c>
      <c r="F32" s="9">
        <f t="shared" si="1"/>
        <v>0.88758491780550663</v>
      </c>
      <c r="G32" s="9">
        <f t="shared" si="1"/>
        <v>0.87166965931671792</v>
      </c>
      <c r="H32" s="9">
        <f t="shared" si="1"/>
        <v>0.7539003702082685</v>
      </c>
      <c r="I32" s="43">
        <f t="shared" si="1"/>
        <v>0</v>
      </c>
      <c r="J32" s="9">
        <f t="shared" si="1"/>
        <v>0.85589015151514902</v>
      </c>
      <c r="K32" s="9">
        <f t="shared" si="1"/>
        <v>0.92111316287878875</v>
      </c>
      <c r="L32" s="9">
        <f t="shared" si="1"/>
        <v>0.91947249123810593</v>
      </c>
      <c r="M32" s="10">
        <f t="shared" si="1"/>
        <v>0.87496870676191696</v>
      </c>
      <c r="N32" s="27"/>
      <c r="O32" s="27"/>
      <c r="P32" s="27"/>
      <c r="Q32" s="27"/>
    </row>
    <row r="33" spans="2:17" ht="28.8" customHeight="1">
      <c r="B33" s="771" t="s">
        <v>62</v>
      </c>
      <c r="C33" s="538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2939.9999999999977</v>
      </c>
      <c r="H33" s="31">
        <v>0.18055555555555555</v>
      </c>
      <c r="I33" s="45">
        <v>0</v>
      </c>
      <c r="J33" s="11">
        <v>0.72152777777777777</v>
      </c>
      <c r="K33" s="11">
        <v>0.72361111111111109</v>
      </c>
      <c r="L33" s="11">
        <v>0.72083333333333333</v>
      </c>
      <c r="M33" s="12">
        <v>0.72152777777777777</v>
      </c>
      <c r="N33" s="27"/>
      <c r="O33" s="27"/>
      <c r="P33" s="27"/>
      <c r="Q33" s="27"/>
    </row>
    <row r="34" spans="2:17" ht="28.8" customHeight="1">
      <c r="B34" s="772"/>
      <c r="C34" s="538" t="s">
        <v>36</v>
      </c>
      <c r="D34" s="45">
        <v>0.35416666666666657</v>
      </c>
      <c r="E34" s="11">
        <v>0.35416666666666669</v>
      </c>
      <c r="F34" s="11">
        <v>0.2638888888888889</v>
      </c>
      <c r="G34" s="11">
        <v>1037.6470588235281</v>
      </c>
      <c r="H34" s="31">
        <v>0.4055555555555555</v>
      </c>
      <c r="I34" s="22">
        <v>0</v>
      </c>
      <c r="J34" s="11">
        <v>0.78819444444444453</v>
      </c>
      <c r="K34" s="11">
        <v>0.92013888888888884</v>
      </c>
      <c r="L34" s="11">
        <v>0.96527777777777779</v>
      </c>
      <c r="M34" s="12">
        <v>46306.100694444445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94007.9</v>
      </c>
      <c r="F1" s="324" t="s">
        <v>3</v>
      </c>
      <c r="G1" s="325">
        <f>SUM(H5:H124)</f>
        <v>1682081.8735714285</v>
      </c>
      <c r="H1" s="326" t="s">
        <v>780</v>
      </c>
      <c r="I1" s="327">
        <f>+J16+J64+J24+J38+J51+J81+J100+J91+J57+J124+J111</f>
        <v>51.43333333333333</v>
      </c>
      <c r="J1" s="871" t="s">
        <v>781</v>
      </c>
      <c r="K1" s="872"/>
      <c r="L1" s="873"/>
      <c r="M1" s="871" t="s">
        <v>782</v>
      </c>
      <c r="N1" s="872"/>
      <c r="O1" s="872"/>
      <c r="P1" s="872"/>
      <c r="Q1" s="872"/>
      <c r="R1" s="873"/>
    </row>
    <row r="2" spans="1:18" ht="26.25" customHeight="1" thickBot="1">
      <c r="A2" s="877" t="s">
        <v>806</v>
      </c>
      <c r="B2" s="878"/>
      <c r="C2" s="329"/>
      <c r="D2" s="543" t="s">
        <v>784</v>
      </c>
      <c r="E2" s="330">
        <f>AVERAGE(L16,L24,L38,L51,L100,L111,L91)</f>
        <v>639.48914048620554</v>
      </c>
      <c r="F2" s="331" t="s">
        <v>80</v>
      </c>
      <c r="G2" s="332">
        <f>G1/E1</f>
        <v>17.892984244637191</v>
      </c>
      <c r="H2" s="333" t="s">
        <v>785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786</v>
      </c>
      <c r="B3" s="881" t="s">
        <v>787</v>
      </c>
      <c r="C3" s="545"/>
      <c r="D3" s="882" t="s">
        <v>788</v>
      </c>
      <c r="E3" s="882"/>
      <c r="F3" s="883" t="s">
        <v>83</v>
      </c>
      <c r="G3" s="884" t="s">
        <v>789</v>
      </c>
      <c r="H3" s="885" t="s">
        <v>790</v>
      </c>
      <c r="I3" s="886" t="s">
        <v>791</v>
      </c>
      <c r="J3" s="859" t="s">
        <v>792</v>
      </c>
      <c r="K3" s="861" t="s">
        <v>793</v>
      </c>
      <c r="L3" s="863" t="s">
        <v>784</v>
      </c>
      <c r="M3" s="888" t="s">
        <v>88</v>
      </c>
      <c r="N3" s="888"/>
      <c r="O3" s="859" t="s">
        <v>168</v>
      </c>
      <c r="P3" s="889" t="s">
        <v>794</v>
      </c>
      <c r="Q3" s="859" t="s">
        <v>795</v>
      </c>
      <c r="R3" s="859"/>
    </row>
    <row r="4" spans="1:18" ht="15.75" customHeight="1">
      <c r="A4" s="880"/>
      <c r="B4" s="881"/>
      <c r="C4" s="545"/>
      <c r="D4" s="882"/>
      <c r="E4" s="882"/>
      <c r="F4" s="883"/>
      <c r="G4" s="884"/>
      <c r="H4" s="885"/>
      <c r="I4" s="887"/>
      <c r="J4" s="860"/>
      <c r="K4" s="862"/>
      <c r="L4" s="864"/>
      <c r="M4" s="542" t="s">
        <v>90</v>
      </c>
      <c r="N4" s="542" t="s">
        <v>91</v>
      </c>
      <c r="O4" s="860"/>
      <c r="P4" s="890"/>
      <c r="Q4" s="335" t="s">
        <v>796</v>
      </c>
      <c r="R4" s="335" t="s">
        <v>797</v>
      </c>
    </row>
    <row r="5" spans="1:18">
      <c r="A5" s="865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207</v>
      </c>
      <c r="H5" s="340">
        <f>F5*G5</f>
        <v>6210</v>
      </c>
      <c r="I5" s="547"/>
      <c r="J5" s="341">
        <v>13</v>
      </c>
      <c r="K5" s="342">
        <f t="shared" ref="K5:K8" si="0">G5/P5*60</f>
        <v>827.99999999999852</v>
      </c>
      <c r="L5" s="343">
        <f t="shared" ref="L5:L8" si="1">K5/J5</f>
        <v>63.69230769230758</v>
      </c>
      <c r="M5" s="344">
        <v>0.39166666666666655</v>
      </c>
      <c r="N5" s="344">
        <v>0.40208333333333324</v>
      </c>
      <c r="O5" s="335">
        <v>5</v>
      </c>
      <c r="P5" s="549">
        <f t="shared" ref="P5:P8" si="2">(N5-M5)*24*60</f>
        <v>15.000000000000027</v>
      </c>
      <c r="Q5" s="345"/>
      <c r="R5" s="345"/>
    </row>
    <row r="6" spans="1:18">
      <c r="A6" s="865"/>
      <c r="B6" s="336" t="s">
        <v>189</v>
      </c>
      <c r="C6" s="336"/>
      <c r="D6" s="337" t="s">
        <v>170</v>
      </c>
      <c r="E6" s="338"/>
      <c r="F6" s="339">
        <v>29.85</v>
      </c>
      <c r="G6" s="415">
        <v>244.9</v>
      </c>
      <c r="H6" s="340">
        <f t="shared" ref="H6:H15" si="3">F6*G6</f>
        <v>7310.2650000000003</v>
      </c>
      <c r="I6" s="547"/>
      <c r="J6" s="341">
        <v>13</v>
      </c>
      <c r="K6" s="342">
        <f t="shared" si="0"/>
        <v>1836.7500000000066</v>
      </c>
      <c r="L6" s="343">
        <f t="shared" si="1"/>
        <v>141.28846153846206</v>
      </c>
      <c r="M6" s="344">
        <v>0.40555555555555545</v>
      </c>
      <c r="N6" s="344">
        <v>0.41111111111111098</v>
      </c>
      <c r="O6" s="335">
        <v>5</v>
      </c>
      <c r="P6" s="549">
        <f t="shared" si="2"/>
        <v>7.9999999999999716</v>
      </c>
      <c r="Q6" s="335"/>
      <c r="R6" s="335"/>
    </row>
    <row r="7" spans="1:18">
      <c r="A7" s="865"/>
      <c r="B7" s="336" t="s">
        <v>189</v>
      </c>
      <c r="C7" s="336"/>
      <c r="D7" s="337" t="s">
        <v>171</v>
      </c>
      <c r="E7" s="338"/>
      <c r="F7" s="339">
        <v>29.52</v>
      </c>
      <c r="G7" s="415">
        <v>2146</v>
      </c>
      <c r="H7" s="340">
        <f t="shared" si="3"/>
        <v>63349.919999999998</v>
      </c>
      <c r="I7" s="547"/>
      <c r="J7" s="341">
        <v>13</v>
      </c>
      <c r="K7" s="342">
        <f t="shared" si="0"/>
        <v>1866.0869565217392</v>
      </c>
      <c r="L7" s="343">
        <f t="shared" si="1"/>
        <v>143.54515050167225</v>
      </c>
      <c r="M7" s="344">
        <v>0.41458333333333319</v>
      </c>
      <c r="N7" s="344">
        <v>0.46249999999999986</v>
      </c>
      <c r="O7" s="335">
        <v>5</v>
      </c>
      <c r="P7" s="549">
        <f t="shared" si="2"/>
        <v>69</v>
      </c>
      <c r="Q7" s="345"/>
      <c r="R7" s="345"/>
    </row>
    <row r="8" spans="1:18">
      <c r="A8" s="865"/>
      <c r="B8" s="336" t="s">
        <v>189</v>
      </c>
      <c r="C8" s="336"/>
      <c r="D8" s="337" t="s">
        <v>195</v>
      </c>
      <c r="E8" s="338"/>
      <c r="F8" s="339">
        <v>30.95</v>
      </c>
      <c r="G8" s="415">
        <v>1962</v>
      </c>
      <c r="H8" s="340">
        <f t="shared" si="3"/>
        <v>60723.9</v>
      </c>
      <c r="I8" s="547"/>
      <c r="J8" s="341">
        <v>13</v>
      </c>
      <c r="K8" s="342">
        <f t="shared" si="0"/>
        <v>1635.0000000000005</v>
      </c>
      <c r="L8" s="343">
        <f t="shared" si="1"/>
        <v>125.7692307692308</v>
      </c>
      <c r="M8" s="344">
        <v>0.46597222222222207</v>
      </c>
      <c r="N8" s="344">
        <v>0.51597222222222205</v>
      </c>
      <c r="O8" s="335">
        <v>5</v>
      </c>
      <c r="P8" s="549">
        <f t="shared" si="2"/>
        <v>71.999999999999986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866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867"/>
      <c r="B16" s="336">
        <v>0</v>
      </c>
      <c r="C16" s="349" t="s">
        <v>799</v>
      </c>
      <c r="D16" s="850" t="s">
        <v>750</v>
      </c>
      <c r="E16" s="850"/>
      <c r="F16" s="350"/>
      <c r="G16" s="351"/>
      <c r="H16" s="352"/>
      <c r="I16" s="353"/>
      <c r="J16" s="354">
        <f>AVERAGE(J5:J15)</f>
        <v>13</v>
      </c>
      <c r="K16" s="354">
        <f>AVERAGE(K5:K15)</f>
        <v>1541.4592391304363</v>
      </c>
      <c r="L16" s="355">
        <f>AVERAGE(L5:L15)</f>
        <v>118.57378762541816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2146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1629.873417721519</v>
      </c>
      <c r="L17" s="343">
        <f>K17/J17</f>
        <v>181.09704641350211</v>
      </c>
      <c r="M17" s="344">
        <v>0.17013888888888887</v>
      </c>
      <c r="N17" s="344">
        <v>0.22499999999999998</v>
      </c>
      <c r="O17" s="335">
        <v>5</v>
      </c>
      <c r="P17" s="549">
        <f>(N17-M17)*24*60</f>
        <v>79</v>
      </c>
      <c r="Q17" s="335"/>
      <c r="R17" s="335"/>
    </row>
    <row r="18" spans="1:18" ht="15.75" customHeight="1">
      <c r="A18" s="868"/>
      <c r="B18" s="336">
        <v>0</v>
      </c>
      <c r="C18" s="546"/>
      <c r="D18" s="337" t="s">
        <v>172</v>
      </c>
      <c r="E18" s="337"/>
      <c r="F18" s="339" t="s">
        <v>161</v>
      </c>
      <c r="G18" s="544">
        <v>2449</v>
      </c>
      <c r="H18" s="340">
        <f t="shared" si="4"/>
        <v>0</v>
      </c>
      <c r="I18" s="547"/>
      <c r="J18" s="341">
        <v>9</v>
      </c>
      <c r="K18" s="342">
        <f t="shared" si="5"/>
        <v>1614.7252747252746</v>
      </c>
      <c r="L18" s="343">
        <f t="shared" ref="L18" si="6">K18/J18</f>
        <v>179.41391941391942</v>
      </c>
      <c r="M18" s="344">
        <v>0.22847222222222219</v>
      </c>
      <c r="N18" s="344">
        <v>0.29166666666666663</v>
      </c>
      <c r="O18" s="335">
        <v>5</v>
      </c>
      <c r="P18" s="549">
        <f t="shared" ref="P18:P20" si="7">(N18-M18)*24*60</f>
        <v>91</v>
      </c>
      <c r="Q18" s="345"/>
      <c r="R18" s="345"/>
    </row>
    <row r="19" spans="1:18" ht="15.75" customHeight="1">
      <c r="A19" s="868"/>
      <c r="B19" s="336">
        <v>0</v>
      </c>
      <c r="C19" s="546"/>
      <c r="D19" s="337" t="s">
        <v>574</v>
      </c>
      <c r="E19" s="337"/>
      <c r="F19" s="339" t="s">
        <v>161</v>
      </c>
      <c r="G19" s="544">
        <v>207</v>
      </c>
      <c r="H19" s="340">
        <f t="shared" si="4"/>
        <v>0</v>
      </c>
      <c r="I19" s="547"/>
      <c r="J19" s="341">
        <v>10</v>
      </c>
      <c r="K19" s="342">
        <f t="shared" si="5"/>
        <v>1552.5000000000055</v>
      </c>
      <c r="L19" s="343">
        <f>K19/J19</f>
        <v>155.25000000000054</v>
      </c>
      <c r="M19" s="344">
        <v>0.29513888888888884</v>
      </c>
      <c r="N19" s="344">
        <v>0.30069444444444438</v>
      </c>
      <c r="O19" s="335">
        <v>10</v>
      </c>
      <c r="P19" s="549">
        <f t="shared" si="7"/>
        <v>7.9999999999999716</v>
      </c>
      <c r="Q19" s="345"/>
      <c r="R19" s="345"/>
    </row>
    <row r="20" spans="1:18" ht="15.75" customHeight="1">
      <c r="A20" s="869"/>
      <c r="B20" s="336">
        <v>0</v>
      </c>
      <c r="C20" s="546"/>
      <c r="D20" s="337" t="s">
        <v>575</v>
      </c>
      <c r="E20" s="337"/>
      <c r="F20" s="339" t="s">
        <v>161</v>
      </c>
      <c r="G20" s="544">
        <v>1962</v>
      </c>
      <c r="H20" s="340">
        <f t="shared" si="4"/>
        <v>0</v>
      </c>
      <c r="I20" s="547"/>
      <c r="J20" s="341">
        <v>10</v>
      </c>
      <c r="K20" s="342">
        <f t="shared" si="5"/>
        <v>1635.0000000000005</v>
      </c>
      <c r="L20" s="343">
        <f t="shared" ref="L20" si="8">K20/J20</f>
        <v>163.50000000000006</v>
      </c>
      <c r="M20" s="344">
        <v>0.30416666666666659</v>
      </c>
      <c r="N20" s="344">
        <v>0.35416666666666657</v>
      </c>
      <c r="O20" s="335">
        <v>5</v>
      </c>
      <c r="P20" s="549">
        <f t="shared" si="7"/>
        <v>71.999999999999986</v>
      </c>
      <c r="Q20" s="345"/>
      <c r="R20" s="345"/>
    </row>
    <row r="21" spans="1:18" ht="15.75" customHeight="1">
      <c r="A21" s="869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869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869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870"/>
      <c r="B24" s="336">
        <v>0</v>
      </c>
      <c r="C24" s="204" t="s">
        <v>801</v>
      </c>
      <c r="D24" s="850" t="s">
        <v>750</v>
      </c>
      <c r="E24" s="850"/>
      <c r="F24" s="350"/>
      <c r="G24" s="358"/>
      <c r="H24" s="352"/>
      <c r="I24" s="353"/>
      <c r="J24" s="354">
        <f>AVERAGE(J17:J23)</f>
        <v>9.5</v>
      </c>
      <c r="K24" s="354">
        <f>AVERAGE(K17:K23)</f>
        <v>1608.0246731116999</v>
      </c>
      <c r="L24" s="355">
        <f>AVERAGE(L17:L23)</f>
        <v>169.81524145685552</v>
      </c>
      <c r="M24" s="344"/>
      <c r="N24" s="344"/>
      <c r="O24" s="335"/>
      <c r="P24" s="335"/>
      <c r="Q24" s="335"/>
      <c r="R24" s="335"/>
    </row>
    <row r="25" spans="1:18">
      <c r="A25" s="857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1546</v>
      </c>
      <c r="H25" s="340">
        <f t="shared" ref="H25:H37" si="9">F25*G25</f>
        <v>28647.38</v>
      </c>
      <c r="I25" s="547"/>
      <c r="J25" s="341">
        <v>3</v>
      </c>
      <c r="K25" s="342">
        <f t="shared" ref="K25:K30" si="10">G25/P25*60</f>
        <v>2728.2352941176437</v>
      </c>
      <c r="L25" s="343">
        <f t="shared" ref="L25:L30" si="11">K25/J25</f>
        <v>909.41176470588118</v>
      </c>
      <c r="M25" s="344">
        <v>0.18055555555555555</v>
      </c>
      <c r="N25" s="344">
        <v>0.20416666666666669</v>
      </c>
      <c r="O25" s="335">
        <v>20</v>
      </c>
      <c r="P25" s="549">
        <f>(N25-M25)*24*60</f>
        <v>34.000000000000043</v>
      </c>
      <c r="Q25" s="345"/>
      <c r="R25" s="345"/>
    </row>
    <row r="26" spans="1:18">
      <c r="A26" s="857"/>
      <c r="B26" s="336" t="s">
        <v>165</v>
      </c>
      <c r="C26" s="359"/>
      <c r="D26" s="337" t="s">
        <v>802</v>
      </c>
      <c r="E26" s="362"/>
      <c r="F26" s="339">
        <v>18.18</v>
      </c>
      <c r="G26" s="545">
        <v>2300</v>
      </c>
      <c r="H26" s="340">
        <f t="shared" si="9"/>
        <v>41814</v>
      </c>
      <c r="I26" s="547"/>
      <c r="J26" s="341">
        <v>4</v>
      </c>
      <c r="K26" s="342">
        <f t="shared" si="10"/>
        <v>2760.0000000000009</v>
      </c>
      <c r="L26" s="343">
        <f t="shared" si="11"/>
        <v>690.00000000000023</v>
      </c>
      <c r="M26" s="344">
        <v>0.21527777777777779</v>
      </c>
      <c r="N26" s="344">
        <v>0.25</v>
      </c>
      <c r="O26" s="335">
        <v>16</v>
      </c>
      <c r="P26" s="549">
        <f>(N26-M26)*24*60</f>
        <v>49.999999999999986</v>
      </c>
      <c r="Q26" s="345"/>
      <c r="R26" s="345"/>
    </row>
    <row r="27" spans="1:18">
      <c r="A27" s="857"/>
      <c r="B27" s="336" t="s">
        <v>189</v>
      </c>
      <c r="C27" s="359"/>
      <c r="D27" s="360" t="s">
        <v>803</v>
      </c>
      <c r="E27" s="362"/>
      <c r="F27" s="339">
        <v>22.32</v>
      </c>
      <c r="G27" s="545">
        <v>1353</v>
      </c>
      <c r="H27" s="340">
        <f t="shared" si="9"/>
        <v>30198.959999999999</v>
      </c>
      <c r="I27" s="547"/>
      <c r="J27" s="341">
        <v>4</v>
      </c>
      <c r="K27" s="342">
        <f t="shared" si="10"/>
        <v>2899.2857142857165</v>
      </c>
      <c r="L27" s="343">
        <f t="shared" si="11"/>
        <v>724.82142857142912</v>
      </c>
      <c r="M27" s="344">
        <v>0.26041666666666669</v>
      </c>
      <c r="N27" s="344">
        <v>0.27986111111111112</v>
      </c>
      <c r="O27" s="335">
        <v>15</v>
      </c>
      <c r="P27" s="549">
        <f t="shared" ref="P27:P30" si="12">(N27-M27)*24*60</f>
        <v>27.999999999999979</v>
      </c>
      <c r="Q27" s="345"/>
      <c r="R27" s="345"/>
    </row>
    <row r="28" spans="1:18">
      <c r="A28" s="857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1812</v>
      </c>
      <c r="H28" s="340">
        <f t="shared" si="9"/>
        <v>32418.327272727271</v>
      </c>
      <c r="I28" s="547"/>
      <c r="J28" s="341">
        <v>3</v>
      </c>
      <c r="K28" s="342">
        <f t="shared" si="10"/>
        <v>3197.6470588235334</v>
      </c>
      <c r="L28" s="343">
        <f t="shared" si="11"/>
        <v>1065.8823529411777</v>
      </c>
      <c r="M28" s="344">
        <v>0.29166666666666669</v>
      </c>
      <c r="N28" s="344">
        <v>0.31527777777777777</v>
      </c>
      <c r="O28" s="335">
        <v>17</v>
      </c>
      <c r="P28" s="549">
        <f t="shared" si="12"/>
        <v>33.999999999999957</v>
      </c>
      <c r="Q28" s="345"/>
      <c r="R28" s="345"/>
    </row>
    <row r="29" spans="1:18">
      <c r="A29" s="857"/>
      <c r="B29" s="336" t="s">
        <v>189</v>
      </c>
      <c r="C29" s="545"/>
      <c r="D29" s="337" t="s">
        <v>175</v>
      </c>
      <c r="E29" s="362"/>
      <c r="F29" s="339">
        <v>18.77</v>
      </c>
      <c r="G29" s="545">
        <v>629</v>
      </c>
      <c r="H29" s="340">
        <f t="shared" si="9"/>
        <v>11806.33</v>
      </c>
      <c r="I29" s="547"/>
      <c r="J29" s="341">
        <v>4</v>
      </c>
      <c r="K29" s="342">
        <f t="shared" si="10"/>
        <v>2695.7142857142953</v>
      </c>
      <c r="L29" s="343">
        <f t="shared" si="11"/>
        <v>673.92857142857383</v>
      </c>
      <c r="M29" s="344">
        <v>0.3263888888888889</v>
      </c>
      <c r="N29" s="344">
        <v>0.33611111111111108</v>
      </c>
      <c r="O29" s="335">
        <v>16</v>
      </c>
      <c r="P29" s="549">
        <f t="shared" si="12"/>
        <v>13.99999999999995</v>
      </c>
      <c r="Q29" s="345"/>
      <c r="R29" s="345"/>
    </row>
    <row r="30" spans="1:18">
      <c r="A30" s="857"/>
      <c r="B30" s="336" t="s">
        <v>165</v>
      </c>
      <c r="C30" s="545"/>
      <c r="D30" s="360" t="s">
        <v>746</v>
      </c>
      <c r="E30" s="362"/>
      <c r="F30" s="339">
        <v>24.93</v>
      </c>
      <c r="G30" s="545">
        <v>455</v>
      </c>
      <c r="H30" s="340">
        <f t="shared" si="9"/>
        <v>11343.15</v>
      </c>
      <c r="I30" s="547"/>
      <c r="J30" s="341">
        <v>3</v>
      </c>
      <c r="K30" s="342">
        <f t="shared" si="10"/>
        <v>2730.00000000001</v>
      </c>
      <c r="L30" s="343">
        <f t="shared" si="11"/>
        <v>910.0000000000033</v>
      </c>
      <c r="M30" s="344">
        <v>0.34722222222222227</v>
      </c>
      <c r="N30" s="344">
        <v>0.35416666666666669</v>
      </c>
      <c r="O30" s="335">
        <v>16</v>
      </c>
      <c r="P30" s="549">
        <f t="shared" si="12"/>
        <v>9.9999999999999645</v>
      </c>
      <c r="Q30" s="345"/>
      <c r="R30" s="345"/>
    </row>
    <row r="31" spans="1:18" ht="15.75" customHeight="1">
      <c r="A31" s="857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857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857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3.5</v>
      </c>
      <c r="K38" s="354">
        <f>AVERAGE(K25:K37)</f>
        <v>2835.1470588235334</v>
      </c>
      <c r="L38" s="355">
        <f>AVERAGE(L25:L37)</f>
        <v>829.00735294117749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3200</v>
      </c>
      <c r="H39" s="340">
        <f t="shared" ref="H39:H47" si="13">F39*G39</f>
        <v>53312</v>
      </c>
      <c r="I39" s="547"/>
      <c r="J39" s="341">
        <v>4</v>
      </c>
      <c r="K39" s="342">
        <f t="shared" ref="K39:K40" si="14">G39/P39*60</f>
        <v>2782.608695652174</v>
      </c>
      <c r="L39" s="343">
        <f t="shared" ref="L39:L40" si="15">K39/J39</f>
        <v>695.6521739130435</v>
      </c>
      <c r="M39" s="344">
        <v>0.18055555555555555</v>
      </c>
      <c r="N39" s="344">
        <v>0.22847222222222222</v>
      </c>
      <c r="O39" s="335">
        <v>20</v>
      </c>
      <c r="P39" s="549">
        <f t="shared" ref="P39:P40" si="16">(N39-M39)*24*60</f>
        <v>69</v>
      </c>
      <c r="Q39" s="345"/>
      <c r="R39" s="345"/>
    </row>
    <row r="40" spans="1:18">
      <c r="A40" s="847"/>
      <c r="B40" s="336" t="s">
        <v>165</v>
      </c>
      <c r="C40" s="546"/>
      <c r="D40" s="361" t="s">
        <v>749</v>
      </c>
      <c r="E40" s="338"/>
      <c r="F40" s="339">
        <v>22.95</v>
      </c>
      <c r="G40" s="545">
        <v>2047</v>
      </c>
      <c r="H40" s="340">
        <f t="shared" si="13"/>
        <v>46978.65</v>
      </c>
      <c r="I40" s="547"/>
      <c r="J40" s="341">
        <v>4</v>
      </c>
      <c r="K40" s="342">
        <f t="shared" si="14"/>
        <v>3070.5000000000014</v>
      </c>
      <c r="L40" s="343">
        <f t="shared" si="15"/>
        <v>767.62500000000034</v>
      </c>
      <c r="M40" s="344">
        <v>0.23611111111111113</v>
      </c>
      <c r="N40" s="344">
        <v>0.2638888888888889</v>
      </c>
      <c r="O40" s="335">
        <v>11</v>
      </c>
      <c r="P40" s="549">
        <f t="shared" si="16"/>
        <v>39.999999999999979</v>
      </c>
      <c r="Q40" s="345"/>
      <c r="R40" s="345"/>
    </row>
    <row r="41" spans="1:18">
      <c r="A41" s="847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847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847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847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847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848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848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848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750</v>
      </c>
      <c r="E51" s="850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2896.0852514919029</v>
      </c>
      <c r="L51" s="355">
        <f>AVERAGE(L38:L50)</f>
        <v>764.09484228474048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441</v>
      </c>
      <c r="H52" s="340">
        <f>F52*G52</f>
        <v>11038.230000000001</v>
      </c>
      <c r="I52" s="547"/>
      <c r="J52" s="341">
        <v>4</v>
      </c>
      <c r="K52" s="342">
        <f>G52/P52*60</f>
        <v>2939.9999999999977</v>
      </c>
      <c r="L52" s="343">
        <f>K52/J52</f>
        <v>734.99999999999943</v>
      </c>
      <c r="M52" s="344">
        <v>0.18055555555555555</v>
      </c>
      <c r="N52" s="344">
        <v>0.18680555555555556</v>
      </c>
      <c r="O52" s="342">
        <v>20</v>
      </c>
      <c r="P52" s="549">
        <f>(N52-M52)*24*60</f>
        <v>9.0000000000000071</v>
      </c>
      <c r="Q52" s="345"/>
      <c r="R52" s="345"/>
    </row>
    <row r="53" spans="1:18" ht="15.6" customHeight="1">
      <c r="A53" s="852"/>
      <c r="B53" s="336" t="s">
        <v>165</v>
      </c>
      <c r="C53" s="546"/>
      <c r="D53" s="361" t="s">
        <v>178</v>
      </c>
      <c r="E53" s="376"/>
      <c r="F53" s="339">
        <v>24.82</v>
      </c>
      <c r="G53" s="346">
        <v>652</v>
      </c>
      <c r="H53" s="340">
        <f t="shared" ref="H53:H116" si="17">F53*G53</f>
        <v>16182.64</v>
      </c>
      <c r="I53" s="547"/>
      <c r="J53" s="341">
        <v>4</v>
      </c>
      <c r="K53" s="342">
        <f t="shared" ref="K53:K57" si="18">G53/P53*60</f>
        <v>3009.23076923078</v>
      </c>
      <c r="L53" s="343">
        <f t="shared" ref="L53:L57" si="19">K53/J53</f>
        <v>752.30769230769499</v>
      </c>
      <c r="M53" s="344">
        <v>0.19444444444444445</v>
      </c>
      <c r="N53" s="344">
        <v>0.20347222222222219</v>
      </c>
      <c r="O53" s="342">
        <v>11</v>
      </c>
      <c r="P53" s="549">
        <f t="shared" ref="P53:P57" si="20">(N53-M53)*24*60</f>
        <v>12.999999999999954</v>
      </c>
      <c r="Q53" s="345"/>
      <c r="R53" s="345"/>
    </row>
    <row r="54" spans="1:18" ht="15.6" customHeight="1">
      <c r="A54" s="852"/>
      <c r="B54" s="336" t="s">
        <v>165</v>
      </c>
      <c r="C54" s="546"/>
      <c r="D54" s="361" t="s">
        <v>179</v>
      </c>
      <c r="E54" s="338"/>
      <c r="F54" s="339">
        <v>30</v>
      </c>
      <c r="G54" s="346">
        <v>846</v>
      </c>
      <c r="H54" s="340">
        <f t="shared" si="17"/>
        <v>25380</v>
      </c>
      <c r="I54" s="547"/>
      <c r="J54" s="341">
        <v>4</v>
      </c>
      <c r="K54" s="342">
        <f t="shared" si="18"/>
        <v>3384.0000000000032</v>
      </c>
      <c r="L54" s="343">
        <f t="shared" si="19"/>
        <v>846.0000000000008</v>
      </c>
      <c r="M54" s="344">
        <v>0.21527777777777779</v>
      </c>
      <c r="N54" s="344">
        <v>0.22569444444444445</v>
      </c>
      <c r="O54" s="342">
        <v>17</v>
      </c>
      <c r="P54" s="549">
        <f t="shared" si="20"/>
        <v>14.999999999999986</v>
      </c>
      <c r="Q54" s="345"/>
      <c r="R54" s="345"/>
    </row>
    <row r="55" spans="1:18" ht="15.6" customHeight="1">
      <c r="A55" s="852"/>
      <c r="B55" s="336" t="s">
        <v>165</v>
      </c>
      <c r="C55" s="546"/>
      <c r="D55" s="363" t="s">
        <v>752</v>
      </c>
      <c r="E55" s="362"/>
      <c r="F55" s="339">
        <v>30</v>
      </c>
      <c r="G55" s="346">
        <v>459</v>
      </c>
      <c r="H55" s="340">
        <f t="shared" si="17"/>
        <v>13770</v>
      </c>
      <c r="I55" s="547"/>
      <c r="J55" s="341">
        <v>4</v>
      </c>
      <c r="K55" s="342">
        <f t="shared" si="18"/>
        <v>3060.0000000000109</v>
      </c>
      <c r="L55" s="343">
        <f t="shared" si="19"/>
        <v>765.00000000000273</v>
      </c>
      <c r="M55" s="344">
        <v>0.23611111111111113</v>
      </c>
      <c r="N55" s="344">
        <v>0.24236111111111111</v>
      </c>
      <c r="O55" s="342">
        <v>15</v>
      </c>
      <c r="P55" s="549">
        <f t="shared" si="20"/>
        <v>8.999999999999968</v>
      </c>
      <c r="Q55" s="345"/>
      <c r="R55" s="345"/>
    </row>
    <row r="56" spans="1:18" ht="15.6" customHeight="1">
      <c r="A56" s="852"/>
      <c r="B56" s="336" t="s">
        <v>165</v>
      </c>
      <c r="C56" s="546"/>
      <c r="D56" s="361" t="s">
        <v>753</v>
      </c>
      <c r="E56" s="362"/>
      <c r="F56" s="339">
        <v>27.48</v>
      </c>
      <c r="G56" s="346">
        <v>882</v>
      </c>
      <c r="H56" s="340">
        <f t="shared" si="17"/>
        <v>24237.360000000001</v>
      </c>
      <c r="I56" s="547"/>
      <c r="J56" s="341">
        <v>3</v>
      </c>
      <c r="K56" s="342">
        <f t="shared" si="18"/>
        <v>3112.9411764705847</v>
      </c>
      <c r="L56" s="343">
        <f t="shared" si="19"/>
        <v>1037.6470588235281</v>
      </c>
      <c r="M56" s="344">
        <v>0.25</v>
      </c>
      <c r="N56" s="344">
        <v>0.26180555555555557</v>
      </c>
      <c r="O56" s="342">
        <v>11</v>
      </c>
      <c r="P56" s="549">
        <f t="shared" si="20"/>
        <v>17.000000000000021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362</v>
      </c>
      <c r="H57" s="340">
        <f t="shared" si="17"/>
        <v>8615.6</v>
      </c>
      <c r="I57" s="547"/>
      <c r="J57" s="341">
        <v>4</v>
      </c>
      <c r="K57" s="342">
        <f t="shared" si="18"/>
        <v>3102.8571428571186</v>
      </c>
      <c r="L57" s="343">
        <f t="shared" si="19"/>
        <v>775.71428571427964</v>
      </c>
      <c r="M57" s="344">
        <v>0.27083333333333331</v>
      </c>
      <c r="N57" s="344">
        <v>0.27569444444444446</v>
      </c>
      <c r="O57" s="342">
        <v>13</v>
      </c>
      <c r="P57" s="549">
        <f t="shared" si="20"/>
        <v>7.0000000000000551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852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852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852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852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853"/>
      <c r="B64" s="336">
        <v>0</v>
      </c>
      <c r="C64" s="204" t="s">
        <v>755</v>
      </c>
      <c r="D64" s="850" t="s">
        <v>750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3101.5048480930823</v>
      </c>
      <c r="L64" s="355">
        <f>AVERAGE(L52:L63)</f>
        <v>818.61150614091764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875</v>
      </c>
      <c r="H65" s="340">
        <f>F65*G65</f>
        <v>15907.5</v>
      </c>
      <c r="I65" s="547"/>
      <c r="J65" s="341">
        <v>3</v>
      </c>
      <c r="K65" s="342">
        <f t="shared" ref="K65:K71" si="21">G65/P65*60</f>
        <v>3088.2352941176432</v>
      </c>
      <c r="L65" s="343">
        <f t="shared" ref="L65:L71" si="22">K65/J65</f>
        <v>1029.4117647058811</v>
      </c>
      <c r="M65" s="344">
        <v>0.18055555555555555</v>
      </c>
      <c r="N65" s="344">
        <v>0.19236111111111112</v>
      </c>
      <c r="O65" s="342">
        <v>20</v>
      </c>
      <c r="P65" s="549">
        <f>(N65-M65)*24*60</f>
        <v>17.000000000000021</v>
      </c>
      <c r="Q65" s="345"/>
      <c r="R65" s="345"/>
    </row>
    <row r="66" spans="1:18" ht="15.6" customHeight="1">
      <c r="A66" s="855"/>
      <c r="B66" s="336" t="s">
        <v>165</v>
      </c>
      <c r="C66" s="546"/>
      <c r="D66" s="382" t="s">
        <v>181</v>
      </c>
      <c r="E66" s="376"/>
      <c r="F66" s="339">
        <v>14.03</v>
      </c>
      <c r="G66" s="346">
        <v>3395</v>
      </c>
      <c r="H66" s="340">
        <f t="shared" ref="H66:H74" si="23">F66*G66</f>
        <v>47631.85</v>
      </c>
      <c r="I66" s="547"/>
      <c r="J66" s="341">
        <v>3</v>
      </c>
      <c r="K66" s="342">
        <f t="shared" si="21"/>
        <v>3182.8125000000014</v>
      </c>
      <c r="L66" s="343">
        <f t="shared" si="22"/>
        <v>1060.9375000000005</v>
      </c>
      <c r="M66" s="344">
        <v>0.20625000000000002</v>
      </c>
      <c r="N66" s="344">
        <v>0.25069444444444444</v>
      </c>
      <c r="O66" s="342">
        <v>20</v>
      </c>
      <c r="P66" s="549">
        <f t="shared" ref="P66:P71" si="24">(N66-M66)*24*60</f>
        <v>63.999999999999972</v>
      </c>
      <c r="Q66" s="345"/>
      <c r="R66" s="345"/>
    </row>
    <row r="67" spans="1:18" ht="15.6" customHeight="1">
      <c r="A67" s="855"/>
      <c r="B67" s="336" t="s">
        <v>165</v>
      </c>
      <c r="C67" s="546"/>
      <c r="D67" s="360" t="s">
        <v>182</v>
      </c>
      <c r="E67" s="362"/>
      <c r="F67" s="339">
        <v>18.18</v>
      </c>
      <c r="G67" s="346">
        <v>1506</v>
      </c>
      <c r="H67" s="340">
        <f t="shared" si="23"/>
        <v>27379.079999999998</v>
      </c>
      <c r="I67" s="547"/>
      <c r="J67" s="341">
        <v>3</v>
      </c>
      <c r="K67" s="342">
        <f t="shared" si="21"/>
        <v>3115.8620689655199</v>
      </c>
      <c r="L67" s="343">
        <f t="shared" si="22"/>
        <v>1038.6206896551732</v>
      </c>
      <c r="M67" s="344">
        <v>0.2638888888888889</v>
      </c>
      <c r="N67" s="344">
        <v>0.28402777777777777</v>
      </c>
      <c r="O67" s="342">
        <v>19</v>
      </c>
      <c r="P67" s="549">
        <f t="shared" si="24"/>
        <v>28.999999999999979</v>
      </c>
      <c r="Q67" s="345"/>
      <c r="R67" s="345"/>
    </row>
    <row r="68" spans="1:18" ht="15.6" customHeight="1">
      <c r="A68" s="855"/>
      <c r="B68" s="336" t="s">
        <v>165</v>
      </c>
      <c r="C68" s="546"/>
      <c r="D68" s="361" t="s">
        <v>757</v>
      </c>
      <c r="E68" s="362"/>
      <c r="F68" s="339">
        <v>17.07</v>
      </c>
      <c r="G68" s="346">
        <v>991</v>
      </c>
      <c r="H68" s="340">
        <f t="shared" si="23"/>
        <v>16916.37</v>
      </c>
      <c r="I68" s="547"/>
      <c r="J68" s="341">
        <v>3</v>
      </c>
      <c r="K68" s="342">
        <f t="shared" si="21"/>
        <v>3129.4736842105372</v>
      </c>
      <c r="L68" s="343">
        <f t="shared" si="22"/>
        <v>1043.1578947368457</v>
      </c>
      <c r="M68" s="344">
        <v>0.29166666666666669</v>
      </c>
      <c r="N68" s="344">
        <v>0.30486111111111108</v>
      </c>
      <c r="O68" s="342">
        <v>11</v>
      </c>
      <c r="P68" s="549">
        <f t="shared" si="24"/>
        <v>18.999999999999932</v>
      </c>
      <c r="Q68" s="345"/>
      <c r="R68" s="345"/>
    </row>
    <row r="69" spans="1:18" ht="15.6" customHeight="1">
      <c r="A69" s="855"/>
      <c r="B69" s="336" t="s">
        <v>165</v>
      </c>
      <c r="C69" s="546"/>
      <c r="D69" s="363" t="s">
        <v>758</v>
      </c>
      <c r="E69" s="362"/>
      <c r="F69" s="339">
        <v>20.72</v>
      </c>
      <c r="G69" s="346">
        <v>462</v>
      </c>
      <c r="H69" s="340">
        <f t="shared" si="23"/>
        <v>9572.64</v>
      </c>
      <c r="I69" s="547"/>
      <c r="J69" s="341">
        <v>3</v>
      </c>
      <c r="K69" s="342">
        <f t="shared" si="21"/>
        <v>214.88372093023253</v>
      </c>
      <c r="L69" s="343">
        <f t="shared" si="22"/>
        <v>71.627906976744171</v>
      </c>
      <c r="M69" s="344">
        <v>0.3125</v>
      </c>
      <c r="N69" s="344">
        <v>0.40208333333333335</v>
      </c>
      <c r="O69" s="342">
        <v>11</v>
      </c>
      <c r="P69" s="549">
        <f t="shared" si="24"/>
        <v>129.00000000000003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4543</v>
      </c>
      <c r="H70" s="340">
        <f t="shared" si="23"/>
        <v>64899.999999999985</v>
      </c>
      <c r="I70" s="547"/>
      <c r="J70" s="341">
        <v>3</v>
      </c>
      <c r="K70" s="342">
        <f t="shared" si="21"/>
        <v>3169.5348837209294</v>
      </c>
      <c r="L70" s="343">
        <f t="shared" si="22"/>
        <v>1056.5116279069764</v>
      </c>
      <c r="M70" s="344">
        <v>0.3263888888888889</v>
      </c>
      <c r="N70" s="344">
        <v>0.38611111111111113</v>
      </c>
      <c r="O70" s="342">
        <v>11</v>
      </c>
      <c r="P70" s="549">
        <f t="shared" si="24"/>
        <v>86.000000000000014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759</v>
      </c>
      <c r="E71" s="362"/>
      <c r="F71" s="339">
        <v>24.76</v>
      </c>
      <c r="G71" s="378">
        <v>695</v>
      </c>
      <c r="H71" s="340">
        <f t="shared" si="23"/>
        <v>17208.2</v>
      </c>
      <c r="I71" s="547"/>
      <c r="J71" s="341">
        <v>4</v>
      </c>
      <c r="K71" s="342">
        <f t="shared" si="21"/>
        <v>2978.5714285714389</v>
      </c>
      <c r="L71" s="343">
        <f t="shared" si="22"/>
        <v>744.64285714285973</v>
      </c>
      <c r="M71" s="344">
        <v>0.39583333333333331</v>
      </c>
      <c r="N71" s="344">
        <v>0.4055555555555555</v>
      </c>
      <c r="O71" s="342">
        <v>14</v>
      </c>
      <c r="P71" s="549">
        <f t="shared" si="24"/>
        <v>13.99999999999995</v>
      </c>
      <c r="Q71" s="345"/>
      <c r="R71" s="345"/>
    </row>
    <row r="72" spans="1:18" ht="15.6" customHeight="1">
      <c r="A72" s="855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855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855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856"/>
      <c r="B75" s="336">
        <v>0</v>
      </c>
      <c r="C75" s="204" t="s">
        <v>760</v>
      </c>
      <c r="D75" s="850" t="s">
        <v>750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2697.0533686451863</v>
      </c>
      <c r="L75" s="355">
        <f>AVERAGE(L65:L74)</f>
        <v>863.55860587492577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750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2230</v>
      </c>
      <c r="H82" s="389">
        <f t="shared" ref="H82:H90" si="25">F82*G82</f>
        <v>49773.599999999999</v>
      </c>
      <c r="I82" s="547"/>
      <c r="J82" s="341">
        <v>4</v>
      </c>
      <c r="K82" s="342">
        <f>G82/P82*60</f>
        <v>3344.9999999999986</v>
      </c>
      <c r="L82" s="343">
        <f t="shared" ref="L82:L83" si="26">K82/J82</f>
        <v>836.24999999999966</v>
      </c>
      <c r="M82" s="344">
        <v>0.72152777777777777</v>
      </c>
      <c r="N82" s="344">
        <v>0.74930555555555556</v>
      </c>
      <c r="O82" s="342">
        <v>19</v>
      </c>
      <c r="P82" s="549">
        <f>(N82-M82)*24*60</f>
        <v>40.000000000000014</v>
      </c>
      <c r="Q82" s="345"/>
      <c r="R82" s="345"/>
    </row>
    <row r="83" spans="1:18">
      <c r="A83" s="841"/>
      <c r="B83" s="336" t="s">
        <v>165</v>
      </c>
      <c r="C83" s="359"/>
      <c r="D83" s="394" t="s">
        <v>763</v>
      </c>
      <c r="E83" s="388"/>
      <c r="F83" s="339">
        <v>24.54</v>
      </c>
      <c r="G83" s="364">
        <v>1361</v>
      </c>
      <c r="H83" s="389">
        <f t="shared" si="25"/>
        <v>33398.94</v>
      </c>
      <c r="I83" s="547"/>
      <c r="J83" s="341">
        <v>3</v>
      </c>
      <c r="K83" s="342">
        <f t="shared" ref="K83" si="27">G83/P83*60</f>
        <v>2333.1428571428442</v>
      </c>
      <c r="L83" s="343">
        <f t="shared" si="26"/>
        <v>777.71428571428135</v>
      </c>
      <c r="M83" s="344">
        <v>0.76388888888888884</v>
      </c>
      <c r="N83" s="344">
        <v>0.78819444444444453</v>
      </c>
      <c r="O83" s="342">
        <v>21</v>
      </c>
      <c r="P83" s="549">
        <f t="shared" ref="P83" si="28">(N83-M83)*24*60</f>
        <v>35.000000000000199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764</v>
      </c>
      <c r="D91" s="842" t="s">
        <v>750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2839.0714285714212</v>
      </c>
      <c r="L91" s="355">
        <f>AVERAGE(L82:L90)</f>
        <v>806.9821428571405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7703</v>
      </c>
      <c r="H92" s="340">
        <f t="shared" ref="H92:H99" si="29">F92*G92</f>
        <v>128331.98</v>
      </c>
      <c r="I92" s="547"/>
      <c r="J92" s="341">
        <v>4</v>
      </c>
      <c r="K92" s="342">
        <f>G92/P92*60</f>
        <v>2888.6249999999991</v>
      </c>
      <c r="L92" s="343">
        <f t="shared" ref="L92:L93" si="30">K92/J92</f>
        <v>722.15624999999977</v>
      </c>
      <c r="M92" s="344">
        <v>0.72361111111111109</v>
      </c>
      <c r="N92" s="344">
        <v>0.83472222222222225</v>
      </c>
      <c r="O92" s="335">
        <v>22</v>
      </c>
      <c r="P92" s="549">
        <f>(N92-M92)*24*60</f>
        <v>160.00000000000006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5074</v>
      </c>
      <c r="H93" s="340">
        <f t="shared" si="29"/>
        <v>90778.472727272732</v>
      </c>
      <c r="I93" s="547"/>
      <c r="J93" s="341">
        <v>3</v>
      </c>
      <c r="K93" s="342">
        <f t="shared" ref="K93" si="31">G93/P93*60</f>
        <v>3044.400000000006</v>
      </c>
      <c r="L93" s="343">
        <f t="shared" si="30"/>
        <v>1014.800000000002</v>
      </c>
      <c r="M93" s="344">
        <v>0.85069444444444453</v>
      </c>
      <c r="N93" s="344">
        <v>0.92013888888888884</v>
      </c>
      <c r="O93" s="335">
        <v>23</v>
      </c>
      <c r="P93" s="549">
        <f>(N93-M93)*24*60</f>
        <v>99.999999999999801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845"/>
      <c r="B100" s="336">
        <v>0</v>
      </c>
      <c r="C100" s="204" t="s">
        <v>766</v>
      </c>
      <c r="D100" s="838" t="s">
        <v>750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2966.5125000000025</v>
      </c>
      <c r="L100" s="355">
        <f>AVERAGE(L92:L99)</f>
        <v>868.47812500000089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2144</v>
      </c>
      <c r="H101" s="340">
        <f t="shared" ref="H101:H110" si="32">F101*G101</f>
        <v>64320</v>
      </c>
      <c r="I101" s="547"/>
      <c r="J101" s="341">
        <v>3</v>
      </c>
      <c r="K101" s="342">
        <f>G101/P101*60</f>
        <v>3137.5609756097551</v>
      </c>
      <c r="L101" s="343">
        <f t="shared" ref="L101:L105" si="33">K101/J101</f>
        <v>1045.853658536585</v>
      </c>
      <c r="M101" s="344">
        <v>0.72083333333333333</v>
      </c>
      <c r="N101" s="344">
        <v>0.74930555555555556</v>
      </c>
      <c r="O101" s="335">
        <v>18</v>
      </c>
      <c r="P101" s="342">
        <f t="shared" ref="P101:P103" si="34">(N101-M101)*24*60</f>
        <v>41.000000000000014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1984</v>
      </c>
      <c r="H102" s="340">
        <f t="shared" si="32"/>
        <v>49242.879999999997</v>
      </c>
      <c r="I102" s="547"/>
      <c r="J102" s="341">
        <v>4</v>
      </c>
      <c r="K102" s="342">
        <f t="shared" ref="K102:K105" si="35">G102/P102*60</f>
        <v>2975.9999999999986</v>
      </c>
      <c r="L102" s="343">
        <f t="shared" si="33"/>
        <v>743.99999999999966</v>
      </c>
      <c r="M102" s="344">
        <v>0.76388888888888884</v>
      </c>
      <c r="N102" s="344">
        <v>0.79166666666666663</v>
      </c>
      <c r="O102" s="335">
        <v>21</v>
      </c>
      <c r="P102" s="342">
        <f t="shared" si="34"/>
        <v>40.000000000000014</v>
      </c>
      <c r="Q102" s="345"/>
      <c r="R102" s="345"/>
    </row>
    <row r="103" spans="1:18">
      <c r="A103" s="830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667</v>
      </c>
      <c r="H103" s="340">
        <f t="shared" si="32"/>
        <v>15874.6</v>
      </c>
      <c r="I103" s="547"/>
      <c r="J103" s="341">
        <v>4</v>
      </c>
      <c r="K103" s="342">
        <f t="shared" si="35"/>
        <v>3638.1818181817785</v>
      </c>
      <c r="L103" s="343">
        <f t="shared" si="33"/>
        <v>909.54545454544461</v>
      </c>
      <c r="M103" s="344">
        <v>0.80555555555555547</v>
      </c>
      <c r="N103" s="344">
        <v>0.81319444444444444</v>
      </c>
      <c r="O103" s="335">
        <v>20</v>
      </c>
      <c r="P103" s="342">
        <f t="shared" si="34"/>
        <v>11.000000000000121</v>
      </c>
      <c r="Q103" s="345"/>
      <c r="R103" s="345"/>
    </row>
    <row r="104" spans="1:18">
      <c r="A104" s="830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1275</v>
      </c>
      <c r="H104" s="340">
        <f t="shared" si="32"/>
        <v>31569.000000000004</v>
      </c>
      <c r="I104" s="547"/>
      <c r="J104" s="341">
        <v>4</v>
      </c>
      <c r="K104" s="342">
        <f t="shared" si="35"/>
        <v>3477.2727272727143</v>
      </c>
      <c r="L104" s="343">
        <f t="shared" si="33"/>
        <v>869.31818181817857</v>
      </c>
      <c r="M104" s="344">
        <v>0.82638888888888884</v>
      </c>
      <c r="N104" s="344">
        <v>0.84166666666666667</v>
      </c>
      <c r="O104" s="335">
        <v>19</v>
      </c>
      <c r="P104" s="342">
        <f>(N104-M104)*24*60</f>
        <v>22.000000000000082</v>
      </c>
      <c r="Q104" s="345"/>
      <c r="R104" s="345"/>
    </row>
    <row r="105" spans="1:18">
      <c r="A105" s="830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7972</v>
      </c>
      <c r="H105" s="340">
        <f t="shared" si="32"/>
        <v>111847.15999999999</v>
      </c>
      <c r="I105" s="547"/>
      <c r="J105" s="341">
        <v>3</v>
      </c>
      <c r="K105" s="342">
        <f t="shared" si="35"/>
        <v>3085.935483870966</v>
      </c>
      <c r="L105" s="343">
        <f t="shared" si="33"/>
        <v>1028.645161290322</v>
      </c>
      <c r="M105" s="344">
        <v>0.85763888888888884</v>
      </c>
      <c r="N105" s="344">
        <v>0.96527777777777779</v>
      </c>
      <c r="O105" s="335">
        <v>23</v>
      </c>
      <c r="P105" s="342">
        <f>(N105-M105)*24*60</f>
        <v>155.00000000000009</v>
      </c>
      <c r="Q105" s="343"/>
      <c r="R105" s="345"/>
    </row>
    <row r="106" spans="1:18">
      <c r="A106" s="830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755</v>
      </c>
      <c r="D111" s="831" t="s">
        <v>750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3262.990200987043</v>
      </c>
      <c r="L111" s="355">
        <f>AVERAGE(L101:L110)</f>
        <v>919.47249123810593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3890</v>
      </c>
      <c r="H112" s="389">
        <f t="shared" si="17"/>
        <v>111137.3</v>
      </c>
      <c r="I112" s="547"/>
      <c r="J112" s="341">
        <v>3</v>
      </c>
      <c r="K112" s="342">
        <f t="shared" ref="K112:K117" si="36">G112/P112*60</f>
        <v>3111.9999999999973</v>
      </c>
      <c r="L112" s="343">
        <f t="shared" ref="L112:L117" si="37">K112/J112</f>
        <v>1037.3333333333323</v>
      </c>
      <c r="M112" s="344">
        <v>0.72152777777777777</v>
      </c>
      <c r="N112" s="344">
        <v>0.77361111111111114</v>
      </c>
      <c r="O112" s="335">
        <v>19</v>
      </c>
      <c r="P112" s="549">
        <f t="shared" ref="P112:P116" si="38">(N112-M112)*24*60</f>
        <v>75.000000000000057</v>
      </c>
      <c r="Q112" s="335"/>
      <c r="R112" s="335"/>
    </row>
    <row r="113" spans="1:18">
      <c r="A113" s="833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1176</v>
      </c>
      <c r="H113" s="389">
        <f t="shared" si="17"/>
        <v>29435.280000000002</v>
      </c>
      <c r="I113" s="547"/>
      <c r="J113" s="341">
        <v>4</v>
      </c>
      <c r="K113" s="342">
        <f t="shared" si="36"/>
        <v>3207.2727272727388</v>
      </c>
      <c r="L113" s="343">
        <f t="shared" si="37"/>
        <v>801.81818181818471</v>
      </c>
      <c r="M113" s="344">
        <v>0.78472222222222221</v>
      </c>
      <c r="N113" s="344">
        <v>0.79999999999999993</v>
      </c>
      <c r="O113" s="335">
        <v>21</v>
      </c>
      <c r="P113" s="549">
        <f t="shared" si="38"/>
        <v>21.999999999999922</v>
      </c>
      <c r="Q113" s="345"/>
      <c r="R113" s="345"/>
    </row>
    <row r="114" spans="1:18">
      <c r="A114" s="833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3534</v>
      </c>
      <c r="H114" s="389">
        <f t="shared" si="17"/>
        <v>59017.799999999996</v>
      </c>
      <c r="I114" s="547"/>
      <c r="J114" s="341">
        <v>3</v>
      </c>
      <c r="K114" s="342">
        <f t="shared" si="36"/>
        <v>3029.1428571428542</v>
      </c>
      <c r="L114" s="343">
        <f t="shared" si="37"/>
        <v>1009.7142857142848</v>
      </c>
      <c r="M114" s="344">
        <v>0.8125</v>
      </c>
      <c r="N114" s="344">
        <v>0.86111111111111116</v>
      </c>
      <c r="O114" s="335">
        <v>18</v>
      </c>
      <c r="P114" s="549">
        <f t="shared" si="38"/>
        <v>70.000000000000071</v>
      </c>
      <c r="Q114" s="345"/>
      <c r="R114" s="345"/>
    </row>
    <row r="115" spans="1:18">
      <c r="A115" s="833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1482</v>
      </c>
      <c r="H115" s="389">
        <f t="shared" si="17"/>
        <v>26942.76</v>
      </c>
      <c r="I115" s="547"/>
      <c r="J115" s="341">
        <v>3</v>
      </c>
      <c r="K115" s="342">
        <f t="shared" si="36"/>
        <v>3175.7142857142971</v>
      </c>
      <c r="L115" s="343">
        <f t="shared" si="37"/>
        <v>1058.5714285714323</v>
      </c>
      <c r="M115" s="344">
        <v>0.875</v>
      </c>
      <c r="N115" s="344">
        <v>0.89444444444444438</v>
      </c>
      <c r="O115" s="335">
        <v>20</v>
      </c>
      <c r="P115" s="549">
        <f t="shared" si="38"/>
        <v>27.999999999999901</v>
      </c>
      <c r="Q115" s="345"/>
      <c r="R115" s="345"/>
    </row>
    <row r="116" spans="1:18">
      <c r="A116" s="833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1424</v>
      </c>
      <c r="H116" s="389">
        <f t="shared" si="17"/>
        <v>25888.32</v>
      </c>
      <c r="I116" s="547"/>
      <c r="J116" s="341">
        <v>3</v>
      </c>
      <c r="K116" s="342">
        <f t="shared" si="36"/>
        <v>3164.4444444444366</v>
      </c>
      <c r="L116" s="343">
        <f t="shared" si="37"/>
        <v>1054.8148148148123</v>
      </c>
      <c r="M116" s="344">
        <v>0.90972222222222221</v>
      </c>
      <c r="N116" s="391">
        <v>0.92847222222222225</v>
      </c>
      <c r="O116" s="335">
        <v>22</v>
      </c>
      <c r="P116" s="549">
        <f t="shared" si="38"/>
        <v>27.000000000000064</v>
      </c>
      <c r="Q116" s="345"/>
      <c r="R116" s="345"/>
    </row>
    <row r="117" spans="1:18">
      <c r="A117" s="833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11317</v>
      </c>
      <c r="H117" s="389">
        <f t="shared" ref="H117:H123" si="39">F117*G117</f>
        <v>161671.42857142855</v>
      </c>
      <c r="I117" s="547"/>
      <c r="J117" s="341">
        <v>3</v>
      </c>
      <c r="K117" s="342">
        <f t="shared" si="36"/>
        <v>3017.8666666666663</v>
      </c>
      <c r="L117" s="343">
        <f t="shared" si="37"/>
        <v>1005.9555555555554</v>
      </c>
      <c r="M117" s="344">
        <v>46305.944444444445</v>
      </c>
      <c r="N117" s="344">
        <v>46306.100694444445</v>
      </c>
      <c r="O117" s="335">
        <v>23</v>
      </c>
      <c r="P117" s="342">
        <f>(N117-M117)*24*60</f>
        <v>225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833"/>
      <c r="B124" s="349">
        <v>0</v>
      </c>
      <c r="C124" s="204" t="s">
        <v>760</v>
      </c>
      <c r="D124" s="834" t="s">
        <v>750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3117.7401635401652</v>
      </c>
      <c r="L124" s="355">
        <f>AVERAGE(L112:L123)</f>
        <v>994.7012666346003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80" activePane="bottomRight" state="frozen"/>
      <selection activeCell="R132" sqref="R132"/>
      <selection pane="topRight" activeCell="R132" sqref="R132"/>
      <selection pane="bottomLeft" activeCell="R132" sqref="R132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141085.35</v>
      </c>
      <c r="F1" s="552" t="s">
        <v>3</v>
      </c>
      <c r="G1" s="59">
        <f>SUM(H5:H173)</f>
        <v>5631668.1347505115</v>
      </c>
      <c r="H1" s="564" t="s">
        <v>77</v>
      </c>
      <c r="I1" s="60">
        <f>M17+M30+M43+M56+M69+M82+M95+M108+M121+M134+M147+M160+M173</f>
        <v>190.59325396825398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809</v>
      </c>
      <c r="Q1" s="956"/>
      <c r="R1" s="956"/>
      <c r="S1" s="956"/>
      <c r="T1" s="956" t="s">
        <v>782</v>
      </c>
      <c r="U1" s="956"/>
      <c r="V1" s="956"/>
      <c r="W1" s="956"/>
      <c r="X1" s="956"/>
      <c r="Y1" s="956"/>
      <c r="Z1" s="61" t="s">
        <v>810</v>
      </c>
      <c r="AA1" s="61" t="s">
        <v>811</v>
      </c>
      <c r="AB1" s="961" t="s">
        <v>812</v>
      </c>
      <c r="AC1" s="962"/>
      <c r="AD1" s="61" t="s">
        <v>810</v>
      </c>
      <c r="AE1" s="61" t="s">
        <v>813</v>
      </c>
      <c r="AF1" s="956" t="s">
        <v>814</v>
      </c>
      <c r="AG1" s="957"/>
      <c r="AH1" s="957"/>
      <c r="AK1" s="62" t="s">
        <v>815</v>
      </c>
    </row>
    <row r="2" spans="1:37" ht="26.25" customHeight="1">
      <c r="A2" s="960" t="s">
        <v>856</v>
      </c>
      <c r="B2" s="960"/>
      <c r="C2" s="567"/>
      <c r="D2" s="567" t="s">
        <v>784</v>
      </c>
      <c r="E2" s="63">
        <f>AVERAGE(O17,O30,O43,O56,O69,O82,O95,O108,O121,O134,O147,O160,O173)</f>
        <v>126.91057937057209</v>
      </c>
      <c r="F2" s="64" t="s">
        <v>80</v>
      </c>
      <c r="G2" s="65">
        <f>G1/E1</f>
        <v>39.916746386145064</v>
      </c>
      <c r="H2" s="564" t="s">
        <v>81</v>
      </c>
      <c r="I2" s="564">
        <f>COUNT(I5:I173)</f>
        <v>10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3</v>
      </c>
      <c r="AE2" s="67">
        <f>AE17+AE30+AE43+AE56+AE69+AE82+AE95+AE108+AE121+AE134+AE147+AE160+AE173</f>
        <v>4</v>
      </c>
      <c r="AF2" s="957"/>
      <c r="AG2" s="957"/>
      <c r="AH2" s="957"/>
      <c r="AK2" s="402">
        <f>AVERAGE(AK5:AK9999)</f>
        <v>6.3655597326649982</v>
      </c>
    </row>
    <row r="3" spans="1:37" ht="30.6" customHeight="1">
      <c r="A3" s="895" t="s">
        <v>786</v>
      </c>
      <c r="B3" s="895" t="s">
        <v>82</v>
      </c>
      <c r="C3" s="958"/>
      <c r="D3" s="895" t="s">
        <v>788</v>
      </c>
      <c r="E3" s="895"/>
      <c r="F3" s="958" t="s">
        <v>83</v>
      </c>
      <c r="G3" s="951" t="s">
        <v>84</v>
      </c>
      <c r="H3" s="958" t="s">
        <v>85</v>
      </c>
      <c r="I3" s="952" t="s">
        <v>791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793</v>
      </c>
      <c r="O3" s="924" t="s">
        <v>784</v>
      </c>
      <c r="P3" s="955" t="s">
        <v>792</v>
      </c>
      <c r="Q3" s="924" t="s">
        <v>784</v>
      </c>
      <c r="R3" s="949" t="s">
        <v>817</v>
      </c>
      <c r="S3" s="925" t="s">
        <v>818</v>
      </c>
      <c r="T3" s="951" t="s">
        <v>88</v>
      </c>
      <c r="U3" s="951"/>
      <c r="V3" s="950" t="s">
        <v>89</v>
      </c>
      <c r="W3" s="952" t="s">
        <v>794</v>
      </c>
      <c r="X3" s="951" t="s">
        <v>795</v>
      </c>
      <c r="Y3" s="951"/>
      <c r="Z3" s="953" t="s">
        <v>819</v>
      </c>
      <c r="AA3" s="954"/>
      <c r="AB3" s="944" t="s">
        <v>820</v>
      </c>
      <c r="AC3" s="945"/>
      <c r="AD3" s="946" t="s">
        <v>821</v>
      </c>
      <c r="AE3" s="947"/>
      <c r="AF3" s="948" t="s">
        <v>793</v>
      </c>
      <c r="AG3" s="949" t="s">
        <v>817</v>
      </c>
      <c r="AH3" s="925" t="s">
        <v>818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561" t="s">
        <v>90</v>
      </c>
      <c r="U4" s="561" t="s">
        <v>91</v>
      </c>
      <c r="V4" s="951"/>
      <c r="W4" s="952"/>
      <c r="X4" s="552" t="s">
        <v>796</v>
      </c>
      <c r="Y4" s="552" t="s">
        <v>36</v>
      </c>
      <c r="Z4" s="561" t="s">
        <v>822</v>
      </c>
      <c r="AA4" s="561" t="s">
        <v>823</v>
      </c>
      <c r="AB4" s="945"/>
      <c r="AC4" s="945"/>
      <c r="AD4" s="561" t="s">
        <v>824</v>
      </c>
      <c r="AE4" s="68" t="s">
        <v>825</v>
      </c>
      <c r="AF4" s="948"/>
      <c r="AG4" s="949"/>
      <c r="AH4" s="925"/>
      <c r="AK4" s="951"/>
    </row>
    <row r="5" spans="1:37" ht="18.75" customHeight="1">
      <c r="A5" s="940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705.3</v>
      </c>
      <c r="H5" s="75">
        <f t="shared" ref="H5:H16" si="0">F5*G5</f>
        <v>26039.675999999999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1" si="1">G5/W5*60</f>
        <v>1511.3571428571438</v>
      </c>
      <c r="O5" s="77">
        <f t="shared" ref="O5:O11" si="2">N5/M5</f>
        <v>125.94642857142865</v>
      </c>
      <c r="P5" s="78">
        <f t="shared" ref="P5:P11" si="3">M5-J5</f>
        <v>0</v>
      </c>
      <c r="Q5" s="79">
        <f t="shared" ref="Q5:Q11" si="4">O5-L5</f>
        <v>-40.720238095238003</v>
      </c>
      <c r="R5" s="554">
        <f t="shared" ref="R5:R11" si="5">O5/L5</f>
        <v>0.75567857142857198</v>
      </c>
      <c r="S5" s="910">
        <f>R17</f>
        <v>0.87685184084979784</v>
      </c>
      <c r="T5" s="80">
        <v>0.25</v>
      </c>
      <c r="U5" s="80">
        <v>0.26944444444444443</v>
      </c>
      <c r="V5" s="552">
        <v>5</v>
      </c>
      <c r="W5" s="562">
        <f>(U5-T5)*24*60</f>
        <v>27.999999999999979</v>
      </c>
      <c r="X5" s="552"/>
      <c r="Y5" s="552"/>
      <c r="Z5" s="81"/>
      <c r="AA5" s="81"/>
      <c r="AB5" s="895"/>
      <c r="AC5" s="895"/>
      <c r="AD5" s="82"/>
      <c r="AE5" s="82"/>
      <c r="AF5" s="78">
        <f t="shared" ref="AF5:AF70" si="6">N5-K5</f>
        <v>-488.6428571428562</v>
      </c>
      <c r="AG5" s="554">
        <f t="shared" ref="AG5:AG70" si="7">N5/K5</f>
        <v>0.75567857142857187</v>
      </c>
      <c r="AH5" s="910">
        <f>AG17</f>
        <v>0.88626336742310918</v>
      </c>
      <c r="AJ5" s="62" t="str">
        <f>A5</f>
        <v>四度一組
(ET-600)</v>
      </c>
      <c r="AK5" s="404">
        <f>AVERAGE(AK6:AK16)</f>
        <v>6.333333333333357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3665.35</v>
      </c>
      <c r="H6" s="75">
        <f t="shared" si="0"/>
        <v>138660.1905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2244.0918367346944</v>
      </c>
      <c r="O6" s="77">
        <f t="shared" si="2"/>
        <v>112.20459183673472</v>
      </c>
      <c r="P6" s="78">
        <f t="shared" si="3"/>
        <v>0</v>
      </c>
      <c r="Q6" s="79">
        <f t="shared" si="4"/>
        <v>-7.7954081632652787</v>
      </c>
      <c r="R6" s="554">
        <f t="shared" si="5"/>
        <v>0.93503826530612266</v>
      </c>
      <c r="S6" s="910"/>
      <c r="T6" s="80">
        <v>0.27361111111111108</v>
      </c>
      <c r="U6" s="80">
        <v>0.34166666666666662</v>
      </c>
      <c r="V6" s="552">
        <v>6</v>
      </c>
      <c r="W6" s="562">
        <f t="shared" ref="W6:W17" si="8">(U6-T6)*24*60</f>
        <v>97.999999999999972</v>
      </c>
      <c r="X6" s="83"/>
      <c r="Y6" s="83"/>
      <c r="Z6" s="84"/>
      <c r="AA6" s="84"/>
      <c r="AB6" s="895"/>
      <c r="AC6" s="895"/>
      <c r="AD6" s="550"/>
      <c r="AE6" s="550"/>
      <c r="AF6" s="78">
        <f t="shared" si="6"/>
        <v>-155.90816326530557</v>
      </c>
      <c r="AG6" s="554">
        <f t="shared" si="7"/>
        <v>0.93503826530612266</v>
      </c>
      <c r="AH6" s="910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1864</v>
      </c>
      <c r="H7" s="75">
        <f t="shared" si="0"/>
        <v>66898.960000000006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2330.0000000000005</v>
      </c>
      <c r="O7" s="77">
        <f t="shared" si="2"/>
        <v>129.44444444444446</v>
      </c>
      <c r="P7" s="78">
        <f t="shared" si="3"/>
        <v>0</v>
      </c>
      <c r="Q7" s="79">
        <f t="shared" si="4"/>
        <v>-13.388888888888886</v>
      </c>
      <c r="R7" s="554">
        <f t="shared" si="5"/>
        <v>0.90626215480357841</v>
      </c>
      <c r="S7" s="910"/>
      <c r="T7" s="80">
        <v>0.3569444444444444</v>
      </c>
      <c r="U7" s="80">
        <v>0.39027777777777772</v>
      </c>
      <c r="V7" s="552">
        <v>22</v>
      </c>
      <c r="W7" s="562">
        <f t="shared" si="8"/>
        <v>47.999999999999986</v>
      </c>
      <c r="X7" s="83">
        <v>0.34583333333333338</v>
      </c>
      <c r="Y7" s="83">
        <v>0.35555555555555557</v>
      </c>
      <c r="Z7" s="84"/>
      <c r="AA7" s="84"/>
      <c r="AB7" s="895"/>
      <c r="AC7" s="895"/>
      <c r="AD7" s="550"/>
      <c r="AE7" s="550"/>
      <c r="AF7" s="78">
        <f t="shared" si="6"/>
        <v>-240.99999999999955</v>
      </c>
      <c r="AG7" s="554">
        <f t="shared" si="7"/>
        <v>0.90626215480357852</v>
      </c>
      <c r="AH7" s="910"/>
      <c r="AJ7" s="405">
        <f t="shared" ref="AJ7:AJ16" si="9">IF((IF(V7&lt;10,V7,(X7-U6)*1440))=0,"",IF(V7&lt;10,V7,(X7-U6)*1440))</f>
        <v>6.0000000000001386</v>
      </c>
      <c r="AK7" s="406">
        <f t="shared" ref="AK7:AK16" si="10">IF(AJ7&gt;4,AJ7,"")</f>
        <v>6.0000000000001386</v>
      </c>
    </row>
    <row r="8" spans="1:37" ht="19.2" customHeight="1">
      <c r="A8" s="941"/>
      <c r="B8" s="69" t="s">
        <v>162</v>
      </c>
      <c r="C8" s="70"/>
      <c r="D8" s="71" t="s">
        <v>99</v>
      </c>
      <c r="E8" s="72"/>
      <c r="F8" s="73">
        <v>37.799999999999997</v>
      </c>
      <c r="G8" s="85">
        <v>6952</v>
      </c>
      <c r="H8" s="75">
        <f t="shared" si="0"/>
        <v>262785.59999999998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2482.8571428571431</v>
      </c>
      <c r="O8" s="77">
        <f t="shared" si="2"/>
        <v>124.14285714285715</v>
      </c>
      <c r="P8" s="78">
        <f t="shared" si="3"/>
        <v>0</v>
      </c>
      <c r="Q8" s="79">
        <f t="shared" si="4"/>
        <v>-14.307142857142836</v>
      </c>
      <c r="R8" s="554">
        <f t="shared" si="5"/>
        <v>0.89666202342258694</v>
      </c>
      <c r="S8" s="910"/>
      <c r="T8" s="80">
        <v>0.39513888888888887</v>
      </c>
      <c r="U8" s="80">
        <v>0.51180555555555551</v>
      </c>
      <c r="V8" s="552">
        <v>7</v>
      </c>
      <c r="W8" s="562">
        <f t="shared" si="8"/>
        <v>167.99999999999997</v>
      </c>
      <c r="X8" s="83"/>
      <c r="Y8" s="83"/>
      <c r="Z8" s="84"/>
      <c r="AA8" s="84"/>
      <c r="AB8" s="895"/>
      <c r="AC8" s="895"/>
      <c r="AD8" s="550"/>
      <c r="AE8" s="550"/>
      <c r="AF8" s="78">
        <f t="shared" si="6"/>
        <v>-286.14285714285688</v>
      </c>
      <c r="AG8" s="554">
        <f t="shared" si="7"/>
        <v>0.89666202342258694</v>
      </c>
      <c r="AH8" s="910"/>
      <c r="AJ8" s="405">
        <f t="shared" si="9"/>
        <v>7</v>
      </c>
      <c r="AK8" s="406">
        <f t="shared" si="10"/>
        <v>7</v>
      </c>
    </row>
    <row r="9" spans="1:37" ht="19.2" customHeight="1">
      <c r="A9" s="941"/>
      <c r="B9" s="69" t="s">
        <v>162</v>
      </c>
      <c r="C9" s="86"/>
      <c r="D9" s="71" t="s">
        <v>97</v>
      </c>
      <c r="E9" s="87"/>
      <c r="F9" s="73">
        <v>31.11</v>
      </c>
      <c r="G9" s="74">
        <v>1748</v>
      </c>
      <c r="H9" s="75">
        <f t="shared" si="0"/>
        <v>54380.28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2383.6363636363635</v>
      </c>
      <c r="O9" s="77">
        <f t="shared" si="2"/>
        <v>132.42424242424241</v>
      </c>
      <c r="P9" s="78">
        <f t="shared" si="3"/>
        <v>0</v>
      </c>
      <c r="Q9" s="79">
        <f t="shared" si="4"/>
        <v>-21.409090909090935</v>
      </c>
      <c r="R9" s="554">
        <f t="shared" si="5"/>
        <v>0.8608293115335367</v>
      </c>
      <c r="S9" s="910"/>
      <c r="T9" s="80">
        <v>0.5527777777777777</v>
      </c>
      <c r="U9" s="80">
        <v>0.58333333333333326</v>
      </c>
      <c r="V9" s="552">
        <v>6</v>
      </c>
      <c r="W9" s="562">
        <f t="shared" si="8"/>
        <v>44</v>
      </c>
      <c r="X9" s="83"/>
      <c r="Y9" s="83"/>
      <c r="Z9" s="84"/>
      <c r="AA9" s="84"/>
      <c r="AB9" s="895"/>
      <c r="AC9" s="895"/>
      <c r="AD9" s="550"/>
      <c r="AE9" s="550"/>
      <c r="AF9" s="78">
        <f t="shared" si="6"/>
        <v>-385.36363636363649</v>
      </c>
      <c r="AG9" s="554">
        <f t="shared" si="7"/>
        <v>0.86082931153353681</v>
      </c>
      <c r="AH9" s="910"/>
      <c r="AJ9" s="405">
        <f t="shared" si="9"/>
        <v>6</v>
      </c>
      <c r="AK9" s="406">
        <f t="shared" si="10"/>
        <v>6</v>
      </c>
    </row>
    <row r="10" spans="1:37" ht="19.2" customHeight="1">
      <c r="A10" s="942"/>
      <c r="B10" s="69" t="s">
        <v>162</v>
      </c>
      <c r="C10" s="70"/>
      <c r="D10" s="71" t="s">
        <v>96</v>
      </c>
      <c r="E10" s="72"/>
      <c r="F10" s="73">
        <v>28.86</v>
      </c>
      <c r="G10" s="74">
        <v>1109</v>
      </c>
      <c r="H10" s="75">
        <f t="shared" si="0"/>
        <v>32005.739999999998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2218.0000000000077</v>
      </c>
      <c r="O10" s="77">
        <f t="shared" si="2"/>
        <v>130.47058823529457</v>
      </c>
      <c r="P10" s="78">
        <f t="shared" si="3"/>
        <v>0</v>
      </c>
      <c r="Q10" s="79">
        <f t="shared" si="4"/>
        <v>-20.764705882352501</v>
      </c>
      <c r="R10" s="554">
        <f t="shared" si="5"/>
        <v>0.86269933877868821</v>
      </c>
      <c r="S10" s="911"/>
      <c r="T10" s="80">
        <v>0.58750000000000002</v>
      </c>
      <c r="U10" s="80">
        <v>0.60833333333333328</v>
      </c>
      <c r="V10" s="552">
        <v>6</v>
      </c>
      <c r="W10" s="562">
        <f t="shared" si="8"/>
        <v>29.999999999999893</v>
      </c>
      <c r="X10" s="83"/>
      <c r="Y10" s="83"/>
      <c r="Z10" s="84"/>
      <c r="AA10" s="84"/>
      <c r="AB10" s="895"/>
      <c r="AC10" s="895"/>
      <c r="AD10" s="550"/>
      <c r="AE10" s="550"/>
      <c r="AF10" s="78">
        <f>N10-K10</f>
        <v>-352.99999999999227</v>
      </c>
      <c r="AG10" s="554">
        <f>N10/K10</f>
        <v>0.86269933877868832</v>
      </c>
      <c r="AH10" s="911"/>
      <c r="AJ10" s="405">
        <f t="shared" si="9"/>
        <v>6</v>
      </c>
      <c r="AK10" s="406">
        <f t="shared" si="10"/>
        <v>6</v>
      </c>
    </row>
    <row r="11" spans="1:37" ht="19.2" customHeight="1">
      <c r="A11" s="942"/>
      <c r="B11" s="69" t="s">
        <v>162</v>
      </c>
      <c r="C11" s="70"/>
      <c r="D11" s="88" t="s">
        <v>92</v>
      </c>
      <c r="E11" s="72"/>
      <c r="F11" s="73">
        <v>37.83</v>
      </c>
      <c r="G11" s="74">
        <v>1973.6499999999999</v>
      </c>
      <c r="H11" s="75">
        <f t="shared" si="0"/>
        <v>74663.179499999998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2321.9411764705965</v>
      </c>
      <c r="O11" s="77">
        <f t="shared" si="2"/>
        <v>116.09705882352982</v>
      </c>
      <c r="P11" s="78">
        <f t="shared" si="3"/>
        <v>0</v>
      </c>
      <c r="Q11" s="79">
        <f t="shared" si="4"/>
        <v>-3.9029411764701791</v>
      </c>
      <c r="R11" s="554">
        <f t="shared" si="5"/>
        <v>0.96747549019608181</v>
      </c>
      <c r="S11" s="911"/>
      <c r="T11" s="80">
        <v>0.61319444444444449</v>
      </c>
      <c r="U11" s="80">
        <v>0.64861111111111103</v>
      </c>
      <c r="V11" s="552">
        <v>7</v>
      </c>
      <c r="W11" s="562">
        <f t="shared" si="8"/>
        <v>50.999999999999815</v>
      </c>
      <c r="X11" s="83"/>
      <c r="Y11" s="83"/>
      <c r="Z11" s="84"/>
      <c r="AA11" s="84"/>
      <c r="AB11" s="895"/>
      <c r="AC11" s="895"/>
      <c r="AD11" s="550"/>
      <c r="AE11" s="550"/>
      <c r="AF11" s="78">
        <f>N11-K11</f>
        <v>-78.058823529403526</v>
      </c>
      <c r="AG11" s="554">
        <f>N11/K11</f>
        <v>0.96747549019608181</v>
      </c>
      <c r="AH11" s="911"/>
      <c r="AJ11" s="405">
        <f t="shared" si="9"/>
        <v>7</v>
      </c>
      <c r="AK11" s="406">
        <f t="shared" si="10"/>
        <v>7</v>
      </c>
    </row>
    <row r="12" spans="1:37" ht="19.2" customHeight="1">
      <c r="A12" s="942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562"/>
      <c r="J12" s="76"/>
      <c r="K12" s="74"/>
      <c r="L12" s="77"/>
      <c r="M12" s="563"/>
      <c r="N12" s="74"/>
      <c r="O12" s="77"/>
      <c r="P12" s="78"/>
      <c r="Q12" s="79"/>
      <c r="R12" s="554"/>
      <c r="S12" s="911"/>
      <c r="T12" s="80"/>
      <c r="U12" s="80"/>
      <c r="V12" s="552"/>
      <c r="W12" s="562">
        <f t="shared" si="8"/>
        <v>0</v>
      </c>
      <c r="X12" s="83"/>
      <c r="Y12" s="83"/>
      <c r="Z12" s="84"/>
      <c r="AA12" s="84"/>
      <c r="AB12" s="895"/>
      <c r="AC12" s="895"/>
      <c r="AD12" s="550"/>
      <c r="AE12" s="550"/>
      <c r="AF12" s="78">
        <f t="shared" si="6"/>
        <v>0</v>
      </c>
      <c r="AG12" s="554" t="e">
        <f t="shared" si="7"/>
        <v>#DIV/0!</v>
      </c>
      <c r="AH12" s="911"/>
      <c r="AJ12" s="405" t="str">
        <f t="shared" si="9"/>
        <v/>
      </c>
      <c r="AK12" s="406" t="str">
        <f t="shared" si="10"/>
        <v/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911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895"/>
      <c r="AC13" s="895"/>
      <c r="AD13" s="550"/>
      <c r="AE13" s="550"/>
      <c r="AF13" s="78">
        <f t="shared" si="6"/>
        <v>0</v>
      </c>
      <c r="AG13" s="554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911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895"/>
      <c r="AC14" s="895"/>
      <c r="AD14" s="550"/>
      <c r="AE14" s="550"/>
      <c r="AF14" s="78">
        <f t="shared" si="6"/>
        <v>0</v>
      </c>
      <c r="AG14" s="554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911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895"/>
      <c r="AC15" s="895"/>
      <c r="AD15" s="550"/>
      <c r="AE15" s="550"/>
      <c r="AF15" s="78">
        <f t="shared" si="6"/>
        <v>0</v>
      </c>
      <c r="AG15" s="554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911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895"/>
      <c r="AC16" s="895"/>
      <c r="AD16" s="550"/>
      <c r="AE16" s="550"/>
      <c r="AF16" s="78">
        <f t="shared" si="6"/>
        <v>0</v>
      </c>
      <c r="AG16" s="554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827</v>
      </c>
      <c r="D17" s="905" t="s">
        <v>750</v>
      </c>
      <c r="E17" s="905"/>
      <c r="F17" s="98"/>
      <c r="G17" s="99"/>
      <c r="H17" s="100"/>
      <c r="I17" s="101"/>
      <c r="J17" s="99">
        <v>17.857142857142858</v>
      </c>
      <c r="K17" s="99">
        <v>2497.1428571428573</v>
      </c>
      <c r="L17" s="102">
        <v>141.85980392156864</v>
      </c>
      <c r="M17" s="103">
        <f t="shared" ref="M17:O17" si="11">AVERAGE(M5:M16)</f>
        <v>17.857142857142858</v>
      </c>
      <c r="N17" s="99">
        <f t="shared" si="11"/>
        <v>2213.1262375079928</v>
      </c>
      <c r="O17" s="102">
        <f t="shared" si="11"/>
        <v>124.39003021121883</v>
      </c>
      <c r="P17" s="104">
        <f t="shared" ref="P17:P23" si="12">M17-J17</f>
        <v>0</v>
      </c>
      <c r="Q17" s="105">
        <f t="shared" ref="Q17:Q23" si="13">O17-L17</f>
        <v>-17.469773710349813</v>
      </c>
      <c r="R17" s="106">
        <f>O17/L17</f>
        <v>0.87685184084979784</v>
      </c>
      <c r="S17" s="911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0</v>
      </c>
      <c r="AE17" s="110">
        <f>SUM(AE5:AE16)</f>
        <v>0</v>
      </c>
      <c r="AF17" s="104">
        <f t="shared" si="6"/>
        <v>-284.01661963486458</v>
      </c>
      <c r="AG17" s="555">
        <f t="shared" si="7"/>
        <v>0.88626336742310918</v>
      </c>
      <c r="AH17" s="911"/>
    </row>
    <row r="18" spans="1:37" ht="19.2" customHeight="1">
      <c r="A18" s="893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547</v>
      </c>
      <c r="H18" s="116">
        <f t="shared" ref="H18:H29" si="14">F18*G18</f>
        <v>29138.690000000002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1131.724137931034</v>
      </c>
      <c r="O18" s="118">
        <f t="shared" ref="O18:O23" si="16">N18/M18</f>
        <v>66.572008113590229</v>
      </c>
      <c r="P18" s="84">
        <f t="shared" si="12"/>
        <v>0</v>
      </c>
      <c r="Q18" s="119">
        <f t="shared" si="13"/>
        <v>-25.486815415821539</v>
      </c>
      <c r="R18" s="551">
        <f t="shared" ref="R18:R23" si="17">O18/L18</f>
        <v>0.72314641401344015</v>
      </c>
      <c r="S18" s="894">
        <f>R30</f>
        <v>0.88131043574937495</v>
      </c>
      <c r="T18" s="80">
        <v>0.16666666666666666</v>
      </c>
      <c r="U18" s="80">
        <v>0.18680555555555556</v>
      </c>
      <c r="V18" s="550">
        <v>5</v>
      </c>
      <c r="W18" s="120">
        <f>(U18-T18)*24*60</f>
        <v>29.000000000000018</v>
      </c>
      <c r="X18" s="118"/>
      <c r="Y18" s="118"/>
      <c r="Z18" s="84"/>
      <c r="AA18" s="84"/>
      <c r="AB18" s="895"/>
      <c r="AC18" s="895"/>
      <c r="AD18" s="550">
        <v>1</v>
      </c>
      <c r="AE18" s="550"/>
      <c r="AF18" s="121">
        <f t="shared" si="6"/>
        <v>-433.27586206896603</v>
      </c>
      <c r="AG18" s="122">
        <f t="shared" si="7"/>
        <v>0.72314641401344026</v>
      </c>
      <c r="AH18" s="936">
        <f>AG30</f>
        <v>0.88202285029375638</v>
      </c>
      <c r="AJ18" s="62" t="str">
        <f>A18</f>
        <v>四度二組A
熱麵
固定線
(ET-55)</v>
      </c>
      <c r="AK18" s="404">
        <f>AVERAGE(AK19:AK29)</f>
        <v>6.3999999999999879</v>
      </c>
    </row>
    <row r="19" spans="1:37" ht="19.2" customHeight="1">
      <c r="A19" s="893"/>
      <c r="B19" s="559" t="s">
        <v>164</v>
      </c>
      <c r="C19" s="558"/>
      <c r="D19" s="113" t="s">
        <v>102</v>
      </c>
      <c r="E19" s="114"/>
      <c r="F19" s="73">
        <v>49.91</v>
      </c>
      <c r="G19" s="85">
        <v>997</v>
      </c>
      <c r="H19" s="116">
        <f t="shared" si="14"/>
        <v>49760.27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1424.2857142857138</v>
      </c>
      <c r="O19" s="125">
        <f t="shared" si="16"/>
        <v>83.781512605041982</v>
      </c>
      <c r="P19" s="84">
        <f t="shared" si="12"/>
        <v>0</v>
      </c>
      <c r="Q19" s="119">
        <f t="shared" si="13"/>
        <v>-8.277310924369786</v>
      </c>
      <c r="R19" s="551">
        <f t="shared" si="17"/>
        <v>0.91008671839342725</v>
      </c>
      <c r="S19" s="894"/>
      <c r="T19" s="80">
        <v>0.19097222222222224</v>
      </c>
      <c r="U19" s="80">
        <v>0.22013888888888891</v>
      </c>
      <c r="V19" s="550">
        <v>6</v>
      </c>
      <c r="W19" s="120">
        <f>(U19-T19)*24*60</f>
        <v>42.000000000000014</v>
      </c>
      <c r="X19" s="126"/>
      <c r="Y19" s="126"/>
      <c r="Z19" s="84"/>
      <c r="AA19" s="84"/>
      <c r="AB19" s="895"/>
      <c r="AC19" s="895"/>
      <c r="AD19" s="550"/>
      <c r="AE19" s="550"/>
      <c r="AF19" s="78">
        <f t="shared" si="6"/>
        <v>-140.71428571428623</v>
      </c>
      <c r="AG19" s="554">
        <f t="shared" si="7"/>
        <v>0.91008671839342736</v>
      </c>
      <c r="AH19" s="937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893"/>
      <c r="B20" s="559" t="s">
        <v>164</v>
      </c>
      <c r="C20" s="86"/>
      <c r="D20" s="71" t="s">
        <v>104</v>
      </c>
      <c r="E20" s="114"/>
      <c r="F20" s="73">
        <v>44.3</v>
      </c>
      <c r="G20" s="85">
        <v>788</v>
      </c>
      <c r="H20" s="116">
        <f t="shared" si="14"/>
        <v>34908.399999999994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1432.7272727272727</v>
      </c>
      <c r="O20" s="125">
        <f t="shared" si="16"/>
        <v>79.595959595959599</v>
      </c>
      <c r="P20" s="84">
        <f t="shared" si="12"/>
        <v>0</v>
      </c>
      <c r="Q20" s="119">
        <f t="shared" si="13"/>
        <v>-7.3484848484848442</v>
      </c>
      <c r="R20" s="551">
        <f t="shared" si="17"/>
        <v>0.91548068544873662</v>
      </c>
      <c r="S20" s="894"/>
      <c r="T20" s="80">
        <v>0.22500000000000003</v>
      </c>
      <c r="U20" s="80">
        <v>0.2479166666666667</v>
      </c>
      <c r="V20" s="550">
        <v>7</v>
      </c>
      <c r="W20" s="120">
        <f t="shared" ref="W20:W29" si="19">(U20-T20)*24*60</f>
        <v>33</v>
      </c>
      <c r="X20" s="126"/>
      <c r="Y20" s="126"/>
      <c r="Z20" s="84"/>
      <c r="AA20" s="84"/>
      <c r="AB20" s="895"/>
      <c r="AC20" s="895"/>
      <c r="AD20" s="550"/>
      <c r="AE20" s="550"/>
      <c r="AF20" s="121">
        <f t="shared" si="6"/>
        <v>-132.27272727272725</v>
      </c>
      <c r="AG20" s="122">
        <f t="shared" si="7"/>
        <v>0.91548068544873662</v>
      </c>
      <c r="AH20" s="937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893"/>
      <c r="B21" s="559" t="s">
        <v>164</v>
      </c>
      <c r="C21" s="127"/>
      <c r="D21" s="128" t="s">
        <v>105</v>
      </c>
      <c r="E21" s="72"/>
      <c r="F21" s="73">
        <v>49.91</v>
      </c>
      <c r="G21" s="74">
        <v>1984.4999999999998</v>
      </c>
      <c r="H21" s="116">
        <f t="shared" si="14"/>
        <v>99046.394999999975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1469.9999999999993</v>
      </c>
      <c r="O21" s="125">
        <f t="shared" si="16"/>
        <v>86.470588235294073</v>
      </c>
      <c r="P21" s="84">
        <f t="shared" si="12"/>
        <v>0</v>
      </c>
      <c r="Q21" s="119">
        <f t="shared" si="13"/>
        <v>-5.5882352941176947</v>
      </c>
      <c r="R21" s="551">
        <f t="shared" si="17"/>
        <v>0.93929712460063841</v>
      </c>
      <c r="S21" s="894"/>
      <c r="T21" s="80">
        <v>0.26319444444444445</v>
      </c>
      <c r="U21" s="80">
        <v>0.31944444444444448</v>
      </c>
      <c r="V21" s="550">
        <v>22</v>
      </c>
      <c r="W21" s="120">
        <f t="shared" si="19"/>
        <v>81.000000000000028</v>
      </c>
      <c r="X21" s="126">
        <v>0.25208333333333333</v>
      </c>
      <c r="Y21" s="126">
        <v>0.26250000000000001</v>
      </c>
      <c r="Z21" s="84"/>
      <c r="AA21" s="84"/>
      <c r="AB21" s="895"/>
      <c r="AC21" s="895"/>
      <c r="AD21" s="550"/>
      <c r="AE21" s="550"/>
      <c r="AF21" s="78">
        <f t="shared" si="6"/>
        <v>-95.000000000000682</v>
      </c>
      <c r="AG21" s="554">
        <f t="shared" si="7"/>
        <v>0.93929712460063852</v>
      </c>
      <c r="AH21" s="938"/>
      <c r="AJ21" s="405">
        <f t="shared" si="18"/>
        <v>5.9999999999999387</v>
      </c>
      <c r="AK21" s="406">
        <f t="shared" si="20"/>
        <v>5.9999999999999387</v>
      </c>
    </row>
    <row r="22" spans="1:37" ht="19.2" customHeight="1">
      <c r="A22" s="893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2904.85</v>
      </c>
      <c r="H22" s="116">
        <f t="shared" si="14"/>
        <v>106695.14049999999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2151.7407407407395</v>
      </c>
      <c r="O22" s="125">
        <f t="shared" si="16"/>
        <v>119.54115226337441</v>
      </c>
      <c r="P22" s="84">
        <f t="shared" si="12"/>
        <v>0</v>
      </c>
      <c r="Q22" s="119">
        <f t="shared" si="13"/>
        <v>-13.792181069958929</v>
      </c>
      <c r="R22" s="551">
        <f t="shared" si="17"/>
        <v>0.89655864197530799</v>
      </c>
      <c r="S22" s="894"/>
      <c r="T22" s="80">
        <v>0.32430555555555557</v>
      </c>
      <c r="U22" s="80">
        <v>0.38055555555555559</v>
      </c>
      <c r="V22" s="550">
        <v>7</v>
      </c>
      <c r="W22" s="120">
        <f t="shared" si="19"/>
        <v>81.000000000000028</v>
      </c>
      <c r="X22" s="126"/>
      <c r="Y22" s="126"/>
      <c r="Z22" s="84"/>
      <c r="AA22" s="84"/>
      <c r="AB22" s="895"/>
      <c r="AC22" s="895"/>
      <c r="AD22" s="550"/>
      <c r="AE22" s="550"/>
      <c r="AF22" s="121">
        <f t="shared" si="6"/>
        <v>-248.25925925926049</v>
      </c>
      <c r="AG22" s="122">
        <f t="shared" si="7"/>
        <v>0.8965586419753081</v>
      </c>
      <c r="AH22" s="938"/>
      <c r="AJ22" s="405">
        <f t="shared" si="18"/>
        <v>7</v>
      </c>
      <c r="AK22" s="406">
        <f t="shared" si="20"/>
        <v>7</v>
      </c>
    </row>
    <row r="23" spans="1:37" ht="19.2" customHeight="1">
      <c r="A23" s="893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5105</v>
      </c>
      <c r="H23" s="116">
        <f t="shared" si="14"/>
        <v>196440.4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2470.1612903225814</v>
      </c>
      <c r="O23" s="125">
        <f t="shared" si="16"/>
        <v>130.00848896434638</v>
      </c>
      <c r="P23" s="84">
        <f t="shared" si="12"/>
        <v>0</v>
      </c>
      <c r="Q23" s="119">
        <f t="shared" si="13"/>
        <v>-15.728353140916767</v>
      </c>
      <c r="R23" s="551">
        <f t="shared" si="17"/>
        <v>0.89207702792437027</v>
      </c>
      <c r="S23" s="894"/>
      <c r="T23" s="80">
        <v>0.38472222222222224</v>
      </c>
      <c r="U23" s="80">
        <v>0.47083333333333333</v>
      </c>
      <c r="V23" s="550">
        <v>6</v>
      </c>
      <c r="W23" s="120">
        <f t="shared" si="19"/>
        <v>123.99999999999996</v>
      </c>
      <c r="X23" s="126"/>
      <c r="Y23" s="126"/>
      <c r="Z23" s="84"/>
      <c r="AA23" s="84"/>
      <c r="AB23" s="895"/>
      <c r="AC23" s="895"/>
      <c r="AD23" s="550"/>
      <c r="AE23" s="550"/>
      <c r="AF23" s="78">
        <f t="shared" si="6"/>
        <v>-298.83870967741859</v>
      </c>
      <c r="AG23" s="554">
        <f t="shared" si="7"/>
        <v>0.89207702792437027</v>
      </c>
      <c r="AH23" s="938"/>
      <c r="AJ23" s="405">
        <f t="shared" si="18"/>
        <v>6</v>
      </c>
      <c r="AK23" s="406">
        <f t="shared" si="20"/>
        <v>6</v>
      </c>
    </row>
    <row r="24" spans="1:37" ht="19.2" customHeight="1">
      <c r="A24" s="893"/>
      <c r="B24" s="559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552"/>
      <c r="J24" s="123"/>
      <c r="K24" s="74"/>
      <c r="L24" s="77"/>
      <c r="M24" s="123"/>
      <c r="N24" s="124"/>
      <c r="O24" s="125"/>
      <c r="P24" s="84"/>
      <c r="Q24" s="119"/>
      <c r="R24" s="551"/>
      <c r="S24" s="894"/>
      <c r="T24" s="80"/>
      <c r="U24" s="80"/>
      <c r="V24" s="550"/>
      <c r="W24" s="120">
        <f t="shared" si="19"/>
        <v>0</v>
      </c>
      <c r="X24" s="126"/>
      <c r="Y24" s="126"/>
      <c r="Z24" s="84"/>
      <c r="AA24" s="84"/>
      <c r="AB24" s="895"/>
      <c r="AC24" s="895"/>
      <c r="AD24" s="550"/>
      <c r="AE24" s="550"/>
      <c r="AF24" s="121">
        <f t="shared" si="6"/>
        <v>0</v>
      </c>
      <c r="AG24" s="122" t="e">
        <f t="shared" si="7"/>
        <v>#DIV/0!</v>
      </c>
      <c r="AH24" s="938"/>
      <c r="AJ24" s="405" t="str">
        <f t="shared" si="18"/>
        <v/>
      </c>
      <c r="AK24" s="406" t="str">
        <f t="shared" si="20"/>
        <v/>
      </c>
    </row>
    <row r="25" spans="1:37" ht="19.2" customHeight="1">
      <c r="A25" s="893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894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895"/>
      <c r="AC25" s="895"/>
      <c r="AD25" s="550"/>
      <c r="AE25" s="550"/>
      <c r="AF25" s="78">
        <f t="shared" si="6"/>
        <v>0</v>
      </c>
      <c r="AG25" s="554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894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895"/>
      <c r="AC26" s="895"/>
      <c r="AD26" s="550"/>
      <c r="AE26" s="550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894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895"/>
      <c r="AC27" s="895"/>
      <c r="AD27" s="550"/>
      <c r="AE27" s="550"/>
      <c r="AF27" s="78">
        <f t="shared" si="6"/>
        <v>0</v>
      </c>
      <c r="AG27" s="554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894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895"/>
      <c r="AC28" s="895"/>
      <c r="AD28" s="550"/>
      <c r="AE28" s="550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894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895"/>
      <c r="AC29" s="895"/>
      <c r="AD29" s="550"/>
      <c r="AE29" s="550"/>
      <c r="AF29" s="78">
        <f t="shared" si="6"/>
        <v>0</v>
      </c>
      <c r="AG29" s="554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829</v>
      </c>
      <c r="D30" s="943" t="s">
        <v>750</v>
      </c>
      <c r="E30" s="943"/>
      <c r="F30" s="133"/>
      <c r="G30" s="103"/>
      <c r="H30" s="134"/>
      <c r="I30" s="135"/>
      <c r="J30" s="103">
        <v>17.666666666666668</v>
      </c>
      <c r="K30" s="103">
        <v>1904.8333333333333</v>
      </c>
      <c r="L30" s="136">
        <v>107.03184841187937</v>
      </c>
      <c r="M30" s="103">
        <f t="shared" ref="M30:O30" si="21">AVERAGE(M18:M29)</f>
        <v>17.666666666666668</v>
      </c>
      <c r="N30" s="103">
        <f t="shared" si="21"/>
        <v>1680.1065260012235</v>
      </c>
      <c r="O30" s="136">
        <f t="shared" si="21"/>
        <v>94.328284962934447</v>
      </c>
      <c r="P30" s="84">
        <f t="shared" ref="P30:P36" si="22">M30-J30</f>
        <v>0</v>
      </c>
      <c r="Q30" s="119">
        <f t="shared" ref="Q30:Q36" si="23">O30-L30</f>
        <v>-12.703563448944919</v>
      </c>
      <c r="R30" s="137">
        <f t="shared" ref="R30:R36" si="24">O30/L30</f>
        <v>0.88131043574937495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1</v>
      </c>
      <c r="AE30" s="139">
        <f>SUM(AE18:AE29)</f>
        <v>0</v>
      </c>
      <c r="AF30" s="140">
        <f t="shared" si="6"/>
        <v>-224.72680733210973</v>
      </c>
      <c r="AG30" s="141">
        <f t="shared" ref="AG30" si="25">N30/K30</f>
        <v>0.88202285029375638</v>
      </c>
      <c r="AH30" s="939"/>
    </row>
    <row r="31" spans="1:37" ht="19.2" customHeight="1">
      <c r="A31" s="930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609.6</v>
      </c>
      <c r="H31" s="146">
        <f t="shared" ref="H31:H41" si="26">F31*G31</f>
        <v>16154.400000000001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1590.2608695652175</v>
      </c>
      <c r="O31" s="149">
        <f t="shared" ref="O31:O36" si="28">N31/M31</f>
        <v>132.52173913043478</v>
      </c>
      <c r="P31" s="150">
        <f t="shared" si="22"/>
        <v>0</v>
      </c>
      <c r="Q31" s="151">
        <f t="shared" si="23"/>
        <v>-34.144927536231876</v>
      </c>
      <c r="R31" s="553">
        <f t="shared" si="24"/>
        <v>0.7951304347826087</v>
      </c>
      <c r="S31" s="931">
        <f>R43</f>
        <v>0.90942033714861359</v>
      </c>
      <c r="T31" s="152">
        <v>0.16666666666666666</v>
      </c>
      <c r="U31" s="152">
        <v>0.18263888888888888</v>
      </c>
      <c r="V31" s="153">
        <v>5</v>
      </c>
      <c r="W31" s="154">
        <f t="shared" ref="W31:W42" si="29">(U31-T31)*24*60</f>
        <v>23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-409.73913043478251</v>
      </c>
      <c r="AG31" s="155">
        <f t="shared" si="7"/>
        <v>0.7951304347826087</v>
      </c>
      <c r="AH31" s="909">
        <f>AG43</f>
        <v>0.91103887274408524</v>
      </c>
      <c r="AJ31" s="62" t="str">
        <f>A31</f>
        <v>四度二組
(ET-55)</v>
      </c>
      <c r="AK31" s="404">
        <f>AVERAGE(AK32:AK42)</f>
        <v>6.400000000000011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1686.75</v>
      </c>
      <c r="H32" s="116">
        <f t="shared" si="26"/>
        <v>57737.452499999992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2108.4375000000005</v>
      </c>
      <c r="O32" s="77">
        <f t="shared" si="28"/>
        <v>162.18750000000003</v>
      </c>
      <c r="P32" s="150">
        <f t="shared" si="22"/>
        <v>0</v>
      </c>
      <c r="Q32" s="79">
        <f t="shared" si="23"/>
        <v>-10.889423076923038</v>
      </c>
      <c r="R32" s="554">
        <f t="shared" si="24"/>
        <v>0.9370833333333336</v>
      </c>
      <c r="S32" s="894"/>
      <c r="T32" s="80">
        <v>0.18680555555555556</v>
      </c>
      <c r="U32" s="80">
        <v>0.22013888888888888</v>
      </c>
      <c r="V32" s="153">
        <v>6</v>
      </c>
      <c r="W32" s="120">
        <f t="shared" si="29"/>
        <v>47.999999999999986</v>
      </c>
      <c r="X32" s="158"/>
      <c r="Y32" s="158"/>
      <c r="Z32" s="159"/>
      <c r="AA32" s="159"/>
      <c r="AB32" s="895"/>
      <c r="AC32" s="895"/>
      <c r="AD32" s="550"/>
      <c r="AE32" s="550"/>
      <c r="AF32" s="78">
        <f t="shared" si="6"/>
        <v>-141.56249999999955</v>
      </c>
      <c r="AG32" s="554">
        <f t="shared" si="7"/>
        <v>0.93708333333333349</v>
      </c>
      <c r="AH32" s="910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923"/>
      <c r="B33" s="156" t="s">
        <v>165</v>
      </c>
      <c r="C33" s="550"/>
      <c r="D33" s="71" t="s">
        <v>110</v>
      </c>
      <c r="E33" s="114"/>
      <c r="F33" s="73">
        <v>35.83</v>
      </c>
      <c r="G33" s="145">
        <v>2882.1</v>
      </c>
      <c r="H33" s="116">
        <f t="shared" si="26"/>
        <v>103265.643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2134.8888888888896</v>
      </c>
      <c r="O33" s="77">
        <f t="shared" si="28"/>
        <v>194.08080808080814</v>
      </c>
      <c r="P33" s="150">
        <f t="shared" si="22"/>
        <v>0</v>
      </c>
      <c r="Q33" s="79">
        <f t="shared" si="23"/>
        <v>-10.464646464646393</v>
      </c>
      <c r="R33" s="554">
        <f t="shared" si="24"/>
        <v>0.94883950617283985</v>
      </c>
      <c r="S33" s="894"/>
      <c r="T33" s="80">
        <v>0.22500000000000001</v>
      </c>
      <c r="U33" s="80">
        <v>0.28125</v>
      </c>
      <c r="V33" s="153">
        <v>7</v>
      </c>
      <c r="W33" s="120">
        <f t="shared" si="29"/>
        <v>80.999999999999986</v>
      </c>
      <c r="X33" s="158"/>
      <c r="Y33" s="158"/>
      <c r="Z33" s="159"/>
      <c r="AA33" s="159"/>
      <c r="AB33" s="895"/>
      <c r="AC33" s="895"/>
      <c r="AD33" s="550"/>
      <c r="AE33" s="550"/>
      <c r="AF33" s="78">
        <f t="shared" si="6"/>
        <v>-115.1111111111104</v>
      </c>
      <c r="AG33" s="160">
        <f t="shared" si="7"/>
        <v>0.94883950617283985</v>
      </c>
      <c r="AH33" s="910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1482</v>
      </c>
      <c r="H34" s="116">
        <f t="shared" si="26"/>
        <v>56893.98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1411.4285714285711</v>
      </c>
      <c r="O34" s="77">
        <f t="shared" si="28"/>
        <v>83.025210084033588</v>
      </c>
      <c r="P34" s="150">
        <f t="shared" si="22"/>
        <v>0</v>
      </c>
      <c r="Q34" s="79">
        <f t="shared" si="23"/>
        <v>-9.0336134453781796</v>
      </c>
      <c r="R34" s="554">
        <f t="shared" si="24"/>
        <v>0.90187129164764912</v>
      </c>
      <c r="S34" s="894"/>
      <c r="T34" s="80">
        <v>0.29652777777777778</v>
      </c>
      <c r="U34" s="80">
        <v>0.34027777777777779</v>
      </c>
      <c r="V34" s="163">
        <v>22</v>
      </c>
      <c r="W34" s="120">
        <f t="shared" si="29"/>
        <v>63.000000000000014</v>
      </c>
      <c r="X34" s="158">
        <v>0.28611111111111115</v>
      </c>
      <c r="Y34" s="158">
        <v>0.29583333333333334</v>
      </c>
      <c r="Z34" s="159"/>
      <c r="AA34" s="159"/>
      <c r="AB34" s="895"/>
      <c r="AC34" s="895"/>
      <c r="AD34" s="550"/>
      <c r="AE34" s="550"/>
      <c r="AF34" s="78">
        <f t="shared" si="6"/>
        <v>-153.5714285714289</v>
      </c>
      <c r="AG34" s="160">
        <f t="shared" si="7"/>
        <v>0.90187129164764923</v>
      </c>
      <c r="AH34" s="910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2853</v>
      </c>
      <c r="H35" s="116">
        <f t="shared" si="26"/>
        <v>141280.56</v>
      </c>
      <c r="I35" s="552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1450.677966101696</v>
      </c>
      <c r="O35" s="77">
        <f t="shared" si="28"/>
        <v>80.593220338983116</v>
      </c>
      <c r="P35" s="150">
        <f t="shared" si="22"/>
        <v>0</v>
      </c>
      <c r="Q35" s="79">
        <f t="shared" si="23"/>
        <v>-6.351224105461327</v>
      </c>
      <c r="R35" s="554">
        <f t="shared" si="24"/>
        <v>0.92695077706178663</v>
      </c>
      <c r="S35" s="894"/>
      <c r="T35" s="80">
        <v>0.3444444444444445</v>
      </c>
      <c r="U35" s="80">
        <v>0.42638888888888887</v>
      </c>
      <c r="V35" s="145">
        <v>6</v>
      </c>
      <c r="W35" s="120">
        <f t="shared" si="29"/>
        <v>117.9999999999999</v>
      </c>
      <c r="X35" s="158"/>
      <c r="Y35" s="158"/>
      <c r="Z35" s="159"/>
      <c r="AA35" s="159"/>
      <c r="AB35" s="895"/>
      <c r="AC35" s="895"/>
      <c r="AD35" s="550"/>
      <c r="AE35" s="550">
        <v>1</v>
      </c>
      <c r="AF35" s="150">
        <f t="shared" si="6"/>
        <v>-114.32203389830397</v>
      </c>
      <c r="AG35" s="155">
        <f t="shared" si="7"/>
        <v>0.92695077706178663</v>
      </c>
      <c r="AH35" s="911"/>
      <c r="AJ35" s="405">
        <f t="shared" si="30"/>
        <v>6</v>
      </c>
      <c r="AK35" s="406">
        <f t="shared" si="31"/>
        <v>6</v>
      </c>
    </row>
    <row r="36" spans="1:37" ht="19.2" customHeight="1">
      <c r="A36" s="923"/>
      <c r="B36" s="156" t="s">
        <v>189</v>
      </c>
      <c r="C36" s="166"/>
      <c r="D36" s="165" t="s">
        <v>170</v>
      </c>
      <c r="E36" s="114"/>
      <c r="F36" s="73">
        <v>29.85</v>
      </c>
      <c r="G36" s="145">
        <v>2204.1</v>
      </c>
      <c r="H36" s="116">
        <f t="shared" si="26"/>
        <v>65792.384999999995</v>
      </c>
      <c r="I36" s="550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1717.4805194805201</v>
      </c>
      <c r="O36" s="77">
        <f t="shared" si="28"/>
        <v>114.49870129870133</v>
      </c>
      <c r="P36" s="150">
        <f t="shared" si="22"/>
        <v>0</v>
      </c>
      <c r="Q36" s="79">
        <f t="shared" si="23"/>
        <v>-5.5012987012986656</v>
      </c>
      <c r="R36" s="554">
        <f t="shared" si="24"/>
        <v>0.95415584415584442</v>
      </c>
      <c r="S36" s="894"/>
      <c r="T36" s="80">
        <v>0.46736111111111106</v>
      </c>
      <c r="U36" s="80">
        <v>0.52083333333333326</v>
      </c>
      <c r="V36" s="145">
        <v>6</v>
      </c>
      <c r="W36" s="120">
        <f t="shared" si="29"/>
        <v>76.999999999999972</v>
      </c>
      <c r="X36" s="158"/>
      <c r="Y36" s="158"/>
      <c r="Z36" s="159"/>
      <c r="AA36" s="159"/>
      <c r="AB36" s="895"/>
      <c r="AC36" s="895"/>
      <c r="AD36" s="550"/>
      <c r="AE36" s="550"/>
      <c r="AF36" s="78">
        <f t="shared" si="6"/>
        <v>-82.519480519479885</v>
      </c>
      <c r="AG36" s="554">
        <f t="shared" si="7"/>
        <v>0.95415584415584453</v>
      </c>
      <c r="AH36" s="911"/>
      <c r="AJ36" s="405">
        <f t="shared" si="30"/>
        <v>6</v>
      </c>
      <c r="AK36" s="406">
        <f t="shared" si="31"/>
        <v>6</v>
      </c>
    </row>
    <row r="37" spans="1:37" ht="19.2" customHeight="1">
      <c r="A37" s="923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550"/>
      <c r="J37" s="76"/>
      <c r="K37" s="74"/>
      <c r="L37" s="77"/>
      <c r="M37" s="560"/>
      <c r="N37" s="74"/>
      <c r="O37" s="77"/>
      <c r="P37" s="150"/>
      <c r="Q37" s="79"/>
      <c r="R37" s="554"/>
      <c r="S37" s="894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895"/>
      <c r="AC37" s="895"/>
      <c r="AD37" s="550"/>
      <c r="AE37" s="550"/>
      <c r="AF37" s="78">
        <f t="shared" si="6"/>
        <v>0</v>
      </c>
      <c r="AG37" s="160" t="e">
        <f t="shared" si="7"/>
        <v>#DIV/0!</v>
      </c>
      <c r="AH37" s="911"/>
      <c r="AJ37" s="405" t="str">
        <f t="shared" si="30"/>
        <v/>
      </c>
      <c r="AK37" s="406" t="str">
        <f t="shared" si="31"/>
        <v/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894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895"/>
      <c r="AC38" s="895"/>
      <c r="AD38" s="550"/>
      <c r="AE38" s="550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894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895"/>
      <c r="AC39" s="895"/>
      <c r="AD39" s="550"/>
      <c r="AE39" s="550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894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895"/>
      <c r="AC40" s="895"/>
      <c r="AD40" s="550"/>
      <c r="AE40" s="550"/>
      <c r="AF40" s="78">
        <f t="shared" si="6"/>
        <v>0</v>
      </c>
      <c r="AG40" s="554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894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895"/>
      <c r="AC41" s="895"/>
      <c r="AD41" s="550"/>
      <c r="AE41" s="550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894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895"/>
      <c r="AC42" s="895"/>
      <c r="AD42" s="550"/>
      <c r="AE42" s="550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831</v>
      </c>
      <c r="D43" s="891" t="s">
        <v>750</v>
      </c>
      <c r="E43" s="891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1735.5290525774824</v>
      </c>
      <c r="O43" s="136">
        <f t="shared" si="32"/>
        <v>127.8178631554935</v>
      </c>
      <c r="P43" s="84">
        <f>M43-J43</f>
        <v>0</v>
      </c>
      <c r="Q43" s="119">
        <f>N43-K43</f>
        <v>-169.47094742251761</v>
      </c>
      <c r="R43" s="137">
        <f t="shared" ref="R43:R50" si="33">O43/L43</f>
        <v>0.90942033714861359</v>
      </c>
      <c r="S43" s="894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0</v>
      </c>
      <c r="AE43" s="139">
        <f>SUM(AE31:AE42)</f>
        <v>1</v>
      </c>
      <c r="AF43" s="78">
        <f t="shared" ref="AF43:AF54" si="34">N43-K43</f>
        <v>-169.47094742251761</v>
      </c>
      <c r="AG43" s="555">
        <f t="shared" si="7"/>
        <v>0.91103887274408524</v>
      </c>
      <c r="AH43" s="911"/>
      <c r="AJ43" s="182"/>
    </row>
    <row r="44" spans="1:37" s="182" customFormat="1" ht="19.2" customHeight="1">
      <c r="A44" s="933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1277</v>
      </c>
      <c r="H44" s="75">
        <f>F44*G44</f>
        <v>31580.21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2070.8108108108117</v>
      </c>
      <c r="O44" s="177">
        <f t="shared" ref="O44:O50" si="36">N44/M44</f>
        <v>414.16216216216236</v>
      </c>
      <c r="P44" s="81">
        <f t="shared" ref="P44:P50" si="37">M44-J44</f>
        <v>1</v>
      </c>
      <c r="Q44" s="178">
        <f t="shared" ref="Q44:Q50" si="38">O44-L44</f>
        <v>-85.83783783783764</v>
      </c>
      <c r="R44" s="179">
        <f t="shared" si="33"/>
        <v>0.82832432432432468</v>
      </c>
      <c r="S44" s="910">
        <f>R56</f>
        <v>0.89546650990045917</v>
      </c>
      <c r="T44" s="152">
        <v>0.16666666666666666</v>
      </c>
      <c r="U44" s="152">
        <v>0.19236111111111109</v>
      </c>
      <c r="V44" s="153">
        <v>5</v>
      </c>
      <c r="W44" s="180">
        <f t="shared" ref="W44:W56" si="39">(U44-T44)*24*60</f>
        <v>36.999999999999986</v>
      </c>
      <c r="X44" s="158"/>
      <c r="Y44" s="158"/>
      <c r="Z44" s="159"/>
      <c r="AA44" s="159"/>
      <c r="AB44" s="895"/>
      <c r="AC44" s="895"/>
      <c r="AD44" s="550"/>
      <c r="AE44" s="550"/>
      <c r="AF44" s="181">
        <f t="shared" si="34"/>
        <v>70.810810810811745</v>
      </c>
      <c r="AG44" s="557">
        <f t="shared" si="7"/>
        <v>1.0354054054054058</v>
      </c>
      <c r="AH44" s="927">
        <f>AG56</f>
        <v>0.98112550506042939</v>
      </c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1201</v>
      </c>
      <c r="H45" s="75">
        <f>F45*G45</f>
        <v>29700.73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2058.8571428571436</v>
      </c>
      <c r="O45" s="177">
        <f t="shared" si="36"/>
        <v>411.77142857142871</v>
      </c>
      <c r="P45" s="81">
        <f t="shared" si="37"/>
        <v>1</v>
      </c>
      <c r="Q45" s="178">
        <f t="shared" si="38"/>
        <v>-88.228571428571286</v>
      </c>
      <c r="R45" s="179">
        <f t="shared" si="33"/>
        <v>0.82354285714285747</v>
      </c>
      <c r="S45" s="910"/>
      <c r="T45" s="80">
        <v>0.1958333333333333</v>
      </c>
      <c r="U45" s="80">
        <v>0.22013888888888886</v>
      </c>
      <c r="V45" s="153">
        <v>5</v>
      </c>
      <c r="W45" s="180">
        <f t="shared" si="39"/>
        <v>34.999999999999993</v>
      </c>
      <c r="X45" s="158"/>
      <c r="Y45" s="158"/>
      <c r="Z45" s="159"/>
      <c r="AA45" s="159"/>
      <c r="AB45" s="895"/>
      <c r="AC45" s="895"/>
      <c r="AD45" s="550"/>
      <c r="AE45" s="550"/>
      <c r="AF45" s="181">
        <f t="shared" si="34"/>
        <v>58.857142857143572</v>
      </c>
      <c r="AG45" s="557">
        <f t="shared" si="7"/>
        <v>1.0294285714285718</v>
      </c>
      <c r="AH45" s="927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764</v>
      </c>
      <c r="H46" s="75">
        <f t="shared" ref="H46:H55" si="40">F46*G46</f>
        <v>21590.639999999999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1432.4999999999998</v>
      </c>
      <c r="O46" s="177">
        <f t="shared" si="36"/>
        <v>204.64285714285711</v>
      </c>
      <c r="P46" s="81">
        <f t="shared" si="37"/>
        <v>0</v>
      </c>
      <c r="Q46" s="178">
        <f t="shared" si="38"/>
        <v>-9.6428571428571672</v>
      </c>
      <c r="R46" s="179">
        <f t="shared" si="33"/>
        <v>0.95499999999999985</v>
      </c>
      <c r="S46" s="910"/>
      <c r="T46" s="80">
        <v>0.22361111111111107</v>
      </c>
      <c r="U46" s="80">
        <v>0.24583333333333329</v>
      </c>
      <c r="V46" s="153">
        <v>5</v>
      </c>
      <c r="W46" s="180">
        <f t="shared" si="39"/>
        <v>32.000000000000007</v>
      </c>
      <c r="X46" s="158"/>
      <c r="Y46" s="158"/>
      <c r="Z46" s="159"/>
      <c r="AA46" s="159"/>
      <c r="AB46" s="895"/>
      <c r="AC46" s="895"/>
      <c r="AD46" s="550"/>
      <c r="AE46" s="550"/>
      <c r="AF46" s="181">
        <f t="shared" si="34"/>
        <v>-67.500000000000227</v>
      </c>
      <c r="AG46" s="557">
        <f t="shared" si="7"/>
        <v>0.95499999999999985</v>
      </c>
      <c r="AH46" s="927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615</v>
      </c>
      <c r="H47" s="75">
        <f t="shared" si="40"/>
        <v>17509.05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1476.0000000000005</v>
      </c>
      <c r="O47" s="177">
        <f t="shared" si="36"/>
        <v>210.85714285714292</v>
      </c>
      <c r="P47" s="81">
        <f t="shared" si="37"/>
        <v>0</v>
      </c>
      <c r="Q47" s="178">
        <f t="shared" si="38"/>
        <v>-3.4285714285713595</v>
      </c>
      <c r="R47" s="179">
        <f t="shared" si="33"/>
        <v>0.98400000000000032</v>
      </c>
      <c r="S47" s="910"/>
      <c r="T47" s="80">
        <v>0.2493055555555555</v>
      </c>
      <c r="U47" s="80">
        <v>0.26666666666666661</v>
      </c>
      <c r="V47" s="163">
        <v>5</v>
      </c>
      <c r="W47" s="180">
        <f t="shared" si="39"/>
        <v>24.999999999999993</v>
      </c>
      <c r="X47" s="158"/>
      <c r="Y47" s="158"/>
      <c r="Z47" s="159"/>
      <c r="AA47" s="159"/>
      <c r="AB47" s="895"/>
      <c r="AC47" s="895"/>
      <c r="AD47" s="550"/>
      <c r="AE47" s="550"/>
      <c r="AF47" s="181">
        <f t="shared" si="34"/>
        <v>-23.999999999999545</v>
      </c>
      <c r="AG47" s="557">
        <f t="shared" si="7"/>
        <v>0.98400000000000032</v>
      </c>
      <c r="AH47" s="927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1037</v>
      </c>
      <c r="H48" s="75">
        <f t="shared" si="40"/>
        <v>12298.82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1414.090909090909</v>
      </c>
      <c r="O48" s="177">
        <f t="shared" si="36"/>
        <v>235.68181818181816</v>
      </c>
      <c r="P48" s="81">
        <f t="shared" si="37"/>
        <v>0</v>
      </c>
      <c r="Q48" s="178">
        <f t="shared" si="38"/>
        <v>-36.984848484848527</v>
      </c>
      <c r="R48" s="179">
        <f t="shared" si="33"/>
        <v>0.86435874638808607</v>
      </c>
      <c r="S48" s="910"/>
      <c r="T48" s="80">
        <v>0.28402777777777771</v>
      </c>
      <c r="U48" s="80">
        <v>0.31458333333333327</v>
      </c>
      <c r="V48" s="145">
        <v>25</v>
      </c>
      <c r="W48" s="180">
        <f t="shared" si="39"/>
        <v>44</v>
      </c>
      <c r="X48" s="158">
        <v>0.27083333333333331</v>
      </c>
      <c r="Y48" s="158">
        <v>0.28333333333333333</v>
      </c>
      <c r="Z48" s="159"/>
      <c r="AA48" s="159"/>
      <c r="AB48" s="895"/>
      <c r="AC48" s="895"/>
      <c r="AD48" s="550"/>
      <c r="AE48" s="550"/>
      <c r="AF48" s="181">
        <f t="shared" si="34"/>
        <v>-221.90909090909099</v>
      </c>
      <c r="AG48" s="557">
        <f t="shared" si="7"/>
        <v>0.86435874638808619</v>
      </c>
      <c r="AH48" s="927"/>
    </row>
    <row r="49" spans="1:34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2918.2400000000002</v>
      </c>
      <c r="H49" s="75">
        <f t="shared" si="40"/>
        <v>29445.0416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1483.8508474576274</v>
      </c>
      <c r="O49" s="177">
        <f t="shared" si="36"/>
        <v>247.30847457627124</v>
      </c>
      <c r="P49" s="81">
        <f t="shared" si="37"/>
        <v>0</v>
      </c>
      <c r="Q49" s="178">
        <f t="shared" si="38"/>
        <v>-2.6915254237287627</v>
      </c>
      <c r="R49" s="179">
        <f t="shared" si="33"/>
        <v>0.9892338983050849</v>
      </c>
      <c r="S49" s="910"/>
      <c r="T49" s="80">
        <v>0.32013888888888881</v>
      </c>
      <c r="U49" s="80">
        <v>0.40208333333333324</v>
      </c>
      <c r="V49" s="145">
        <v>8</v>
      </c>
      <c r="W49" s="180">
        <f t="shared" si="39"/>
        <v>117.99999999999999</v>
      </c>
      <c r="X49" s="185"/>
      <c r="Y49" s="185"/>
      <c r="Z49" s="186"/>
      <c r="AA49" s="159"/>
      <c r="AB49" s="895"/>
      <c r="AC49" s="895"/>
      <c r="AD49" s="550"/>
      <c r="AE49" s="550"/>
      <c r="AF49" s="181">
        <f t="shared" si="34"/>
        <v>-16.149152542372576</v>
      </c>
      <c r="AG49" s="557">
        <f t="shared" si="7"/>
        <v>0.9892338983050849</v>
      </c>
      <c r="AH49" s="927"/>
    </row>
    <row r="50" spans="1:34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2664.48</v>
      </c>
      <c r="H50" s="75">
        <f t="shared" si="40"/>
        <v>26884.603200000001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1480.2666666666673</v>
      </c>
      <c r="O50" s="177">
        <f t="shared" si="36"/>
        <v>246.71111111111122</v>
      </c>
      <c r="P50" s="81">
        <f t="shared" si="37"/>
        <v>0</v>
      </c>
      <c r="Q50" s="178">
        <f t="shared" si="38"/>
        <v>-3.2888888888887777</v>
      </c>
      <c r="R50" s="179">
        <f t="shared" si="33"/>
        <v>0.98684444444444486</v>
      </c>
      <c r="S50" s="910"/>
      <c r="T50" s="80">
        <v>0.44166666666666654</v>
      </c>
      <c r="U50" s="80">
        <v>0.5166666666666665</v>
      </c>
      <c r="V50" s="145">
        <v>4</v>
      </c>
      <c r="W50" s="180">
        <f t="shared" si="39"/>
        <v>107.99999999999994</v>
      </c>
      <c r="X50" s="185"/>
      <c r="Y50" s="185"/>
      <c r="Z50" s="186"/>
      <c r="AA50" s="186"/>
      <c r="AB50" s="895"/>
      <c r="AC50" s="895"/>
      <c r="AD50" s="550"/>
      <c r="AE50" s="550"/>
      <c r="AF50" s="181">
        <f t="shared" si="34"/>
        <v>-19.733333333332666</v>
      </c>
      <c r="AG50" s="557">
        <f t="shared" si="7"/>
        <v>0.98684444444444486</v>
      </c>
      <c r="AH50" s="927"/>
    </row>
    <row r="51" spans="1:34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895"/>
      <c r="AC51" s="895"/>
      <c r="AD51" s="550"/>
      <c r="AE51" s="550"/>
      <c r="AF51" s="181">
        <f t="shared" si="34"/>
        <v>0</v>
      </c>
      <c r="AG51" s="557" t="e">
        <f t="shared" si="7"/>
        <v>#DIV/0!</v>
      </c>
      <c r="AH51" s="927"/>
    </row>
    <row r="52" spans="1:34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895"/>
      <c r="AC52" s="895"/>
      <c r="AD52" s="550"/>
      <c r="AE52" s="550"/>
      <c r="AF52" s="181">
        <f t="shared" si="34"/>
        <v>0</v>
      </c>
      <c r="AG52" s="557" t="e">
        <f t="shared" si="7"/>
        <v>#DIV/0!</v>
      </c>
      <c r="AH52" s="927"/>
    </row>
    <row r="53" spans="1:34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550"/>
      <c r="AE53" s="550"/>
      <c r="AF53" s="181">
        <f t="shared" si="34"/>
        <v>0</v>
      </c>
      <c r="AG53" s="557" t="e">
        <f t="shared" si="7"/>
        <v>#DIV/0!</v>
      </c>
      <c r="AH53" s="927"/>
    </row>
    <row r="54" spans="1:34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550"/>
      <c r="AE54" s="550"/>
      <c r="AF54" s="181">
        <f t="shared" si="34"/>
        <v>0</v>
      </c>
      <c r="AG54" s="557" t="e">
        <f t="shared" si="7"/>
        <v>#DIV/0!</v>
      </c>
      <c r="AH54" s="927"/>
    </row>
    <row r="55" spans="1:34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550"/>
      <c r="AE55" s="550"/>
      <c r="AF55" s="181"/>
      <c r="AG55" s="557"/>
      <c r="AH55" s="927"/>
    </row>
    <row r="56" spans="1:34" ht="19.2" customHeight="1">
      <c r="A56" s="935"/>
      <c r="B56" s="190">
        <v>0</v>
      </c>
      <c r="C56" s="191" t="s">
        <v>833</v>
      </c>
      <c r="D56" s="932" t="s">
        <v>750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1630.910910983308</v>
      </c>
      <c r="O56" s="136">
        <f t="shared" si="41"/>
        <v>281.59071351468452</v>
      </c>
      <c r="P56" s="192">
        <f>M56-J56</f>
        <v>0.28571428571428559</v>
      </c>
      <c r="Q56" s="151">
        <f>N56-K56</f>
        <v>-31.374803302406235</v>
      </c>
      <c r="R56" s="193">
        <f t="shared" ref="R56:R60" si="42">O56/L56</f>
        <v>0.89546650990045917</v>
      </c>
      <c r="S56" s="910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0</v>
      </c>
      <c r="AF56" s="196">
        <f>N56-K56</f>
        <v>-31.374803302406235</v>
      </c>
      <c r="AG56" s="551">
        <f>N56/K56</f>
        <v>0.98112550506042939</v>
      </c>
      <c r="AH56" s="927"/>
    </row>
    <row r="57" spans="1:34" ht="19.2" customHeight="1">
      <c r="A57" s="922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2476</v>
      </c>
      <c r="H57" s="116">
        <f t="shared" ref="H57:H66" si="43">F57*G57</f>
        <v>69030.880000000005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1442.3300970873788</v>
      </c>
      <c r="O57" s="118">
        <f t="shared" ref="O57:O60" si="45">N57/M57</f>
        <v>206.04715672676841</v>
      </c>
      <c r="P57" s="197">
        <f t="shared" ref="P57:P60" si="46">M57-J57</f>
        <v>0</v>
      </c>
      <c r="Q57" s="79">
        <f t="shared" ref="Q57:Q60" si="47">O57-L57</f>
        <v>-8.2385575589458711</v>
      </c>
      <c r="R57" s="554">
        <f t="shared" si="42"/>
        <v>0.96155339805825257</v>
      </c>
      <c r="S57" s="910">
        <f>R69</f>
        <v>0.97409294101926447</v>
      </c>
      <c r="T57" s="198">
        <v>0.16666666666666666</v>
      </c>
      <c r="U57" s="198">
        <v>0.23819444444444443</v>
      </c>
      <c r="V57" s="552">
        <v>5</v>
      </c>
      <c r="W57" s="562">
        <f>(U57-T57)*24*60</f>
        <v>103</v>
      </c>
      <c r="X57" s="83"/>
      <c r="Y57" s="83"/>
      <c r="Z57" s="84"/>
      <c r="AA57" s="84"/>
      <c r="AB57" s="895"/>
      <c r="AC57" s="895"/>
      <c r="AD57" s="550"/>
      <c r="AE57" s="550"/>
      <c r="AF57" s="78">
        <f t="shared" si="6"/>
        <v>-57.669902912621183</v>
      </c>
      <c r="AG57" s="553">
        <f t="shared" si="7"/>
        <v>0.96155339805825257</v>
      </c>
      <c r="AH57" s="909">
        <f>AG69</f>
        <v>0.97352896378765919</v>
      </c>
    </row>
    <row r="58" spans="1:34" ht="19.2" customHeight="1">
      <c r="A58" s="923"/>
      <c r="B58" s="156" t="s">
        <v>163</v>
      </c>
      <c r="C58" s="550"/>
      <c r="D58" s="71" t="s">
        <v>119</v>
      </c>
      <c r="E58" s="72"/>
      <c r="F58" s="73">
        <v>28</v>
      </c>
      <c r="G58" s="74">
        <v>2597</v>
      </c>
      <c r="H58" s="75">
        <f t="shared" si="43"/>
        <v>72716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1456.2616822429909</v>
      </c>
      <c r="O58" s="77">
        <f t="shared" si="45"/>
        <v>208.03738317757012</v>
      </c>
      <c r="P58" s="197">
        <f t="shared" si="46"/>
        <v>0</v>
      </c>
      <c r="Q58" s="79">
        <f t="shared" si="47"/>
        <v>-6.248331108144157</v>
      </c>
      <c r="R58" s="554">
        <f t="shared" si="42"/>
        <v>0.97084112149532731</v>
      </c>
      <c r="S58" s="910"/>
      <c r="T58" s="198">
        <v>0.24374999999999999</v>
      </c>
      <c r="U58" s="198">
        <v>0.31805555555555554</v>
      </c>
      <c r="V58" s="552">
        <v>8</v>
      </c>
      <c r="W58" s="562">
        <f>(U58-T58)*24*60</f>
        <v>106.99999999999999</v>
      </c>
      <c r="X58" s="83"/>
      <c r="Y58" s="83"/>
      <c r="Z58" s="84"/>
      <c r="AA58" s="84"/>
      <c r="AB58" s="928"/>
      <c r="AC58" s="929"/>
      <c r="AD58" s="550"/>
      <c r="AE58" s="550"/>
      <c r="AF58" s="78">
        <f t="shared" si="6"/>
        <v>-43.738317757009099</v>
      </c>
      <c r="AG58" s="554">
        <f t="shared" si="7"/>
        <v>0.97084112149532731</v>
      </c>
      <c r="AH58" s="910"/>
    </row>
    <row r="59" spans="1:34" ht="19.2" customHeight="1">
      <c r="A59" s="923"/>
      <c r="B59" s="156" t="s">
        <v>166</v>
      </c>
      <c r="C59" s="550"/>
      <c r="D59" s="71" t="s">
        <v>117</v>
      </c>
      <c r="E59" s="72"/>
      <c r="F59" s="73">
        <v>10.09</v>
      </c>
      <c r="G59" s="74">
        <v>3045.12</v>
      </c>
      <c r="H59" s="75">
        <f t="shared" si="43"/>
        <v>30725.2608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1473.4451612903231</v>
      </c>
      <c r="O59" s="77">
        <f t="shared" si="45"/>
        <v>245.57419354838717</v>
      </c>
      <c r="P59" s="197">
        <f t="shared" si="46"/>
        <v>0</v>
      </c>
      <c r="Q59" s="79">
        <f t="shared" si="47"/>
        <v>-4.4258064516128286</v>
      </c>
      <c r="R59" s="554">
        <f t="shared" si="42"/>
        <v>0.98229677419354866</v>
      </c>
      <c r="S59" s="910"/>
      <c r="T59" s="198">
        <v>0.33541666666666664</v>
      </c>
      <c r="U59" s="198">
        <v>0.42152777777777772</v>
      </c>
      <c r="V59" s="153">
        <v>25</v>
      </c>
      <c r="W59" s="562">
        <f t="shared" ref="W59:W69" si="48">(U59-T59)*24*60</f>
        <v>123.99999999999996</v>
      </c>
      <c r="X59" s="83">
        <v>0.32222222222222224</v>
      </c>
      <c r="Y59" s="83">
        <v>0.3347222222222222</v>
      </c>
      <c r="Z59" s="84"/>
      <c r="AA59" s="84"/>
      <c r="AB59" s="895"/>
      <c r="AC59" s="895"/>
      <c r="AD59" s="550"/>
      <c r="AE59" s="550"/>
      <c r="AF59" s="78">
        <f t="shared" si="6"/>
        <v>-26.554838709676915</v>
      </c>
      <c r="AG59" s="554">
        <f t="shared" si="7"/>
        <v>0.98229677419354877</v>
      </c>
      <c r="AH59" s="910"/>
    </row>
    <row r="60" spans="1:34" ht="19.2" customHeight="1">
      <c r="A60" s="923"/>
      <c r="B60" s="156" t="s">
        <v>166</v>
      </c>
      <c r="C60" s="550"/>
      <c r="D60" s="71" t="s">
        <v>117</v>
      </c>
      <c r="E60" s="72"/>
      <c r="F60" s="73">
        <v>10.09</v>
      </c>
      <c r="G60" s="74">
        <v>2791.36</v>
      </c>
      <c r="H60" s="75">
        <f t="shared" si="43"/>
        <v>28164.822400000001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1469.1368421052623</v>
      </c>
      <c r="O60" s="77">
        <f t="shared" si="45"/>
        <v>244.85614035087704</v>
      </c>
      <c r="P60" s="197">
        <f t="shared" si="46"/>
        <v>0</v>
      </c>
      <c r="Q60" s="79">
        <f t="shared" si="47"/>
        <v>-5.1438596491229589</v>
      </c>
      <c r="R60" s="554">
        <f t="shared" si="42"/>
        <v>0.9794245614035082</v>
      </c>
      <c r="S60" s="910"/>
      <c r="T60" s="198">
        <v>0.46180555555555547</v>
      </c>
      <c r="U60" s="198">
        <v>0.54097222222222219</v>
      </c>
      <c r="V60" s="153">
        <v>5</v>
      </c>
      <c r="W60" s="562">
        <f t="shared" si="48"/>
        <v>114.00000000000007</v>
      </c>
      <c r="X60" s="83"/>
      <c r="Y60" s="83"/>
      <c r="Z60" s="84"/>
      <c r="AA60" s="84"/>
      <c r="AB60" s="895"/>
      <c r="AC60" s="895"/>
      <c r="AD60" s="550"/>
      <c r="AE60" s="550"/>
      <c r="AF60" s="78">
        <f t="shared" si="6"/>
        <v>-30.863157894737697</v>
      </c>
      <c r="AG60" s="553">
        <f t="shared" si="7"/>
        <v>0.9794245614035082</v>
      </c>
      <c r="AH60" s="910"/>
    </row>
    <row r="61" spans="1:34" ht="19.2" customHeight="1">
      <c r="A61" s="923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910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895"/>
      <c r="AC61" s="895"/>
      <c r="AD61" s="550"/>
      <c r="AE61" s="550"/>
      <c r="AF61" s="78">
        <f t="shared" si="6"/>
        <v>0</v>
      </c>
      <c r="AG61" s="554" t="e">
        <f t="shared" si="7"/>
        <v>#DIV/0!</v>
      </c>
      <c r="AH61" s="910"/>
    </row>
    <row r="62" spans="1:34" ht="19.2" customHeight="1">
      <c r="A62" s="923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910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895"/>
      <c r="AC62" s="895"/>
      <c r="AD62" s="550"/>
      <c r="AE62" s="550"/>
      <c r="AF62" s="78">
        <f t="shared" si="6"/>
        <v>0</v>
      </c>
      <c r="AG62" s="554" t="e">
        <f t="shared" si="7"/>
        <v>#DIV/0!</v>
      </c>
      <c r="AH62" s="910"/>
    </row>
    <row r="63" spans="1:34" ht="19.2" customHeight="1">
      <c r="A63" s="923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910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895"/>
      <c r="AC63" s="895"/>
      <c r="AD63" s="550"/>
      <c r="AE63" s="550"/>
      <c r="AF63" s="78">
        <f t="shared" si="6"/>
        <v>0</v>
      </c>
      <c r="AG63" s="553" t="e">
        <f t="shared" si="7"/>
        <v>#DIV/0!</v>
      </c>
      <c r="AH63" s="910"/>
    </row>
    <row r="64" spans="1:34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910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895"/>
      <c r="AC64" s="895"/>
      <c r="AD64" s="550"/>
      <c r="AE64" s="550"/>
      <c r="AF64" s="78">
        <f t="shared" si="6"/>
        <v>0</v>
      </c>
      <c r="AG64" s="554" t="e">
        <f t="shared" si="7"/>
        <v>#DIV/0!</v>
      </c>
      <c r="AH64" s="910"/>
    </row>
    <row r="65" spans="1:37" ht="19.2" customHeight="1">
      <c r="A65" s="924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910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895"/>
      <c r="AC65" s="895"/>
      <c r="AD65" s="550"/>
      <c r="AE65" s="550"/>
      <c r="AF65" s="78">
        <f t="shared" si="6"/>
        <v>0</v>
      </c>
      <c r="AG65" s="554" t="e">
        <f t="shared" si="7"/>
        <v>#DIV/0!</v>
      </c>
      <c r="AH65" s="910"/>
    </row>
    <row r="66" spans="1:37" ht="19.2" customHeight="1">
      <c r="A66" s="924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910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895"/>
      <c r="AC66" s="895"/>
      <c r="AD66" s="550"/>
      <c r="AE66" s="550"/>
      <c r="AF66" s="78">
        <f t="shared" si="6"/>
        <v>0</v>
      </c>
      <c r="AG66" s="553" t="e">
        <f t="shared" si="7"/>
        <v>#DIV/0!</v>
      </c>
      <c r="AH66" s="910"/>
    </row>
    <row r="67" spans="1:37" ht="19.2" customHeight="1">
      <c r="A67" s="924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910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895"/>
      <c r="AC67" s="895"/>
      <c r="AD67" s="550"/>
      <c r="AE67" s="550"/>
      <c r="AF67" s="78">
        <f t="shared" si="6"/>
        <v>0</v>
      </c>
      <c r="AG67" s="554" t="e">
        <f t="shared" si="7"/>
        <v>#DIV/0!</v>
      </c>
      <c r="AH67" s="910"/>
    </row>
    <row r="68" spans="1:37" ht="19.2" customHeight="1">
      <c r="A68" s="924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910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895"/>
      <c r="AC68" s="895"/>
      <c r="AD68" s="550"/>
      <c r="AE68" s="550"/>
      <c r="AF68" s="78"/>
      <c r="AG68" s="554"/>
      <c r="AH68" s="910"/>
    </row>
    <row r="69" spans="1:37" ht="19.2" customHeight="1">
      <c r="A69" s="924"/>
      <c r="B69" s="203">
        <v>0</v>
      </c>
      <c r="C69" s="204" t="s">
        <v>835</v>
      </c>
      <c r="D69" s="891" t="s">
        <v>750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1460.2934456814887</v>
      </c>
      <c r="O69" s="102">
        <f t="shared" si="49"/>
        <v>226.12871845090066</v>
      </c>
      <c r="P69" s="78">
        <f>M69-J69</f>
        <v>0</v>
      </c>
      <c r="Q69" s="79">
        <f>N69-K69</f>
        <v>-39.70655431851128</v>
      </c>
      <c r="R69" s="209">
        <f t="shared" ref="R69:R75" si="50">O69/L69</f>
        <v>0.97409294101926447</v>
      </c>
      <c r="S69" s="910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0</v>
      </c>
      <c r="AF69" s="78">
        <f t="shared" si="6"/>
        <v>-39.70655431851128</v>
      </c>
      <c r="AG69" s="554">
        <f t="shared" si="7"/>
        <v>0.97352896378765919</v>
      </c>
      <c r="AH69" s="910"/>
    </row>
    <row r="70" spans="1:37" ht="19.2" customHeight="1">
      <c r="A70" s="925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329.8</v>
      </c>
      <c r="H70" s="75">
        <f>F70*G70</f>
        <v>17838.882000000001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1319.1999999999978</v>
      </c>
      <c r="O70" s="77">
        <f t="shared" ref="O70:O75" si="52">N70/M70</f>
        <v>82.449999999999861</v>
      </c>
      <c r="P70" s="78">
        <f t="shared" ref="P70:P75" si="53">M70-J70</f>
        <v>0</v>
      </c>
      <c r="Q70" s="79">
        <f t="shared" ref="Q70:Q75" si="54">O70-L70</f>
        <v>-11.300000000000139</v>
      </c>
      <c r="R70" s="554">
        <f t="shared" si="50"/>
        <v>0.87946666666666518</v>
      </c>
      <c r="S70" s="910">
        <f>R82</f>
        <v>0.90138747652807638</v>
      </c>
      <c r="T70" s="198">
        <v>0.25</v>
      </c>
      <c r="U70" s="198">
        <v>0.26041666666666669</v>
      </c>
      <c r="V70" s="552">
        <v>5</v>
      </c>
      <c r="W70" s="562">
        <f>(U70-T70)*24*60</f>
        <v>15.000000000000027</v>
      </c>
      <c r="X70" s="552"/>
      <c r="Y70" s="552"/>
      <c r="Z70" s="84"/>
      <c r="AA70" s="84"/>
      <c r="AB70" s="895"/>
      <c r="AC70" s="895"/>
      <c r="AD70" s="550"/>
      <c r="AE70" s="550"/>
      <c r="AF70" s="78">
        <f t="shared" si="6"/>
        <v>-180.80000000000223</v>
      </c>
      <c r="AG70" s="554">
        <f t="shared" si="7"/>
        <v>0.87946666666666518</v>
      </c>
      <c r="AH70" s="910">
        <f>AG82</f>
        <v>0.90049354182370811</v>
      </c>
      <c r="AJ70" s="62" t="str">
        <f>A70</f>
        <v>四度三組
(ET-55)</v>
      </c>
      <c r="AK70" s="404">
        <f>AVERAGE(AK71:AK81)</f>
        <v>6.4000000000000385</v>
      </c>
    </row>
    <row r="71" spans="1:37" ht="19.2" customHeight="1">
      <c r="A71" s="925"/>
      <c r="B71" s="552" t="s">
        <v>167</v>
      </c>
      <c r="C71" s="70"/>
      <c r="D71" s="211" t="s">
        <v>121</v>
      </c>
      <c r="E71" s="72"/>
      <c r="F71" s="73">
        <v>77.34</v>
      </c>
      <c r="G71" s="74">
        <v>1227</v>
      </c>
      <c r="H71" s="75">
        <f>F71*G71</f>
        <v>94896.180000000008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1338.5454545454534</v>
      </c>
      <c r="O71" s="77">
        <f t="shared" si="52"/>
        <v>74.363636363636303</v>
      </c>
      <c r="P71" s="78">
        <f t="shared" si="53"/>
        <v>0</v>
      </c>
      <c r="Q71" s="79">
        <f t="shared" si="54"/>
        <v>-5.6363636363636971</v>
      </c>
      <c r="R71" s="554">
        <f t="shared" si="50"/>
        <v>0.92954545454545379</v>
      </c>
      <c r="S71" s="910"/>
      <c r="T71" s="198">
        <v>0.26527777777777778</v>
      </c>
      <c r="U71" s="198">
        <v>0.30347222222222225</v>
      </c>
      <c r="V71" s="552">
        <v>7</v>
      </c>
      <c r="W71" s="562">
        <f t="shared" ref="W71:W81" si="55">(U71-T71)*24*60</f>
        <v>55.000000000000043</v>
      </c>
      <c r="X71" s="83"/>
      <c r="Y71" s="83"/>
      <c r="Z71" s="84"/>
      <c r="AA71" s="84"/>
      <c r="AB71" s="895"/>
      <c r="AC71" s="895"/>
      <c r="AD71" s="550"/>
      <c r="AE71" s="550"/>
      <c r="AF71" s="78">
        <f>N71-K71</f>
        <v>-101.45454545454663</v>
      </c>
      <c r="AG71" s="554">
        <f>N71/K71</f>
        <v>0.92954545454545368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1039</v>
      </c>
      <c r="H72" s="75">
        <f t="shared" ref="H72:H76" si="57">F72*G72</f>
        <v>71961.14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1246.8000000000002</v>
      </c>
      <c r="O72" s="77">
        <f t="shared" si="52"/>
        <v>62.340000000000011</v>
      </c>
      <c r="P72" s="78">
        <f t="shared" si="53"/>
        <v>0</v>
      </c>
      <c r="Q72" s="79">
        <f t="shared" si="54"/>
        <v>-6.9099999999999895</v>
      </c>
      <c r="R72" s="554">
        <f t="shared" si="50"/>
        <v>0.90021660649819513</v>
      </c>
      <c r="S72" s="910"/>
      <c r="T72" s="198">
        <v>0.30763888888888891</v>
      </c>
      <c r="U72" s="198">
        <v>0.34236111111111112</v>
      </c>
      <c r="V72" s="552">
        <v>6</v>
      </c>
      <c r="W72" s="562">
        <f t="shared" si="55"/>
        <v>49.999999999999986</v>
      </c>
      <c r="X72" s="83"/>
      <c r="Y72" s="83"/>
      <c r="Z72" s="84"/>
      <c r="AA72" s="84"/>
      <c r="AB72" s="895"/>
      <c r="AC72" s="895"/>
      <c r="AD72" s="550"/>
      <c r="AE72" s="550">
        <v>1</v>
      </c>
      <c r="AF72" s="78">
        <f>N72-K72</f>
        <v>-138.19999999999982</v>
      </c>
      <c r="AG72" s="554">
        <f>N72/K72</f>
        <v>0.90021660649819513</v>
      </c>
      <c r="AH72" s="910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925"/>
      <c r="B73" s="552" t="s">
        <v>167</v>
      </c>
      <c r="C73" s="213"/>
      <c r="D73" s="214" t="s">
        <v>122</v>
      </c>
      <c r="E73" s="215"/>
      <c r="F73" s="73">
        <v>53.36</v>
      </c>
      <c r="G73" s="74">
        <v>3590</v>
      </c>
      <c r="H73" s="75">
        <f t="shared" si="57"/>
        <v>191562.4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1380.7692307692309</v>
      </c>
      <c r="O73" s="77">
        <f t="shared" si="52"/>
        <v>72.672064777327947</v>
      </c>
      <c r="P73" s="78">
        <f t="shared" si="53"/>
        <v>0</v>
      </c>
      <c r="Q73" s="79">
        <f t="shared" si="54"/>
        <v>-13.433198380566793</v>
      </c>
      <c r="R73" s="554">
        <f t="shared" si="50"/>
        <v>0.8439909723528306</v>
      </c>
      <c r="S73" s="910"/>
      <c r="T73" s="198">
        <v>0.3576388888888889</v>
      </c>
      <c r="U73" s="198">
        <v>0.46597222222222223</v>
      </c>
      <c r="V73" s="552">
        <v>22</v>
      </c>
      <c r="W73" s="562">
        <f t="shared" si="55"/>
        <v>156</v>
      </c>
      <c r="X73" s="218">
        <v>0.34722222222222227</v>
      </c>
      <c r="Y73" s="218">
        <v>0.35694444444444445</v>
      </c>
      <c r="Z73" s="159"/>
      <c r="AA73" s="159"/>
      <c r="AB73" s="895"/>
      <c r="AC73" s="895"/>
      <c r="AD73" s="550"/>
      <c r="AE73" s="550"/>
      <c r="AF73" s="78">
        <f>N73-K73</f>
        <v>-255.23076923076906</v>
      </c>
      <c r="AG73" s="554">
        <f>N73/K73</f>
        <v>0.8439909723528306</v>
      </c>
      <c r="AH73" s="910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925"/>
      <c r="B74" s="552" t="s">
        <v>167</v>
      </c>
      <c r="C74" s="213"/>
      <c r="D74" s="214" t="s">
        <v>125</v>
      </c>
      <c r="E74" s="215"/>
      <c r="F74" s="73">
        <v>53.76</v>
      </c>
      <c r="G74" s="212">
        <v>1997</v>
      </c>
      <c r="H74" s="75">
        <f t="shared" si="57"/>
        <v>107358.72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1331.3333333333335</v>
      </c>
      <c r="O74" s="77">
        <f t="shared" si="52"/>
        <v>83.208333333333343</v>
      </c>
      <c r="P74" s="78">
        <f t="shared" si="53"/>
        <v>0</v>
      </c>
      <c r="Q74" s="79">
        <f t="shared" si="54"/>
        <v>-6.7916666666666572</v>
      </c>
      <c r="R74" s="554">
        <f t="shared" si="50"/>
        <v>0.92453703703703716</v>
      </c>
      <c r="S74" s="910"/>
      <c r="T74" s="198">
        <v>0.50763888888888886</v>
      </c>
      <c r="U74" s="198">
        <v>0.57013888888888886</v>
      </c>
      <c r="V74" s="552">
        <v>5</v>
      </c>
      <c r="W74" s="562">
        <f t="shared" si="55"/>
        <v>90</v>
      </c>
      <c r="X74" s="218"/>
      <c r="Y74" s="218"/>
      <c r="Z74" s="159"/>
      <c r="AA74" s="159"/>
      <c r="AB74" s="895"/>
      <c r="AC74" s="895"/>
      <c r="AD74" s="550"/>
      <c r="AE74" s="550"/>
      <c r="AF74" s="78">
        <f t="shared" ref="AF74:AF80" si="59">N74-K74</f>
        <v>-108.66666666666652</v>
      </c>
      <c r="AG74" s="554">
        <f t="shared" ref="AG74:AG80" si="60">N74/K74</f>
        <v>0.92453703703703716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552" t="s">
        <v>167</v>
      </c>
      <c r="C75" s="94"/>
      <c r="D75" s="214" t="s">
        <v>124</v>
      </c>
      <c r="E75" s="215"/>
      <c r="F75" s="73">
        <v>47.51</v>
      </c>
      <c r="G75" s="212">
        <v>1748</v>
      </c>
      <c r="H75" s="75">
        <f t="shared" si="57"/>
        <v>83047.48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1344.6153846153866</v>
      </c>
      <c r="O75" s="77">
        <f t="shared" si="52"/>
        <v>79.095022624434506</v>
      </c>
      <c r="P75" s="78">
        <f t="shared" si="53"/>
        <v>0</v>
      </c>
      <c r="Q75" s="79">
        <f t="shared" si="54"/>
        <v>-5.6108597285066679</v>
      </c>
      <c r="R75" s="554">
        <f t="shared" si="50"/>
        <v>0.93376068376068522</v>
      </c>
      <c r="S75" s="910"/>
      <c r="T75" s="198">
        <v>0.5854166666666667</v>
      </c>
      <c r="U75" s="198">
        <v>0.63958333333333328</v>
      </c>
      <c r="V75" s="552">
        <v>22</v>
      </c>
      <c r="W75" s="562">
        <f t="shared" si="55"/>
        <v>77.999999999999886</v>
      </c>
      <c r="X75" s="218">
        <v>0.57500000000000007</v>
      </c>
      <c r="Y75" s="218">
        <v>0.58472222222222225</v>
      </c>
      <c r="Z75" s="159"/>
      <c r="AA75" s="159"/>
      <c r="AB75" s="895"/>
      <c r="AC75" s="895"/>
      <c r="AD75" s="550"/>
      <c r="AE75" s="550"/>
      <c r="AF75" s="78">
        <f t="shared" si="59"/>
        <v>-95.384615384613426</v>
      </c>
      <c r="AG75" s="554">
        <f t="shared" si="60"/>
        <v>0.93376068376068511</v>
      </c>
      <c r="AH75" s="910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925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910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895"/>
      <c r="AC76" s="895"/>
      <c r="AD76" s="550"/>
      <c r="AE76" s="550"/>
      <c r="AF76" s="78">
        <f t="shared" si="59"/>
        <v>0</v>
      </c>
      <c r="AG76" s="554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910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895"/>
      <c r="AC77" s="895"/>
      <c r="AD77" s="550"/>
      <c r="AE77" s="550"/>
      <c r="AF77" s="78">
        <f t="shared" si="59"/>
        <v>0</v>
      </c>
      <c r="AG77" s="554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910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895"/>
      <c r="AC78" s="895"/>
      <c r="AD78" s="550"/>
      <c r="AE78" s="550"/>
      <c r="AF78" s="78">
        <f t="shared" si="59"/>
        <v>0</v>
      </c>
      <c r="AG78" s="554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910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895"/>
      <c r="AC79" s="895"/>
      <c r="AD79" s="550"/>
      <c r="AE79" s="550"/>
      <c r="AF79" s="78">
        <f t="shared" si="59"/>
        <v>0</v>
      </c>
      <c r="AG79" s="554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910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895"/>
      <c r="AC80" s="895"/>
      <c r="AD80" s="550"/>
      <c r="AE80" s="550"/>
      <c r="AF80" s="78">
        <f t="shared" si="59"/>
        <v>0</v>
      </c>
      <c r="AG80" s="554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910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895"/>
      <c r="AC81" s="895"/>
      <c r="AD81" s="550"/>
      <c r="AE81" s="550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837</v>
      </c>
      <c r="D82" s="891" t="s">
        <v>750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1326.8772338772339</v>
      </c>
      <c r="O82" s="223">
        <f t="shared" si="61"/>
        <v>75.688176183121982</v>
      </c>
      <c r="P82" s="150">
        <f>M82-J82</f>
        <v>0</v>
      </c>
      <c r="Q82" s="151">
        <f>N82-K82</f>
        <v>-146.62276612276605</v>
      </c>
      <c r="R82" s="209">
        <f>O82/L82</f>
        <v>0.90138747652807638</v>
      </c>
      <c r="S82" s="910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0</v>
      </c>
      <c r="AE82" s="139">
        <f>SUM(AE70:AE81)</f>
        <v>1</v>
      </c>
      <c r="AF82" s="78">
        <f>N82-K82</f>
        <v>-146.62276612276605</v>
      </c>
      <c r="AG82" s="554">
        <f>N82/K82</f>
        <v>0.90049354182370811</v>
      </c>
      <c r="AH82" s="910"/>
    </row>
    <row r="83" spans="1:37" ht="19.2" customHeight="1">
      <c r="A83" s="918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209</v>
      </c>
      <c r="H83" s="116">
        <f t="shared" ref="H83:H94" si="62">F83*G83</f>
        <v>5747.5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88" si="63">G83/W83*60</f>
        <v>1567.5000000000055</v>
      </c>
      <c r="O83" s="221">
        <f t="shared" ref="O83:O88" si="64">N83/M83</f>
        <v>130.62500000000045</v>
      </c>
      <c r="P83" s="84">
        <f t="shared" ref="P83:P84" si="65">M83-J83</f>
        <v>0</v>
      </c>
      <c r="Q83" s="119">
        <f t="shared" ref="Q83:Q84" si="66">O83-L83</f>
        <v>-36.041666666666202</v>
      </c>
      <c r="R83" s="224">
        <f t="shared" ref="R83:R84" si="67">O83/L83</f>
        <v>0.78375000000000272</v>
      </c>
      <c r="S83" s="910">
        <f>R95</f>
        <v>0.84885100384401946</v>
      </c>
      <c r="T83" s="198">
        <v>0.33333333333333331</v>
      </c>
      <c r="U83" s="198">
        <v>0.33888888888888885</v>
      </c>
      <c r="V83" s="552">
        <v>5</v>
      </c>
      <c r="W83" s="562">
        <f t="shared" ref="W83:W93" si="68">(U83-T83)*24*60</f>
        <v>7.9999999999999716</v>
      </c>
      <c r="X83" s="83"/>
      <c r="Y83" s="83"/>
      <c r="Z83" s="84"/>
      <c r="AA83" s="84"/>
      <c r="AB83" s="895"/>
      <c r="AC83" s="895"/>
      <c r="AD83" s="550"/>
      <c r="AE83" s="550"/>
      <c r="AF83" s="78">
        <f t="shared" ref="AF83:AF173" si="69">N83-K83</f>
        <v>-432.49999999999454</v>
      </c>
      <c r="AG83" s="554">
        <f t="shared" ref="AG83:AG173" si="70">N83/K83</f>
        <v>0.78375000000000272</v>
      </c>
      <c r="AH83" s="910">
        <f>AG95</f>
        <v>0.85900706092468326</v>
      </c>
      <c r="AJ83" s="62" t="str">
        <f>A83</f>
        <v>四度四組
(ET-55)</v>
      </c>
      <c r="AK83" s="404">
        <f>AVERAGE(AK84:AK94)</f>
        <v>6.0000000000000275</v>
      </c>
    </row>
    <row r="84" spans="1:37" ht="19.2" customHeight="1">
      <c r="A84" s="919"/>
      <c r="B84" s="142" t="s">
        <v>163</v>
      </c>
      <c r="C84" s="157"/>
      <c r="D84" s="225" t="s">
        <v>191</v>
      </c>
      <c r="E84" s="72"/>
      <c r="F84" s="174">
        <v>28.26</v>
      </c>
      <c r="G84" s="74">
        <v>520</v>
      </c>
      <c r="H84" s="116">
        <f t="shared" si="62"/>
        <v>14695.2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1559.9999999999993</v>
      </c>
      <c r="O84" s="221">
        <f t="shared" si="64"/>
        <v>129.99999999999994</v>
      </c>
      <c r="P84" s="84">
        <f t="shared" si="65"/>
        <v>0</v>
      </c>
      <c r="Q84" s="119">
        <f t="shared" si="66"/>
        <v>-36.666666666666714</v>
      </c>
      <c r="R84" s="224">
        <f t="shared" si="67"/>
        <v>0.77999999999999969</v>
      </c>
      <c r="S84" s="910"/>
      <c r="T84" s="198">
        <v>0.34236111111111106</v>
      </c>
      <c r="U84" s="198">
        <v>0.35624999999999996</v>
      </c>
      <c r="V84" s="552">
        <v>5</v>
      </c>
      <c r="W84" s="562">
        <f t="shared" si="68"/>
        <v>20.000000000000007</v>
      </c>
      <c r="X84" s="83"/>
      <c r="Y84" s="83"/>
      <c r="Z84" s="84"/>
      <c r="AA84" s="84"/>
      <c r="AB84" s="895"/>
      <c r="AC84" s="895"/>
      <c r="AD84" s="550"/>
      <c r="AE84" s="550"/>
      <c r="AF84" s="78">
        <f t="shared" si="69"/>
        <v>-440.00000000000068</v>
      </c>
      <c r="AG84" s="554">
        <f t="shared" si="70"/>
        <v>0.77999999999999969</v>
      </c>
      <c r="AH84" s="910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2507</v>
      </c>
      <c r="H85" s="116">
        <f t="shared" si="62"/>
        <v>153202.76999999999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1331.1504424778761</v>
      </c>
      <c r="O85" s="221">
        <f t="shared" si="64"/>
        <v>83.196902654867259</v>
      </c>
      <c r="P85" s="84">
        <f>M85-J85</f>
        <v>0</v>
      </c>
      <c r="Q85" s="119">
        <f>O85-L85</f>
        <v>-6.8030973451327412</v>
      </c>
      <c r="R85" s="224">
        <f>O85/L85</f>
        <v>0.92441002949852513</v>
      </c>
      <c r="S85" s="910"/>
      <c r="T85" s="198">
        <v>0.36111111111111105</v>
      </c>
      <c r="U85" s="198">
        <v>0.43958333333333327</v>
      </c>
      <c r="V85" s="552">
        <v>7</v>
      </c>
      <c r="W85" s="562">
        <f t="shared" si="68"/>
        <v>113</v>
      </c>
      <c r="X85" s="83"/>
      <c r="Y85" s="83"/>
      <c r="Z85" s="84"/>
      <c r="AA85" s="84"/>
      <c r="AB85" s="895"/>
      <c r="AC85" s="895"/>
      <c r="AD85" s="550"/>
      <c r="AE85" s="550"/>
      <c r="AF85" s="78">
        <f t="shared" si="69"/>
        <v>-108.84955752212386</v>
      </c>
      <c r="AG85" s="554">
        <f t="shared" si="70"/>
        <v>0.92441002949852513</v>
      </c>
      <c r="AH85" s="910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919"/>
      <c r="B86" s="142" t="s">
        <v>167</v>
      </c>
      <c r="C86" s="127"/>
      <c r="D86" s="225" t="s">
        <v>127</v>
      </c>
      <c r="E86" s="72"/>
      <c r="F86" s="174">
        <v>61.09</v>
      </c>
      <c r="G86" s="74">
        <v>1590</v>
      </c>
      <c r="H86" s="116">
        <f t="shared" si="62"/>
        <v>97133.1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1306.8493150684919</v>
      </c>
      <c r="O86" s="221">
        <f t="shared" si="64"/>
        <v>76.873489121676002</v>
      </c>
      <c r="P86" s="84">
        <f>M86-J86</f>
        <v>0</v>
      </c>
      <c r="Q86" s="119">
        <f>O86-L86</f>
        <v>-7.8323932312651721</v>
      </c>
      <c r="R86" s="224">
        <f>O86/L86</f>
        <v>0.90753424657534176</v>
      </c>
      <c r="S86" s="910"/>
      <c r="T86" s="198">
        <v>0.45486111111111105</v>
      </c>
      <c r="U86" s="198">
        <v>0.50555555555555554</v>
      </c>
      <c r="V86" s="552">
        <v>22</v>
      </c>
      <c r="W86" s="562">
        <f t="shared" si="68"/>
        <v>73.000000000000057</v>
      </c>
      <c r="X86" s="83">
        <v>0.44375000000000003</v>
      </c>
      <c r="Y86" s="83">
        <v>0.45347222222222222</v>
      </c>
      <c r="Z86" s="84"/>
      <c r="AA86" s="84"/>
      <c r="AB86" s="895"/>
      <c r="AC86" s="895"/>
      <c r="AD86" s="550"/>
      <c r="AE86" s="550"/>
      <c r="AF86" s="78">
        <f>N86-K86</f>
        <v>-133.15068493150807</v>
      </c>
      <c r="AG86" s="554">
        <f>N86/K86</f>
        <v>0.90753424657534165</v>
      </c>
      <c r="AH86" s="910"/>
      <c r="AJ86" s="405">
        <f t="shared" si="71"/>
        <v>6.0000000000001386</v>
      </c>
      <c r="AK86" s="406">
        <f t="shared" si="72"/>
        <v>6.0000000000001386</v>
      </c>
    </row>
    <row r="87" spans="1:37" ht="19.2" customHeight="1">
      <c r="A87" s="919"/>
      <c r="B87" s="142" t="s">
        <v>164</v>
      </c>
      <c r="C87" s="558"/>
      <c r="D87" s="71" t="s">
        <v>105</v>
      </c>
      <c r="E87" s="72"/>
      <c r="F87" s="174">
        <v>49.91</v>
      </c>
      <c r="G87" s="85">
        <v>850.5</v>
      </c>
      <c r="H87" s="116">
        <f t="shared" si="62"/>
        <v>42448.454999999994</v>
      </c>
      <c r="I87" s="552">
        <v>1</v>
      </c>
      <c r="J87" s="129">
        <v>17</v>
      </c>
      <c r="K87" s="85">
        <v>1565</v>
      </c>
      <c r="L87" s="118">
        <v>92.058823529411768</v>
      </c>
      <c r="M87" s="560">
        <v>17</v>
      </c>
      <c r="N87" s="85">
        <f t="shared" si="63"/>
        <v>1417.4999999999989</v>
      </c>
      <c r="O87" s="221">
        <f t="shared" si="64"/>
        <v>83.382352941176407</v>
      </c>
      <c r="P87" s="84">
        <f>M87-J87</f>
        <v>0</v>
      </c>
      <c r="Q87" s="119">
        <f>O87-L87</f>
        <v>-8.676470588235361</v>
      </c>
      <c r="R87" s="224">
        <f>O87/L87</f>
        <v>0.905750798722044</v>
      </c>
      <c r="S87" s="910"/>
      <c r="T87" s="198">
        <v>0.54583333333333328</v>
      </c>
      <c r="U87" s="198">
        <v>0.5708333333333333</v>
      </c>
      <c r="V87" s="552">
        <v>5</v>
      </c>
      <c r="W87" s="562">
        <f t="shared" si="68"/>
        <v>36.000000000000028</v>
      </c>
      <c r="X87" s="83"/>
      <c r="Y87" s="83"/>
      <c r="Z87" s="84"/>
      <c r="AA87" s="84"/>
      <c r="AB87" s="895"/>
      <c r="AC87" s="895"/>
      <c r="AD87" s="550"/>
      <c r="AE87" s="550"/>
      <c r="AF87" s="78">
        <f>N87-K87</f>
        <v>-147.50000000000114</v>
      </c>
      <c r="AG87" s="554">
        <f>N87/K87</f>
        <v>0.905750798722044</v>
      </c>
      <c r="AH87" s="910"/>
      <c r="AJ87" s="405">
        <f t="shared" si="71"/>
        <v>5</v>
      </c>
      <c r="AK87" s="406">
        <f t="shared" si="72"/>
        <v>5</v>
      </c>
    </row>
    <row r="88" spans="1:37" ht="19.2" customHeight="1">
      <c r="A88" s="919"/>
      <c r="B88" s="142" t="s">
        <v>162</v>
      </c>
      <c r="C88" s="558"/>
      <c r="D88" s="71" t="s">
        <v>106</v>
      </c>
      <c r="E88" s="72"/>
      <c r="F88" s="174">
        <v>36.729999999999997</v>
      </c>
      <c r="G88" s="148">
        <v>1564.1499999999999</v>
      </c>
      <c r="H88" s="116">
        <f t="shared" si="62"/>
        <v>57451.229499999987</v>
      </c>
      <c r="I88" s="552">
        <v>1</v>
      </c>
      <c r="J88" s="129">
        <v>18</v>
      </c>
      <c r="K88" s="85">
        <v>2400</v>
      </c>
      <c r="L88" s="118">
        <v>133.33333333333334</v>
      </c>
      <c r="M88" s="560">
        <v>18</v>
      </c>
      <c r="N88" s="85">
        <f t="shared" si="63"/>
        <v>2132.931818181818</v>
      </c>
      <c r="O88" s="221">
        <f t="shared" si="64"/>
        <v>118.49621212121211</v>
      </c>
      <c r="P88" s="84">
        <f t="shared" ref="P88" si="73">M88-J88</f>
        <v>0</v>
      </c>
      <c r="Q88" s="119">
        <f t="shared" ref="Q88" si="74">O88-L88</f>
        <v>-14.837121212121232</v>
      </c>
      <c r="R88" s="224">
        <f t="shared" ref="R88" si="75">O88/L88</f>
        <v>0.88872159090909075</v>
      </c>
      <c r="S88" s="910"/>
      <c r="T88" s="198">
        <v>0.5756944444444444</v>
      </c>
      <c r="U88" s="198">
        <v>0.60624999999999996</v>
      </c>
      <c r="V88" s="552">
        <v>7</v>
      </c>
      <c r="W88" s="562">
        <f t="shared" si="68"/>
        <v>44</v>
      </c>
      <c r="X88" s="83"/>
      <c r="Y88" s="83"/>
      <c r="Z88" s="84"/>
      <c r="AA88" s="84"/>
      <c r="AB88" s="895"/>
      <c r="AC88" s="895"/>
      <c r="AD88" s="550"/>
      <c r="AE88" s="550"/>
      <c r="AF88" s="78">
        <f>N88-K88</f>
        <v>-267.06818181818198</v>
      </c>
      <c r="AG88" s="554">
        <f>N88/K88</f>
        <v>0.88872159090909086</v>
      </c>
      <c r="AH88" s="910"/>
      <c r="AJ88" s="405">
        <f t="shared" si="71"/>
        <v>7</v>
      </c>
      <c r="AK88" s="406">
        <f t="shared" si="72"/>
        <v>7</v>
      </c>
    </row>
    <row r="89" spans="1:37" ht="19.2" customHeight="1">
      <c r="A89" s="919"/>
      <c r="B89" s="142">
        <v>0</v>
      </c>
      <c r="C89" s="558"/>
      <c r="D89" s="71"/>
      <c r="E89" s="72"/>
      <c r="F89" s="174" t="s">
        <v>161</v>
      </c>
      <c r="G89" s="148"/>
      <c r="H89" s="116">
        <f t="shared" si="62"/>
        <v>0</v>
      </c>
      <c r="I89" s="552"/>
      <c r="J89" s="129"/>
      <c r="K89" s="85"/>
      <c r="L89" s="118"/>
      <c r="M89" s="560"/>
      <c r="N89" s="85"/>
      <c r="O89" s="221"/>
      <c r="P89" s="84"/>
      <c r="Q89" s="119"/>
      <c r="R89" s="224"/>
      <c r="S89" s="910"/>
      <c r="T89" s="198"/>
      <c r="U89" s="198"/>
      <c r="V89" s="552"/>
      <c r="W89" s="562">
        <f t="shared" si="68"/>
        <v>0</v>
      </c>
      <c r="X89" s="83"/>
      <c r="Y89" s="83"/>
      <c r="Z89" s="84"/>
      <c r="AA89" s="84"/>
      <c r="AB89" s="895"/>
      <c r="AC89" s="895"/>
      <c r="AD89" s="550"/>
      <c r="AE89" s="550"/>
      <c r="AF89" s="78">
        <f>N89-K89</f>
        <v>0</v>
      </c>
      <c r="AG89" s="554" t="e">
        <f>N89/K89</f>
        <v>#DIV/0!</v>
      </c>
      <c r="AH89" s="910"/>
      <c r="AJ89" s="405" t="str">
        <f t="shared" si="71"/>
        <v/>
      </c>
      <c r="AK89" s="406" t="str">
        <f t="shared" si="72"/>
        <v/>
      </c>
    </row>
    <row r="90" spans="1:37" ht="19.2" customHeight="1">
      <c r="A90" s="919"/>
      <c r="B90" s="142">
        <v>0</v>
      </c>
      <c r="C90" s="558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560"/>
      <c r="N90" s="85"/>
      <c r="O90" s="221"/>
      <c r="P90" s="84"/>
      <c r="Q90" s="119"/>
      <c r="R90" s="224"/>
      <c r="S90" s="910"/>
      <c r="T90" s="198"/>
      <c r="U90" s="198"/>
      <c r="V90" s="552"/>
      <c r="W90" s="562">
        <f t="shared" si="68"/>
        <v>0</v>
      </c>
      <c r="X90" s="227"/>
      <c r="Y90" s="227"/>
      <c r="Z90" s="84"/>
      <c r="AA90" s="84"/>
      <c r="AB90" s="895"/>
      <c r="AC90" s="895"/>
      <c r="AD90" s="550"/>
      <c r="AE90" s="550"/>
      <c r="AF90" s="78">
        <f t="shared" si="69"/>
        <v>0</v>
      </c>
      <c r="AG90" s="554" t="e">
        <f t="shared" si="70"/>
        <v>#DIV/0!</v>
      </c>
      <c r="AH90" s="910"/>
      <c r="AJ90" s="405" t="str">
        <f t="shared" si="71"/>
        <v/>
      </c>
      <c r="AK90" s="406" t="str">
        <f t="shared" si="72"/>
        <v/>
      </c>
    </row>
    <row r="91" spans="1:37" ht="19.2" customHeight="1">
      <c r="A91" s="919"/>
      <c r="B91" s="142">
        <v>0</v>
      </c>
      <c r="C91" s="558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60"/>
      <c r="N91" s="85"/>
      <c r="O91" s="221"/>
      <c r="P91" s="84"/>
      <c r="Q91" s="119"/>
      <c r="R91" s="224"/>
      <c r="S91" s="911"/>
      <c r="T91" s="198"/>
      <c r="U91" s="198"/>
      <c r="V91" s="552"/>
      <c r="W91" s="562">
        <f t="shared" si="68"/>
        <v>0</v>
      </c>
      <c r="X91" s="149"/>
      <c r="Y91" s="149"/>
      <c r="Z91" s="84"/>
      <c r="AA91" s="84"/>
      <c r="AB91" s="895"/>
      <c r="AC91" s="895"/>
      <c r="AD91" s="550"/>
      <c r="AE91" s="550"/>
      <c r="AF91" s="78">
        <f t="shared" si="69"/>
        <v>0</v>
      </c>
      <c r="AG91" s="554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895"/>
      <c r="AC92" s="895"/>
      <c r="AD92" s="550"/>
      <c r="AE92" s="550"/>
      <c r="AF92" s="78">
        <f t="shared" si="69"/>
        <v>0</v>
      </c>
      <c r="AG92" s="554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920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895"/>
      <c r="AC93" s="895"/>
      <c r="AD93" s="550"/>
      <c r="AE93" s="550"/>
      <c r="AF93" s="78">
        <f t="shared" si="69"/>
        <v>0</v>
      </c>
      <c r="AG93" s="554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920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895"/>
      <c r="AC94" s="895"/>
      <c r="AD94" s="550"/>
      <c r="AE94" s="550"/>
      <c r="AF94" s="78">
        <f t="shared" si="69"/>
        <v>0</v>
      </c>
      <c r="AG94" s="554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839</v>
      </c>
      <c r="D95" s="891" t="s">
        <v>750</v>
      </c>
      <c r="E95" s="891"/>
      <c r="F95" s="98"/>
      <c r="G95" s="99"/>
      <c r="H95" s="237"/>
      <c r="I95" s="135"/>
      <c r="J95" s="238">
        <v>15.333333333333334</v>
      </c>
      <c r="K95" s="238">
        <v>1807.5</v>
      </c>
      <c r="L95" s="239">
        <v>122.23856209150325</v>
      </c>
      <c r="M95" s="238">
        <f t="shared" ref="M95:O95" si="76">AVERAGE(M83:M94)</f>
        <v>15.333333333333334</v>
      </c>
      <c r="N95" s="238">
        <f t="shared" si="76"/>
        <v>1552.655262621365</v>
      </c>
      <c r="O95" s="239">
        <f t="shared" si="76"/>
        <v>103.76232613982204</v>
      </c>
      <c r="P95" s="240">
        <f>M95-J95</f>
        <v>0</v>
      </c>
      <c r="Q95" s="241">
        <f t="shared" ref="Q95:Q103" si="77">O95-L95</f>
        <v>-18.476235951681218</v>
      </c>
      <c r="R95" s="242">
        <f>O95/L95</f>
        <v>0.84885100384401946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0</v>
      </c>
      <c r="AE95" s="139">
        <f>SUM(AE83:AE94)</f>
        <v>0</v>
      </c>
      <c r="AF95" s="104">
        <f t="shared" si="69"/>
        <v>-254.84473737863505</v>
      </c>
      <c r="AG95" s="555">
        <f t="shared" si="70"/>
        <v>0.85900706092468326</v>
      </c>
      <c r="AH95" s="911"/>
    </row>
    <row r="96" spans="1:37" ht="19.2" customHeight="1">
      <c r="A96" s="921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1188.8</v>
      </c>
      <c r="H96" s="75">
        <f t="shared" ref="H96:H105" si="78">F96*G96</f>
        <v>51284.832000000002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79">G96/W96*60</f>
        <v>1345.8113207547176</v>
      </c>
      <c r="O96" s="77">
        <f t="shared" ref="O96:O103" si="80">N96/M96</f>
        <v>79.165371809101032</v>
      </c>
      <c r="P96" s="78">
        <f t="shared" ref="P96:P103" si="81">M96-J96</f>
        <v>0</v>
      </c>
      <c r="Q96" s="79">
        <f t="shared" si="77"/>
        <v>-9.0699223085460261</v>
      </c>
      <c r="R96" s="554">
        <f t="shared" ref="R96:R103" si="82">O96/L96</f>
        <v>0.89720754716981166</v>
      </c>
      <c r="S96" s="910">
        <f>R108</f>
        <v>0.84013923854389383</v>
      </c>
      <c r="T96" s="80">
        <v>0.33333333333333331</v>
      </c>
      <c r="U96" s="80">
        <v>0.37013888888888885</v>
      </c>
      <c r="V96" s="550">
        <v>5</v>
      </c>
      <c r="W96" s="120">
        <f t="shared" ref="W96:W133" si="83">(U96-T96)*24*60</f>
        <v>52.999999999999972</v>
      </c>
      <c r="X96" s="126"/>
      <c r="Y96" s="126"/>
      <c r="Z96" s="84"/>
      <c r="AA96" s="84"/>
      <c r="AB96" s="895"/>
      <c r="AC96" s="895"/>
      <c r="AD96" s="550"/>
      <c r="AE96" s="550"/>
      <c r="AF96" s="84">
        <f t="shared" si="69"/>
        <v>-154.1886792452824</v>
      </c>
      <c r="AG96" s="551">
        <f t="shared" si="70"/>
        <v>0.89720754716981177</v>
      </c>
      <c r="AH96" s="894">
        <f>AG108</f>
        <v>0.83663012993373886</v>
      </c>
    </row>
    <row r="97" spans="1:37" s="252" customFormat="1" ht="19.2" customHeight="1">
      <c r="A97" s="921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1661.25</v>
      </c>
      <c r="H97" s="247">
        <f t="shared" si="78"/>
        <v>48364.220183486228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1145.6896551724135</v>
      </c>
      <c r="O97" s="77">
        <f t="shared" si="80"/>
        <v>57.284482758620676</v>
      </c>
      <c r="P97" s="78">
        <f t="shared" si="81"/>
        <v>0</v>
      </c>
      <c r="Q97" s="79">
        <f t="shared" si="77"/>
        <v>-11.965517241379324</v>
      </c>
      <c r="R97" s="554">
        <f t="shared" si="82"/>
        <v>0.82721274741690509</v>
      </c>
      <c r="S97" s="910"/>
      <c r="T97" s="248">
        <v>0.38541666666666663</v>
      </c>
      <c r="U97" s="248">
        <v>0.4458333333333333</v>
      </c>
      <c r="V97" s="249">
        <v>22</v>
      </c>
      <c r="W97" s="120">
        <f t="shared" si="83"/>
        <v>87.000000000000014</v>
      </c>
      <c r="X97" s="83">
        <v>0.375</v>
      </c>
      <c r="Y97" s="83">
        <v>0.38472222222222219</v>
      </c>
      <c r="Z97" s="84"/>
      <c r="AA97" s="84"/>
      <c r="AB97" s="895"/>
      <c r="AC97" s="895"/>
      <c r="AD97" s="249"/>
      <c r="AE97" s="249"/>
      <c r="AF97" s="250">
        <f t="shared" si="69"/>
        <v>-239.3103448275865</v>
      </c>
      <c r="AG97" s="251">
        <f t="shared" si="70"/>
        <v>0.82721274741690509</v>
      </c>
      <c r="AH97" s="894"/>
      <c r="AJ97" s="62"/>
      <c r="AK97" s="62"/>
    </row>
    <row r="98" spans="1:37" s="255" customFormat="1" ht="19.2" customHeight="1">
      <c r="A98" s="921"/>
      <c r="B98" s="552" t="s">
        <v>166</v>
      </c>
      <c r="C98" s="86"/>
      <c r="D98" s="71" t="s">
        <v>123</v>
      </c>
      <c r="E98" s="114"/>
      <c r="F98" s="245">
        <v>51.44</v>
      </c>
      <c r="G98" s="85">
        <v>937</v>
      </c>
      <c r="H98" s="247">
        <f t="shared" si="78"/>
        <v>48199.28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1171.2500000000005</v>
      </c>
      <c r="O98" s="77">
        <f t="shared" si="80"/>
        <v>58.562500000000021</v>
      </c>
      <c r="P98" s="78">
        <f t="shared" si="81"/>
        <v>0</v>
      </c>
      <c r="Q98" s="79">
        <f t="shared" si="77"/>
        <v>-13.437499999999979</v>
      </c>
      <c r="R98" s="554">
        <f t="shared" si="82"/>
        <v>0.8133680555555558</v>
      </c>
      <c r="S98" s="910"/>
      <c r="T98" s="80">
        <v>0.48611111111111105</v>
      </c>
      <c r="U98" s="80">
        <v>0.51944444444444438</v>
      </c>
      <c r="V98" s="550">
        <v>5</v>
      </c>
      <c r="W98" s="120">
        <f t="shared" si="83"/>
        <v>47.999999999999986</v>
      </c>
      <c r="X98" s="253"/>
      <c r="Y98" s="253"/>
      <c r="Z98" s="254"/>
      <c r="AA98" s="254"/>
      <c r="AB98" s="895"/>
      <c r="AC98" s="895"/>
      <c r="AD98" s="550"/>
      <c r="AE98" s="550"/>
      <c r="AF98" s="250">
        <f t="shared" si="69"/>
        <v>-268.74999999999955</v>
      </c>
      <c r="AG98" s="551">
        <f t="shared" si="70"/>
        <v>0.81336805555555591</v>
      </c>
      <c r="AH98" s="894"/>
      <c r="AJ98" s="62"/>
      <c r="AK98" s="62"/>
    </row>
    <row r="99" spans="1:37" ht="19.2" customHeight="1">
      <c r="A99" s="921"/>
      <c r="B99" s="552" t="s">
        <v>166</v>
      </c>
      <c r="C99" s="112"/>
      <c r="D99" s="113" t="s">
        <v>192</v>
      </c>
      <c r="E99" s="114"/>
      <c r="F99" s="245">
        <v>56.43</v>
      </c>
      <c r="G99" s="85">
        <v>1070</v>
      </c>
      <c r="H99" s="247">
        <f t="shared" si="78"/>
        <v>60380.1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79"/>
        <v>1284.0000000000005</v>
      </c>
      <c r="O99" s="77">
        <f t="shared" si="80"/>
        <v>67.578947368421083</v>
      </c>
      <c r="P99" s="78">
        <f t="shared" si="81"/>
        <v>0</v>
      </c>
      <c r="Q99" s="79">
        <f t="shared" si="77"/>
        <v>-5.3157894736841769</v>
      </c>
      <c r="R99" s="554">
        <f t="shared" si="82"/>
        <v>0.92707581227436864</v>
      </c>
      <c r="S99" s="910"/>
      <c r="T99" s="80">
        <v>0.52430555555555547</v>
      </c>
      <c r="U99" s="80">
        <v>0.55902777777777768</v>
      </c>
      <c r="V99" s="550">
        <v>7</v>
      </c>
      <c r="W99" s="120">
        <f t="shared" si="83"/>
        <v>49.999999999999986</v>
      </c>
      <c r="X99" s="218"/>
      <c r="Y99" s="218"/>
      <c r="Z99" s="159"/>
      <c r="AA99" s="159"/>
      <c r="AB99" s="895"/>
      <c r="AC99" s="895"/>
      <c r="AD99" s="550"/>
      <c r="AE99" s="550"/>
      <c r="AF99" s="250">
        <f t="shared" si="69"/>
        <v>-100.99999999999955</v>
      </c>
      <c r="AG99" s="251">
        <f t="shared" si="70"/>
        <v>0.92707581227436853</v>
      </c>
      <c r="AH99" s="894"/>
    </row>
    <row r="100" spans="1:37" s="255" customFormat="1" ht="19.2" customHeight="1">
      <c r="A100" s="921"/>
      <c r="B100" s="552" t="s">
        <v>166</v>
      </c>
      <c r="C100" s="86"/>
      <c r="D100" s="71" t="s">
        <v>196</v>
      </c>
      <c r="E100" s="114"/>
      <c r="F100" s="245">
        <v>57.3</v>
      </c>
      <c r="G100" s="85">
        <v>750</v>
      </c>
      <c r="H100" s="247">
        <f t="shared" si="78"/>
        <v>42975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1285.7142857142844</v>
      </c>
      <c r="O100" s="77">
        <f t="shared" si="80"/>
        <v>67.669172932330753</v>
      </c>
      <c r="P100" s="78">
        <f t="shared" si="81"/>
        <v>0</v>
      </c>
      <c r="Q100" s="79">
        <f t="shared" si="77"/>
        <v>-8.1203007518797676</v>
      </c>
      <c r="R100" s="554">
        <f t="shared" si="82"/>
        <v>0.89285714285714191</v>
      </c>
      <c r="S100" s="910"/>
      <c r="T100" s="248">
        <v>0.57499999999999996</v>
      </c>
      <c r="U100" s="248">
        <v>0.59930555555555554</v>
      </c>
      <c r="V100" s="249">
        <v>23</v>
      </c>
      <c r="W100" s="120">
        <f t="shared" si="83"/>
        <v>35.000000000000036</v>
      </c>
      <c r="X100" s="256">
        <v>0.56388888888888888</v>
      </c>
      <c r="Y100" s="256">
        <v>0.57361111111111118</v>
      </c>
      <c r="Z100" s="254"/>
      <c r="AA100" s="254"/>
      <c r="AB100" s="895"/>
      <c r="AC100" s="895"/>
      <c r="AD100" s="550"/>
      <c r="AE100" s="550"/>
      <c r="AF100" s="250">
        <f t="shared" si="69"/>
        <v>-154.28571428571558</v>
      </c>
      <c r="AG100" s="551">
        <f t="shared" si="70"/>
        <v>0.89285714285714191</v>
      </c>
      <c r="AH100" s="894"/>
      <c r="AJ100" s="62"/>
      <c r="AK100" s="62"/>
    </row>
    <row r="101" spans="1:37" s="255" customFormat="1" ht="19.2" customHeight="1">
      <c r="A101" s="921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553.75</v>
      </c>
      <c r="H101" s="247">
        <f t="shared" si="78"/>
        <v>16121.406727828744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79"/>
        <v>1145.6896551724114</v>
      </c>
      <c r="O101" s="77">
        <f t="shared" si="80"/>
        <v>57.28448275862057</v>
      </c>
      <c r="P101" s="78">
        <f t="shared" si="81"/>
        <v>0</v>
      </c>
      <c r="Q101" s="79">
        <f t="shared" si="77"/>
        <v>-11.96551724137943</v>
      </c>
      <c r="R101" s="554">
        <f t="shared" si="82"/>
        <v>0.82721274741690354</v>
      </c>
      <c r="S101" s="910"/>
      <c r="T101" s="248">
        <v>0.60416666666666663</v>
      </c>
      <c r="U101" s="80">
        <v>0.62430555555555556</v>
      </c>
      <c r="V101" s="249">
        <v>7</v>
      </c>
      <c r="W101" s="120">
        <f t="shared" si="83"/>
        <v>29.000000000000057</v>
      </c>
      <c r="X101" s="257"/>
      <c r="Y101" s="257"/>
      <c r="Z101" s="254"/>
      <c r="AA101" s="254"/>
      <c r="AB101" s="895"/>
      <c r="AC101" s="895"/>
      <c r="AD101" s="550"/>
      <c r="AE101" s="550"/>
      <c r="AF101" s="250">
        <f t="shared" si="69"/>
        <v>-239.31034482758855</v>
      </c>
      <c r="AG101" s="251">
        <f t="shared" si="70"/>
        <v>0.82721274741690354</v>
      </c>
      <c r="AH101" s="894"/>
      <c r="AJ101" s="62"/>
      <c r="AK101" s="62"/>
    </row>
    <row r="102" spans="1:37" s="255" customFormat="1" ht="19.2" customHeight="1">
      <c r="A102" s="921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297.2</v>
      </c>
      <c r="H102" s="247">
        <f t="shared" si="78"/>
        <v>12821.208000000001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1273.7142857142901</v>
      </c>
      <c r="O102" s="77">
        <f t="shared" si="80"/>
        <v>74.924369747899419</v>
      </c>
      <c r="P102" s="78">
        <f t="shared" si="81"/>
        <v>0</v>
      </c>
      <c r="Q102" s="79">
        <f t="shared" si="77"/>
        <v>-13.310924369747639</v>
      </c>
      <c r="R102" s="554">
        <f t="shared" si="82"/>
        <v>0.84914285714286009</v>
      </c>
      <c r="S102" s="910"/>
      <c r="T102" s="248">
        <v>0.62847222222222221</v>
      </c>
      <c r="U102" s="248">
        <v>0.6381944444444444</v>
      </c>
      <c r="V102" s="249">
        <v>6</v>
      </c>
      <c r="W102" s="120">
        <f t="shared" si="83"/>
        <v>13.99999999999995</v>
      </c>
      <c r="X102" s="257"/>
      <c r="Y102" s="257"/>
      <c r="Z102" s="254"/>
      <c r="AA102" s="254"/>
      <c r="AB102" s="895"/>
      <c r="AC102" s="895"/>
      <c r="AD102" s="550"/>
      <c r="AE102" s="550"/>
      <c r="AF102" s="250">
        <f t="shared" si="69"/>
        <v>-226.2857142857099</v>
      </c>
      <c r="AG102" s="551">
        <f t="shared" si="70"/>
        <v>0.84914285714286009</v>
      </c>
      <c r="AH102" s="894"/>
      <c r="AJ102" s="62"/>
      <c r="AK102" s="62"/>
    </row>
    <row r="103" spans="1:37" s="255" customFormat="1" ht="19.2" customHeight="1">
      <c r="A103" s="921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411</v>
      </c>
      <c r="H103" s="247">
        <f t="shared" si="78"/>
        <v>22399.5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79"/>
        <v>948.46153846153607</v>
      </c>
      <c r="O103" s="77">
        <f t="shared" si="80"/>
        <v>45.164835164835054</v>
      </c>
      <c r="P103" s="78">
        <f t="shared" si="81"/>
        <v>0</v>
      </c>
      <c r="Q103" s="79">
        <f t="shared" si="77"/>
        <v>-23.406593406593515</v>
      </c>
      <c r="R103" s="554">
        <f t="shared" si="82"/>
        <v>0.65865384615384459</v>
      </c>
      <c r="S103" s="910"/>
      <c r="T103" s="248">
        <v>0.64166666666666661</v>
      </c>
      <c r="U103" s="248">
        <v>0.65972222222222221</v>
      </c>
      <c r="V103" s="249">
        <v>5</v>
      </c>
      <c r="W103" s="120">
        <f t="shared" si="83"/>
        <v>26.000000000000068</v>
      </c>
      <c r="X103" s="257"/>
      <c r="Y103" s="257"/>
      <c r="Z103" s="254"/>
      <c r="AA103" s="254"/>
      <c r="AB103" s="895"/>
      <c r="AC103" s="895"/>
      <c r="AD103" s="550"/>
      <c r="AE103" s="550">
        <v>1</v>
      </c>
      <c r="AF103" s="84">
        <f t="shared" si="69"/>
        <v>-491.53846153846393</v>
      </c>
      <c r="AG103" s="551">
        <f t="shared" si="70"/>
        <v>0.65865384615384448</v>
      </c>
      <c r="AH103" s="894"/>
      <c r="AJ103" s="62"/>
      <c r="AK103" s="62"/>
    </row>
    <row r="104" spans="1:37" s="255" customFormat="1" ht="19.2" customHeight="1">
      <c r="A104" s="921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911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895"/>
      <c r="AC104" s="895"/>
      <c r="AD104" s="550"/>
      <c r="AE104" s="550"/>
      <c r="AF104" s="250">
        <f t="shared" si="69"/>
        <v>0</v>
      </c>
      <c r="AG104" s="251" t="e">
        <f t="shared" si="70"/>
        <v>#DIV/0!</v>
      </c>
      <c r="AH104" s="894"/>
      <c r="AJ104" s="62"/>
      <c r="AK104" s="62"/>
    </row>
    <row r="105" spans="1:37" s="255" customFormat="1" ht="19.2" customHeight="1">
      <c r="A105" s="921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911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895"/>
      <c r="AC105" s="895"/>
      <c r="AD105" s="550"/>
      <c r="AE105" s="550"/>
      <c r="AF105" s="84">
        <f t="shared" si="69"/>
        <v>0</v>
      </c>
      <c r="AG105" s="551" t="e">
        <f t="shared" si="70"/>
        <v>#DIV/0!</v>
      </c>
      <c r="AH105" s="894"/>
      <c r="AJ105" s="62"/>
      <c r="AK105" s="62"/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9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895"/>
      <c r="AC106" s="895"/>
      <c r="AD106" s="550"/>
      <c r="AE106" s="550"/>
      <c r="AF106" s="84">
        <f t="shared" si="69"/>
        <v>0</v>
      </c>
      <c r="AG106" s="551" t="e">
        <f t="shared" si="70"/>
        <v>#DIV/0!</v>
      </c>
      <c r="AH106" s="894"/>
      <c r="AJ106" s="62"/>
      <c r="AK106" s="62"/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9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895"/>
      <c r="AC107" s="895"/>
      <c r="AD107" s="550"/>
      <c r="AE107" s="550"/>
      <c r="AF107" s="254"/>
      <c r="AG107" s="551"/>
      <c r="AH107" s="894"/>
      <c r="AJ107" s="62"/>
      <c r="AK107" s="62"/>
    </row>
    <row r="108" spans="1:37" ht="19.2" customHeight="1">
      <c r="A108" s="921"/>
      <c r="B108" s="142">
        <v>0</v>
      </c>
      <c r="C108" s="132" t="s">
        <v>841</v>
      </c>
      <c r="D108" s="891" t="s">
        <v>750</v>
      </c>
      <c r="E108" s="891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4">AVERAGE(M96:M107)</f>
        <v>19.125</v>
      </c>
      <c r="N108" s="103">
        <f t="shared" si="84"/>
        <v>1200.0413426237067</v>
      </c>
      <c r="O108" s="136">
        <f t="shared" si="84"/>
        <v>63.454270317478574</v>
      </c>
      <c r="P108" s="84">
        <f t="shared" ref="P108:P117" si="85">M108-J108</f>
        <v>0</v>
      </c>
      <c r="Q108" s="119">
        <f t="shared" ref="Q108:Q117" si="86">O108-L108</f>
        <v>-12.074008099151229</v>
      </c>
      <c r="R108" s="137">
        <f t="shared" ref="R108:R117" si="87">O108/L108</f>
        <v>0.84013923854389383</v>
      </c>
      <c r="S108" s="911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0</v>
      </c>
      <c r="AE108" s="139">
        <f>SUM(AE96:AE107)</f>
        <v>1</v>
      </c>
      <c r="AF108" s="84">
        <f t="shared" si="69"/>
        <v>-234.33365737629333</v>
      </c>
      <c r="AG108" s="551">
        <f t="shared" si="70"/>
        <v>0.83663012993373886</v>
      </c>
      <c r="AH108" s="894"/>
    </row>
    <row r="109" spans="1:37" ht="19.2" customHeight="1">
      <c r="A109" s="912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937</v>
      </c>
      <c r="H109" s="75">
        <f t="shared" ref="H109:H119" si="88">F109*G109</f>
        <v>48199.28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89">G109/W109*60</f>
        <v>1196.1702127659578</v>
      </c>
      <c r="O109" s="77">
        <f t="shared" ref="O109:O117" si="90">N109/M109</f>
        <v>59.808510638297889</v>
      </c>
      <c r="P109" s="78">
        <f t="shared" si="85"/>
        <v>0</v>
      </c>
      <c r="Q109" s="79">
        <f t="shared" si="86"/>
        <v>-12.191489361702111</v>
      </c>
      <c r="R109" s="554">
        <f t="shared" si="87"/>
        <v>0.83067375886524841</v>
      </c>
      <c r="S109" s="915">
        <f>R121</f>
        <v>0.91236762613895961</v>
      </c>
      <c r="T109" s="265">
        <v>0.5</v>
      </c>
      <c r="U109" s="265">
        <v>0.53263888888888888</v>
      </c>
      <c r="V109" s="266">
        <v>5</v>
      </c>
      <c r="W109" s="562">
        <f t="shared" si="83"/>
        <v>46.999999999999993</v>
      </c>
      <c r="X109" s="83"/>
      <c r="Y109" s="83"/>
      <c r="Z109" s="84"/>
      <c r="AA109" s="84"/>
      <c r="AB109" s="895"/>
      <c r="AC109" s="895"/>
      <c r="AD109" s="550"/>
      <c r="AE109" s="550"/>
      <c r="AF109" s="78">
        <f t="shared" si="69"/>
        <v>-243.82978723404221</v>
      </c>
      <c r="AG109" s="160">
        <f t="shared" si="70"/>
        <v>0.83067375886524841</v>
      </c>
      <c r="AH109" s="894">
        <f>AG121</f>
        <v>0.90907564120898787</v>
      </c>
      <c r="AJ109" s="62" t="str">
        <f>A109</f>
        <v>綜合一組
(ET-55)</v>
      </c>
      <c r="AK109" s="404">
        <f>AVERAGE(AK110:AK120)</f>
        <v>6.6249999999999734</v>
      </c>
    </row>
    <row r="110" spans="1:37" ht="19.2" customHeight="1">
      <c r="A110" s="913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1321</v>
      </c>
      <c r="H110" s="75">
        <f t="shared" si="88"/>
        <v>39584.416839199439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89"/>
        <v>1085.7534246575335</v>
      </c>
      <c r="O110" s="77">
        <f t="shared" si="90"/>
        <v>60.319634703196307</v>
      </c>
      <c r="P110" s="78">
        <f t="shared" si="85"/>
        <v>0</v>
      </c>
      <c r="Q110" s="79">
        <f t="shared" si="86"/>
        <v>-6.3470319634703642</v>
      </c>
      <c r="R110" s="554">
        <f t="shared" si="87"/>
        <v>0.90479452054794451</v>
      </c>
      <c r="S110" s="901"/>
      <c r="T110" s="265">
        <v>0.53749999999999998</v>
      </c>
      <c r="U110" s="265">
        <v>0.58819444444444446</v>
      </c>
      <c r="V110" s="266">
        <v>7</v>
      </c>
      <c r="W110" s="562">
        <f t="shared" si="83"/>
        <v>73.000000000000057</v>
      </c>
      <c r="X110" s="227"/>
      <c r="Y110" s="227"/>
      <c r="Z110" s="84"/>
      <c r="AA110" s="84"/>
      <c r="AB110" s="895"/>
      <c r="AC110" s="895"/>
      <c r="AD110" s="550">
        <v>1</v>
      </c>
      <c r="AE110" s="550"/>
      <c r="AF110" s="78">
        <f t="shared" si="69"/>
        <v>-114.24657534246649</v>
      </c>
      <c r="AG110" s="160">
        <f t="shared" si="70"/>
        <v>0.90479452054794463</v>
      </c>
      <c r="AH110" s="894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913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908.24999999999989</v>
      </c>
      <c r="H111" s="75">
        <f t="shared" si="88"/>
        <v>31089.397499999992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9"/>
        <v>2095.9615384615327</v>
      </c>
      <c r="O111" s="77">
        <f t="shared" si="90"/>
        <v>161.22781065088714</v>
      </c>
      <c r="P111" s="78">
        <f t="shared" si="85"/>
        <v>0</v>
      </c>
      <c r="Q111" s="79">
        <f t="shared" si="86"/>
        <v>-11.84911242603593</v>
      </c>
      <c r="R111" s="554">
        <f t="shared" si="87"/>
        <v>0.93153846153845909</v>
      </c>
      <c r="S111" s="901"/>
      <c r="T111" s="265">
        <v>0.60416666666666674</v>
      </c>
      <c r="U111" s="265">
        <v>0.62222222222222234</v>
      </c>
      <c r="V111" s="266">
        <v>23</v>
      </c>
      <c r="W111" s="562">
        <f t="shared" si="83"/>
        <v>26.000000000000068</v>
      </c>
      <c r="X111" s="83">
        <v>0.59305555555555556</v>
      </c>
      <c r="Y111" s="83">
        <v>0.60277777777777775</v>
      </c>
      <c r="Z111" s="84"/>
      <c r="AA111" s="84"/>
      <c r="AB111" s="895"/>
      <c r="AC111" s="895"/>
      <c r="AD111" s="550"/>
      <c r="AE111" s="550"/>
      <c r="AF111" s="78">
        <f t="shared" si="69"/>
        <v>-154.03846153846735</v>
      </c>
      <c r="AG111" s="160">
        <f t="shared" si="70"/>
        <v>0.93153846153845898</v>
      </c>
      <c r="AH111" s="894"/>
      <c r="AJ111" s="405">
        <f t="shared" ref="AJ111:AJ120" si="91">IF((IF(V111&lt;10,V111,(X111-U110)*1440))=0,"",IF(V111&lt;10,V111,(X111-U110)*1440))</f>
        <v>6.9999999999999751</v>
      </c>
      <c r="AK111" s="406">
        <f t="shared" ref="AK111:AK120" si="92">IF(AJ111&gt;4,AJ111,"")</f>
        <v>6.9999999999999751</v>
      </c>
    </row>
    <row r="112" spans="1:37" ht="19.2" customHeight="1">
      <c r="A112" s="913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1551.8999999999999</v>
      </c>
      <c r="H112" s="75">
        <f t="shared" si="88"/>
        <v>55604.57699999999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89"/>
        <v>2116.2272727272725</v>
      </c>
      <c r="O112" s="77">
        <f t="shared" si="90"/>
        <v>192.38429752066114</v>
      </c>
      <c r="P112" s="78">
        <f t="shared" si="85"/>
        <v>0</v>
      </c>
      <c r="Q112" s="79">
        <f t="shared" si="86"/>
        <v>-12.161157024793397</v>
      </c>
      <c r="R112" s="554">
        <f t="shared" si="87"/>
        <v>0.94054545454545446</v>
      </c>
      <c r="S112" s="901"/>
      <c r="T112" s="265">
        <v>0.62708333333333344</v>
      </c>
      <c r="U112" s="265">
        <v>0.65763888888888899</v>
      </c>
      <c r="V112" s="266">
        <v>7</v>
      </c>
      <c r="W112" s="562">
        <f t="shared" si="83"/>
        <v>44</v>
      </c>
      <c r="X112" s="253"/>
      <c r="Y112" s="253"/>
      <c r="Z112" s="84"/>
      <c r="AA112" s="84"/>
      <c r="AB112" s="895"/>
      <c r="AC112" s="895"/>
      <c r="AD112" s="550"/>
      <c r="AE112" s="550"/>
      <c r="AF112" s="78">
        <f t="shared" si="69"/>
        <v>-133.77272727272748</v>
      </c>
      <c r="AG112" s="160">
        <f t="shared" si="70"/>
        <v>0.94054545454545446</v>
      </c>
      <c r="AH112" s="894"/>
      <c r="AJ112" s="405">
        <f t="shared" si="91"/>
        <v>7</v>
      </c>
      <c r="AK112" s="406">
        <f t="shared" si="92"/>
        <v>7</v>
      </c>
    </row>
    <row r="113" spans="1:37" s="255" customFormat="1" ht="19.2" customHeight="1">
      <c r="A113" s="913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982</v>
      </c>
      <c r="H113" s="75">
        <f t="shared" si="88"/>
        <v>57122.94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89"/>
        <v>1339.090909090909</v>
      </c>
      <c r="O113" s="77">
        <f t="shared" si="90"/>
        <v>95.649350649350637</v>
      </c>
      <c r="P113" s="78">
        <f t="shared" si="85"/>
        <v>0</v>
      </c>
      <c r="Q113" s="79">
        <f t="shared" si="86"/>
        <v>-7.2077922077922238</v>
      </c>
      <c r="R113" s="554">
        <f t="shared" si="87"/>
        <v>0.92992424242424232</v>
      </c>
      <c r="S113" s="901"/>
      <c r="T113" s="265">
        <v>0.70833333333333337</v>
      </c>
      <c r="U113" s="265">
        <v>0.73888888888888893</v>
      </c>
      <c r="V113" s="266">
        <v>5</v>
      </c>
      <c r="W113" s="562">
        <f t="shared" si="83"/>
        <v>44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-100.90909090909099</v>
      </c>
      <c r="AG113" s="160">
        <f t="shared" si="70"/>
        <v>0.92992424242424232</v>
      </c>
      <c r="AH113" s="894"/>
      <c r="AJ113" s="405">
        <f t="shared" si="91"/>
        <v>5</v>
      </c>
      <c r="AK113" s="406">
        <f t="shared" si="92"/>
        <v>5</v>
      </c>
    </row>
    <row r="114" spans="1:37" s="255" customFormat="1" ht="19.2" customHeight="1">
      <c r="A114" s="913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578</v>
      </c>
      <c r="H114" s="75">
        <f t="shared" si="88"/>
        <v>31264.02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89"/>
        <v>1155.999999999998</v>
      </c>
      <c r="O114" s="77">
        <f t="shared" si="90"/>
        <v>82.571428571428427</v>
      </c>
      <c r="P114" s="78">
        <f t="shared" si="85"/>
        <v>0</v>
      </c>
      <c r="Q114" s="79">
        <f t="shared" si="86"/>
        <v>-20.285714285714434</v>
      </c>
      <c r="R114" s="554">
        <f t="shared" si="87"/>
        <v>0.80277777777777637</v>
      </c>
      <c r="S114" s="901"/>
      <c r="T114" s="265">
        <v>0.74444444444444446</v>
      </c>
      <c r="U114" s="265">
        <v>0.76527777777777783</v>
      </c>
      <c r="V114" s="266">
        <v>8</v>
      </c>
      <c r="W114" s="562">
        <f t="shared" si="83"/>
        <v>30.000000000000053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-284.00000000000205</v>
      </c>
      <c r="AG114" s="160">
        <f t="shared" si="70"/>
        <v>0.80277777777777637</v>
      </c>
      <c r="AH114" s="894"/>
      <c r="AJ114" s="405">
        <f t="shared" si="91"/>
        <v>8</v>
      </c>
      <c r="AK114" s="406">
        <f t="shared" si="92"/>
        <v>8</v>
      </c>
    </row>
    <row r="115" spans="1:37" s="255" customFormat="1" ht="19.2" customHeight="1">
      <c r="A115" s="913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1033</v>
      </c>
      <c r="H115" s="75">
        <f t="shared" si="88"/>
        <v>57393.48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89"/>
        <v>1377.3333333333333</v>
      </c>
      <c r="O115" s="77">
        <f t="shared" si="90"/>
        <v>86.083333333333329</v>
      </c>
      <c r="P115" s="78">
        <f t="shared" si="85"/>
        <v>0</v>
      </c>
      <c r="Q115" s="79">
        <f t="shared" si="86"/>
        <v>-3.9166666666666714</v>
      </c>
      <c r="R115" s="554">
        <f t="shared" si="87"/>
        <v>0.95648148148148138</v>
      </c>
      <c r="S115" s="901"/>
      <c r="T115" s="265">
        <v>0.76944444444444449</v>
      </c>
      <c r="U115" s="265">
        <v>0.80069444444444449</v>
      </c>
      <c r="V115" s="266">
        <v>6</v>
      </c>
      <c r="W115" s="562">
        <f t="shared" si="83"/>
        <v>45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-62.666666666666742</v>
      </c>
      <c r="AG115" s="160">
        <f t="shared" si="70"/>
        <v>0.95648148148148138</v>
      </c>
      <c r="AH115" s="894"/>
      <c r="AJ115" s="405">
        <f t="shared" si="91"/>
        <v>6</v>
      </c>
      <c r="AK115" s="406">
        <f t="shared" si="92"/>
        <v>6</v>
      </c>
    </row>
    <row r="116" spans="1:37" s="255" customFormat="1" ht="19.2" customHeight="1">
      <c r="A116" s="913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1366</v>
      </c>
      <c r="H116" s="75">
        <f t="shared" si="88"/>
        <v>69747.960000000006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89"/>
        <v>1389.1525423728824</v>
      </c>
      <c r="O116" s="77">
        <f t="shared" si="90"/>
        <v>86.822033898305151</v>
      </c>
      <c r="P116" s="78">
        <f t="shared" si="85"/>
        <v>0</v>
      </c>
      <c r="Q116" s="79">
        <f t="shared" si="86"/>
        <v>-6.9279661016948495</v>
      </c>
      <c r="R116" s="554">
        <f t="shared" si="87"/>
        <v>0.92610169491525496</v>
      </c>
      <c r="S116" s="901"/>
      <c r="T116" s="265">
        <v>0.81597222222222221</v>
      </c>
      <c r="U116" s="265">
        <v>0.8569444444444444</v>
      </c>
      <c r="V116" s="266">
        <v>22</v>
      </c>
      <c r="W116" s="562">
        <f t="shared" si="83"/>
        <v>58.99999999999995</v>
      </c>
      <c r="X116" s="253">
        <v>0.80555555555555547</v>
      </c>
      <c r="Y116" s="253">
        <v>0.81527777777777777</v>
      </c>
      <c r="Z116" s="254"/>
      <c r="AA116" s="254"/>
      <c r="AB116" s="895"/>
      <c r="AC116" s="895"/>
      <c r="AD116" s="258"/>
      <c r="AE116" s="258"/>
      <c r="AF116" s="78">
        <f t="shared" si="69"/>
        <v>-110.84745762711759</v>
      </c>
      <c r="AG116" s="160">
        <f t="shared" si="70"/>
        <v>0.92610169491525496</v>
      </c>
      <c r="AH116" s="894"/>
      <c r="AJ116" s="405">
        <f t="shared" si="91"/>
        <v>6.9999999999998153</v>
      </c>
      <c r="AK116" s="406">
        <f t="shared" si="92"/>
        <v>6.9999999999998153</v>
      </c>
    </row>
    <row r="117" spans="1:37" s="255" customFormat="1" ht="19.2" customHeight="1">
      <c r="A117" s="913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1335</v>
      </c>
      <c r="H117" s="75">
        <f t="shared" si="88"/>
        <v>67404.150000000009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89"/>
        <v>1335.0000000000048</v>
      </c>
      <c r="O117" s="77">
        <f t="shared" si="90"/>
        <v>95.357142857143202</v>
      </c>
      <c r="P117" s="78">
        <f t="shared" si="85"/>
        <v>0</v>
      </c>
      <c r="Q117" s="79">
        <f t="shared" si="86"/>
        <v>-7.4999999999996589</v>
      </c>
      <c r="R117" s="554">
        <f t="shared" si="87"/>
        <v>0.9270833333333367</v>
      </c>
      <c r="S117" s="901"/>
      <c r="T117" s="265">
        <v>0.86111111111111116</v>
      </c>
      <c r="U117" s="265">
        <v>0.90277777777777768</v>
      </c>
      <c r="V117" s="266">
        <v>6</v>
      </c>
      <c r="W117" s="562">
        <f t="shared" si="83"/>
        <v>59.999999999999787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-104.99999999999523</v>
      </c>
      <c r="AG117" s="160">
        <f t="shared" si="70"/>
        <v>0.9270833333333367</v>
      </c>
      <c r="AH117" s="894"/>
      <c r="AJ117" s="405">
        <f t="shared" si="91"/>
        <v>6</v>
      </c>
      <c r="AK117" s="406">
        <f t="shared" si="92"/>
        <v>6</v>
      </c>
    </row>
    <row r="118" spans="1:37" s="255" customFormat="1" ht="19.2" customHeight="1">
      <c r="A118" s="913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88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901"/>
      <c r="T118" s="265"/>
      <c r="U118" s="265"/>
      <c r="V118" s="266"/>
      <c r="W118" s="562">
        <f t="shared" si="83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1"/>
        <v/>
      </c>
      <c r="AK118" s="406" t="str">
        <f t="shared" si="92"/>
        <v/>
      </c>
    </row>
    <row r="119" spans="1:37" s="255" customFormat="1" ht="19.2" customHeight="1">
      <c r="A119" s="913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88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901"/>
      <c r="T119" s="265"/>
      <c r="U119" s="265"/>
      <c r="V119" s="266"/>
      <c r="W119" s="562">
        <f t="shared" si="83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1"/>
        <v/>
      </c>
      <c r="AK119" s="406" t="str">
        <f t="shared" si="92"/>
        <v/>
      </c>
    </row>
    <row r="120" spans="1:37" s="255" customFormat="1" ht="19.2" customHeight="1">
      <c r="A120" s="913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901"/>
      <c r="T120" s="265"/>
      <c r="U120" s="265"/>
      <c r="V120" s="266"/>
      <c r="W120" s="562">
        <f t="shared" si="83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1"/>
        <v/>
      </c>
      <c r="AK120" s="406" t="str">
        <f t="shared" si="92"/>
        <v/>
      </c>
    </row>
    <row r="121" spans="1:37" ht="19.2" customHeight="1">
      <c r="A121" s="914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3">AVERAGE(N109:N120)</f>
        <v>1454.5210259343805</v>
      </c>
      <c r="O121" s="239">
        <f t="shared" si="93"/>
        <v>102.24706031362258</v>
      </c>
      <c r="P121" s="78">
        <f t="shared" ref="P121:P129" si="94">M121-J121</f>
        <v>0</v>
      </c>
      <c r="Q121" s="79">
        <f t="shared" ref="Q121:Q129" si="95">O121-L121</f>
        <v>-9.8207700042077448</v>
      </c>
      <c r="R121" s="209">
        <f t="shared" ref="R121:R129" si="96">O121/L121</f>
        <v>0.91236762613895961</v>
      </c>
      <c r="S121" s="909"/>
      <c r="T121" s="198"/>
      <c r="U121" s="198"/>
      <c r="V121" s="74"/>
      <c r="W121" s="562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1</v>
      </c>
      <c r="AE121" s="139">
        <f>SUM(AE109:AE120)</f>
        <v>0</v>
      </c>
      <c r="AF121" s="78">
        <f>N121-K121</f>
        <v>-145.47897406561947</v>
      </c>
      <c r="AG121" s="160">
        <f>N121/K121</f>
        <v>0.90907564120898787</v>
      </c>
      <c r="AH121" s="894"/>
    </row>
    <row r="122" spans="1:37" ht="19.2" customHeight="1">
      <c r="A122" s="916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976</v>
      </c>
      <c r="H122" s="75">
        <f t="shared" ref="H122:H132" si="97">F122*G122</f>
        <v>58111.040000000001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98">G122/W122*60</f>
        <v>1301.3333333333335</v>
      </c>
      <c r="O122" s="276">
        <f t="shared" ref="O122:O129" si="99">N122/M122</f>
        <v>72.296296296296305</v>
      </c>
      <c r="P122" s="140">
        <f t="shared" si="94"/>
        <v>0</v>
      </c>
      <c r="Q122" s="220">
        <f t="shared" si="95"/>
        <v>-4.6481481481481381</v>
      </c>
      <c r="R122" s="141">
        <f t="shared" si="96"/>
        <v>0.93959085439229861</v>
      </c>
      <c r="S122" s="910">
        <f>R134</f>
        <v>0.94962029778528534</v>
      </c>
      <c r="T122" s="198">
        <v>0.5</v>
      </c>
      <c r="U122" s="198">
        <v>0.53125</v>
      </c>
      <c r="V122" s="266">
        <v>5</v>
      </c>
      <c r="W122" s="562">
        <f t="shared" si="83"/>
        <v>45</v>
      </c>
      <c r="X122" s="83"/>
      <c r="Y122" s="83"/>
      <c r="Z122" s="84"/>
      <c r="AA122" s="84"/>
      <c r="AB122" s="895"/>
      <c r="AC122" s="895"/>
      <c r="AD122" s="550"/>
      <c r="AE122" s="550"/>
      <c r="AF122" s="78">
        <f t="shared" si="69"/>
        <v>-83.666666666666515</v>
      </c>
      <c r="AG122" s="554">
        <f t="shared" si="70"/>
        <v>0.9395908543922985</v>
      </c>
      <c r="AH122" s="909">
        <f>AG134</f>
        <v>0.9493434393638629</v>
      </c>
      <c r="AJ122" s="62" t="str">
        <f>A122</f>
        <v>綜合二組
(ET-55)</v>
      </c>
      <c r="AK122" s="404">
        <f>AVERAGE(AK123:AK133)</f>
        <v>6.4285714285714226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1335</v>
      </c>
      <c r="H123" s="75">
        <f t="shared" si="97"/>
        <v>78324.45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98"/>
        <v>1335.0000000000014</v>
      </c>
      <c r="O123" s="118">
        <f t="shared" si="99"/>
        <v>70.263157894736921</v>
      </c>
      <c r="P123" s="84">
        <f t="shared" si="94"/>
        <v>0</v>
      </c>
      <c r="Q123" s="119">
        <f t="shared" si="95"/>
        <v>-5.5263157894735997</v>
      </c>
      <c r="R123" s="551">
        <f t="shared" si="96"/>
        <v>0.92708333333333448</v>
      </c>
      <c r="S123" s="910"/>
      <c r="T123" s="198">
        <v>0.53611111111111109</v>
      </c>
      <c r="U123" s="198">
        <v>0.57777777777777772</v>
      </c>
      <c r="V123" s="266">
        <v>7</v>
      </c>
      <c r="W123" s="562">
        <f t="shared" si="83"/>
        <v>59.999999999999943</v>
      </c>
      <c r="X123" s="83"/>
      <c r="Y123" s="83"/>
      <c r="Z123" s="84"/>
      <c r="AA123" s="84"/>
      <c r="AB123" s="895"/>
      <c r="AC123" s="895"/>
      <c r="AD123" s="550"/>
      <c r="AE123" s="550"/>
      <c r="AF123" s="78">
        <f t="shared" si="69"/>
        <v>-104.99999999999864</v>
      </c>
      <c r="AG123" s="554">
        <f t="shared" si="70"/>
        <v>0.92708333333333426</v>
      </c>
      <c r="AH123" s="910"/>
      <c r="AJ123" s="405">
        <f t="shared" ref="AJ123:AJ133" si="100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1577</v>
      </c>
      <c r="H124" s="75">
        <f t="shared" si="97"/>
        <v>93863.040000000008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98"/>
        <v>1296.1643835616428</v>
      </c>
      <c r="O124" s="276">
        <f t="shared" si="99"/>
        <v>61.722113502935372</v>
      </c>
      <c r="P124" s="140">
        <f t="shared" si="94"/>
        <v>0</v>
      </c>
      <c r="Q124" s="220">
        <f t="shared" si="95"/>
        <v>-4.2302674494455772</v>
      </c>
      <c r="R124" s="141">
        <f t="shared" si="96"/>
        <v>0.93585876069432694</v>
      </c>
      <c r="S124" s="917"/>
      <c r="T124" s="198">
        <v>0.59305555555555545</v>
      </c>
      <c r="U124" s="198">
        <v>0.64374999999999993</v>
      </c>
      <c r="V124" s="266">
        <v>22</v>
      </c>
      <c r="W124" s="562">
        <f t="shared" si="83"/>
        <v>73.000000000000057</v>
      </c>
      <c r="X124" s="227">
        <v>0.58263888888888882</v>
      </c>
      <c r="Y124" s="227">
        <v>0.59236111111111112</v>
      </c>
      <c r="Z124" s="84"/>
      <c r="AA124" s="84"/>
      <c r="AB124" s="895"/>
      <c r="AC124" s="895"/>
      <c r="AD124" s="550"/>
      <c r="AE124" s="550"/>
      <c r="AF124" s="140">
        <f t="shared" si="69"/>
        <v>-88.835616438357192</v>
      </c>
      <c r="AG124" s="141">
        <f t="shared" si="70"/>
        <v>0.93585876069432694</v>
      </c>
      <c r="AH124" s="910"/>
      <c r="AJ124" s="405">
        <f t="shared" si="100"/>
        <v>6.9999999999999751</v>
      </c>
      <c r="AK124" s="406">
        <f t="shared" ref="AK124:AK133" si="101">IF(AJ124&gt;4,AJ124,"")</f>
        <v>6.9999999999999751</v>
      </c>
    </row>
    <row r="125" spans="1:37" ht="19.2" customHeight="1">
      <c r="A125" s="916"/>
      <c r="B125" s="168" t="s">
        <v>166</v>
      </c>
      <c r="C125" s="127"/>
      <c r="D125" s="71" t="s">
        <v>190</v>
      </c>
      <c r="E125" s="72"/>
      <c r="F125" s="73">
        <v>47.6</v>
      </c>
      <c r="G125" s="74">
        <v>2199</v>
      </c>
      <c r="H125" s="75">
        <f t="shared" si="97"/>
        <v>104672.40000000001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98"/>
        <v>1374.3750000000005</v>
      </c>
      <c r="O125" s="276">
        <f t="shared" si="99"/>
        <v>65.446428571428598</v>
      </c>
      <c r="P125" s="140">
        <f t="shared" si="94"/>
        <v>0</v>
      </c>
      <c r="Q125" s="220">
        <f t="shared" si="95"/>
        <v>-3.1249999999999716</v>
      </c>
      <c r="R125" s="141">
        <f t="shared" si="96"/>
        <v>0.9544270833333337</v>
      </c>
      <c r="S125" s="917"/>
      <c r="T125" s="198">
        <v>0.70833333333333337</v>
      </c>
      <c r="U125" s="198">
        <v>0.77500000000000002</v>
      </c>
      <c r="V125" s="266">
        <v>5</v>
      </c>
      <c r="W125" s="562">
        <f t="shared" si="83"/>
        <v>95.999999999999972</v>
      </c>
      <c r="X125" s="93"/>
      <c r="Y125" s="93"/>
      <c r="Z125" s="84"/>
      <c r="AA125" s="84"/>
      <c r="AB125" s="895"/>
      <c r="AC125" s="895"/>
      <c r="AD125" s="550"/>
      <c r="AE125" s="550">
        <v>1</v>
      </c>
      <c r="AF125" s="78">
        <f t="shared" si="69"/>
        <v>-65.624999999999545</v>
      </c>
      <c r="AG125" s="554">
        <f t="shared" si="70"/>
        <v>0.9544270833333337</v>
      </c>
      <c r="AH125" s="911"/>
      <c r="AJ125" s="405">
        <f t="shared" si="100"/>
        <v>5</v>
      </c>
      <c r="AK125" s="406">
        <f t="shared" si="101"/>
        <v>5</v>
      </c>
    </row>
    <row r="126" spans="1:37" ht="19.2" customHeight="1">
      <c r="A126" s="916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1307</v>
      </c>
      <c r="H126" s="75">
        <f t="shared" si="97"/>
        <v>74224.53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98"/>
        <v>1568.4000000000005</v>
      </c>
      <c r="O126" s="118">
        <f t="shared" si="99"/>
        <v>87.133333333333368</v>
      </c>
      <c r="P126" s="84">
        <f t="shared" si="94"/>
        <v>0</v>
      </c>
      <c r="Q126" s="119">
        <f t="shared" si="95"/>
        <v>-3.7555555555555173</v>
      </c>
      <c r="R126" s="551">
        <f t="shared" si="96"/>
        <v>0.9586797066014674</v>
      </c>
      <c r="S126" s="917"/>
      <c r="T126" s="198">
        <v>0.77986111111111112</v>
      </c>
      <c r="U126" s="198">
        <v>0.81458333333333333</v>
      </c>
      <c r="V126" s="266">
        <v>7</v>
      </c>
      <c r="W126" s="562">
        <f t="shared" si="83"/>
        <v>49.999999999999986</v>
      </c>
      <c r="X126" s="93"/>
      <c r="Y126" s="93"/>
      <c r="Z126" s="84"/>
      <c r="AA126" s="84"/>
      <c r="AB126" s="895"/>
      <c r="AC126" s="895"/>
      <c r="AD126" s="550"/>
      <c r="AE126" s="550"/>
      <c r="AF126" s="140">
        <f t="shared" si="69"/>
        <v>-67.599999999999454</v>
      </c>
      <c r="AG126" s="141">
        <f t="shared" si="70"/>
        <v>0.95867970660146729</v>
      </c>
      <c r="AH126" s="911"/>
      <c r="AJ126" s="405">
        <f t="shared" si="100"/>
        <v>7</v>
      </c>
      <c r="AK126" s="406">
        <f t="shared" si="101"/>
        <v>7</v>
      </c>
    </row>
    <row r="127" spans="1:37" ht="19.2" customHeight="1">
      <c r="A127" s="916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1167</v>
      </c>
      <c r="H127" s="75">
        <f t="shared" si="97"/>
        <v>66367.289999999994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98"/>
        <v>1556</v>
      </c>
      <c r="O127" s="118">
        <f t="shared" si="99"/>
        <v>86.444444444444443</v>
      </c>
      <c r="P127" s="84">
        <f t="shared" si="94"/>
        <v>0</v>
      </c>
      <c r="Q127" s="119">
        <f t="shared" si="95"/>
        <v>-4.4444444444444429</v>
      </c>
      <c r="R127" s="551">
        <f t="shared" si="96"/>
        <v>0.9511002444987775</v>
      </c>
      <c r="S127" s="917"/>
      <c r="T127" s="198">
        <v>0.83055555555555549</v>
      </c>
      <c r="U127" s="198">
        <v>0.86180555555555549</v>
      </c>
      <c r="V127" s="552">
        <v>23</v>
      </c>
      <c r="W127" s="562">
        <f t="shared" si="83"/>
        <v>45</v>
      </c>
      <c r="X127" s="93">
        <v>0.81874999999999998</v>
      </c>
      <c r="Y127" s="93">
        <v>0.82916666666666661</v>
      </c>
      <c r="Z127" s="84"/>
      <c r="AA127" s="84"/>
      <c r="AB127" s="895"/>
      <c r="AC127" s="895"/>
      <c r="AD127" s="550"/>
      <c r="AE127" s="550"/>
      <c r="AF127" s="140">
        <f t="shared" si="69"/>
        <v>-80</v>
      </c>
      <c r="AG127" s="141">
        <f t="shared" si="70"/>
        <v>0.9511002444987775</v>
      </c>
      <c r="AH127" s="911"/>
      <c r="AJ127" s="405">
        <f t="shared" si="100"/>
        <v>5.9999999999999787</v>
      </c>
      <c r="AK127" s="406">
        <f t="shared" si="101"/>
        <v>5.9999999999999787</v>
      </c>
    </row>
    <row r="128" spans="1:37" ht="19.2" customHeight="1">
      <c r="A128" s="916"/>
      <c r="B128" s="168" t="s">
        <v>166</v>
      </c>
      <c r="C128" s="190"/>
      <c r="D128" s="88" t="s">
        <v>144</v>
      </c>
      <c r="E128" s="114"/>
      <c r="F128" s="73">
        <v>57.3</v>
      </c>
      <c r="G128" s="85">
        <v>1005</v>
      </c>
      <c r="H128" s="75">
        <f t="shared" si="97"/>
        <v>57586.5</v>
      </c>
      <c r="I128" s="550"/>
      <c r="J128" s="76">
        <v>19</v>
      </c>
      <c r="K128" s="74">
        <v>1440</v>
      </c>
      <c r="L128" s="77">
        <v>75.78947368421052</v>
      </c>
      <c r="M128" s="129">
        <v>19</v>
      </c>
      <c r="N128" s="212">
        <f t="shared" si="98"/>
        <v>1370.4545454545455</v>
      </c>
      <c r="O128" s="276">
        <f t="shared" si="99"/>
        <v>72.129186602870817</v>
      </c>
      <c r="P128" s="140">
        <f t="shared" si="94"/>
        <v>0</v>
      </c>
      <c r="Q128" s="220">
        <f t="shared" si="95"/>
        <v>-3.6602870813397033</v>
      </c>
      <c r="R128" s="141">
        <f t="shared" si="96"/>
        <v>0.95170454545454553</v>
      </c>
      <c r="S128" s="917"/>
      <c r="T128" s="198">
        <v>0.86666666666666659</v>
      </c>
      <c r="U128" s="198">
        <v>0.89722222222222214</v>
      </c>
      <c r="V128" s="552">
        <v>7</v>
      </c>
      <c r="W128" s="562">
        <f t="shared" si="83"/>
        <v>44</v>
      </c>
      <c r="X128" s="93"/>
      <c r="Y128" s="93"/>
      <c r="Z128" s="84"/>
      <c r="AA128" s="84"/>
      <c r="AB128" s="895"/>
      <c r="AC128" s="895"/>
      <c r="AD128" s="550"/>
      <c r="AE128" s="550"/>
      <c r="AF128" s="78">
        <f t="shared" si="69"/>
        <v>-69.545454545454504</v>
      </c>
      <c r="AG128" s="554">
        <f t="shared" si="70"/>
        <v>0.95170454545454553</v>
      </c>
      <c r="AH128" s="911"/>
      <c r="AJ128" s="405">
        <f t="shared" si="100"/>
        <v>7</v>
      </c>
      <c r="AK128" s="406">
        <f t="shared" si="101"/>
        <v>7</v>
      </c>
    </row>
    <row r="129" spans="1:37" ht="19.2" customHeight="1">
      <c r="A129" s="916"/>
      <c r="B129" s="168" t="s">
        <v>166</v>
      </c>
      <c r="C129" s="190"/>
      <c r="D129" s="88" t="s">
        <v>143</v>
      </c>
      <c r="E129" s="90"/>
      <c r="F129" s="73">
        <v>50.67</v>
      </c>
      <c r="G129" s="85">
        <v>1581</v>
      </c>
      <c r="H129" s="75">
        <f t="shared" si="97"/>
        <v>80109.27</v>
      </c>
      <c r="I129" s="550"/>
      <c r="J129" s="76">
        <v>18</v>
      </c>
      <c r="K129" s="74">
        <v>1500</v>
      </c>
      <c r="L129" s="77">
        <v>83.333333333333329</v>
      </c>
      <c r="M129" s="129">
        <v>18</v>
      </c>
      <c r="N129" s="212">
        <f t="shared" si="98"/>
        <v>1459.3846153846171</v>
      </c>
      <c r="O129" s="276">
        <f t="shared" si="99"/>
        <v>81.076923076923165</v>
      </c>
      <c r="P129" s="140">
        <f t="shared" si="94"/>
        <v>0</v>
      </c>
      <c r="Q129" s="220">
        <f t="shared" si="95"/>
        <v>-2.2564102564101631</v>
      </c>
      <c r="R129" s="141">
        <f t="shared" si="96"/>
        <v>0.972923076923078</v>
      </c>
      <c r="S129" s="917"/>
      <c r="T129" s="198">
        <v>0.9013888888888888</v>
      </c>
      <c r="U129" s="198">
        <v>0.94652777777777763</v>
      </c>
      <c r="V129" s="552">
        <v>6</v>
      </c>
      <c r="W129" s="562">
        <f t="shared" si="83"/>
        <v>64.999999999999929</v>
      </c>
      <c r="X129" s="93"/>
      <c r="Y129" s="93"/>
      <c r="Z129" s="84"/>
      <c r="AA129" s="84"/>
      <c r="AB129" s="895"/>
      <c r="AC129" s="895"/>
      <c r="AD129" s="550"/>
      <c r="AE129" s="550"/>
      <c r="AF129" s="140">
        <f t="shared" si="69"/>
        <v>-40.615384615382936</v>
      </c>
      <c r="AG129" s="141">
        <f t="shared" si="70"/>
        <v>0.972923076923078</v>
      </c>
      <c r="AH129" s="911"/>
      <c r="AJ129" s="405">
        <f t="shared" si="100"/>
        <v>6</v>
      </c>
      <c r="AK129" s="406">
        <f t="shared" si="101"/>
        <v>6</v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7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917"/>
      <c r="T130" s="198"/>
      <c r="U130" s="198"/>
      <c r="V130" s="552"/>
      <c r="W130" s="562">
        <f t="shared" si="83"/>
        <v>0</v>
      </c>
      <c r="X130" s="93"/>
      <c r="Y130" s="93"/>
      <c r="Z130" s="84"/>
      <c r="AA130" s="84"/>
      <c r="AB130" s="895"/>
      <c r="AC130" s="895"/>
      <c r="AD130" s="550"/>
      <c r="AE130" s="550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0"/>
        <v/>
      </c>
      <c r="AK130" s="406" t="str">
        <f t="shared" si="101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7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552"/>
      <c r="W131" s="562">
        <f t="shared" si="83"/>
        <v>0</v>
      </c>
      <c r="X131" s="93"/>
      <c r="Y131" s="93"/>
      <c r="Z131" s="84"/>
      <c r="AA131" s="84"/>
      <c r="AB131" s="895"/>
      <c r="AC131" s="895"/>
      <c r="AD131" s="550"/>
      <c r="AE131" s="550"/>
      <c r="AF131" s="78">
        <f t="shared" si="69"/>
        <v>0</v>
      </c>
      <c r="AG131" s="554" t="e">
        <f t="shared" si="70"/>
        <v>#DIV/0!</v>
      </c>
      <c r="AH131" s="911"/>
      <c r="AJ131" s="405" t="str">
        <f t="shared" si="100"/>
        <v/>
      </c>
      <c r="AK131" s="406" t="str">
        <f t="shared" si="101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7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917"/>
      <c r="T132" s="198"/>
      <c r="U132" s="198"/>
      <c r="V132" s="552"/>
      <c r="W132" s="562">
        <f t="shared" si="83"/>
        <v>0</v>
      </c>
      <c r="X132" s="93"/>
      <c r="Y132" s="93"/>
      <c r="Z132" s="84"/>
      <c r="AA132" s="84"/>
      <c r="AB132" s="895"/>
      <c r="AC132" s="895"/>
      <c r="AD132" s="550"/>
      <c r="AE132" s="550"/>
      <c r="AF132" s="104"/>
      <c r="AG132" s="555"/>
      <c r="AH132" s="911"/>
      <c r="AJ132" s="405" t="str">
        <f t="shared" si="100"/>
        <v/>
      </c>
      <c r="AK132" s="406" t="str">
        <f t="shared" si="101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917"/>
      <c r="T133" s="198"/>
      <c r="U133" s="198"/>
      <c r="V133" s="552"/>
      <c r="W133" s="282">
        <f t="shared" si="83"/>
        <v>0</v>
      </c>
      <c r="X133" s="93"/>
      <c r="Y133" s="93"/>
      <c r="Z133" s="84"/>
      <c r="AA133" s="84"/>
      <c r="AB133" s="895"/>
      <c r="AC133" s="895"/>
      <c r="AD133" s="550"/>
      <c r="AE133" s="550"/>
      <c r="AF133" s="104"/>
      <c r="AG133" s="555"/>
      <c r="AH133" s="911"/>
      <c r="AJ133" s="405" t="str">
        <f t="shared" si="100"/>
        <v/>
      </c>
      <c r="AK133" s="406" t="str">
        <f t="shared" si="101"/>
        <v/>
      </c>
    </row>
    <row r="134" spans="1:37" ht="19.2" customHeight="1">
      <c r="A134" s="916"/>
      <c r="B134" s="203">
        <v>0</v>
      </c>
      <c r="C134" s="132" t="s">
        <v>846</v>
      </c>
      <c r="D134" s="891" t="s">
        <v>750</v>
      </c>
      <c r="E134" s="891"/>
      <c r="F134" s="222"/>
      <c r="G134" s="103"/>
      <c r="H134" s="134"/>
      <c r="I134" s="283"/>
      <c r="J134" s="284">
        <v>19</v>
      </c>
      <c r="K134" s="284">
        <v>1482.75</v>
      </c>
      <c r="L134" s="285">
        <v>78.519789055973277</v>
      </c>
      <c r="M134" s="284">
        <f t="shared" ref="M134:O134" si="102">AVERAGE(M122:M133)</f>
        <v>19</v>
      </c>
      <c r="N134" s="284">
        <f t="shared" si="102"/>
        <v>1407.6389847167677</v>
      </c>
      <c r="O134" s="285">
        <f t="shared" si="102"/>
        <v>74.563985465371132</v>
      </c>
      <c r="P134" s="81">
        <f t="shared" ref="P134:P143" si="103">M134-J134</f>
        <v>0</v>
      </c>
      <c r="Q134" s="178">
        <f t="shared" ref="Q134:Q143" si="104">O134-L134</f>
        <v>-3.9558035906021445</v>
      </c>
      <c r="R134" s="286">
        <f t="shared" ref="R134:R143" si="105">O134/L134</f>
        <v>0.94962029778528534</v>
      </c>
      <c r="S134" s="910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0</v>
      </c>
      <c r="AE134" s="139">
        <f>SUM(AE122:AE133)</f>
        <v>1</v>
      </c>
      <c r="AF134" s="78">
        <f t="shared" si="69"/>
        <v>-75.111015283232291</v>
      </c>
      <c r="AG134" s="554">
        <f t="shared" si="70"/>
        <v>0.9493434393638629</v>
      </c>
      <c r="AH134" s="911"/>
    </row>
    <row r="135" spans="1:37" ht="19.2" customHeight="1">
      <c r="A135" s="897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1319.2</v>
      </c>
      <c r="H135" s="287">
        <f t="shared" ref="H135:H146" si="106">F135*G135</f>
        <v>71355.528000000006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07">G135/W135*60</f>
        <v>1276.6451612903222</v>
      </c>
      <c r="O135" s="149">
        <f t="shared" ref="O135:O143" si="108">N135/M135</f>
        <v>75.09677419354837</v>
      </c>
      <c r="P135" s="84">
        <f t="shared" si="103"/>
        <v>1</v>
      </c>
      <c r="Q135" s="119">
        <f t="shared" si="104"/>
        <v>-18.65322580645163</v>
      </c>
      <c r="R135" s="551">
        <f t="shared" si="105"/>
        <v>0.80103225806451595</v>
      </c>
      <c r="S135" s="901">
        <f>R147</f>
        <v>0.89344239175945528</v>
      </c>
      <c r="T135" s="288">
        <v>0.45833333333333331</v>
      </c>
      <c r="U135" s="198">
        <v>0.50138888888888888</v>
      </c>
      <c r="V135" s="153">
        <v>5</v>
      </c>
      <c r="W135" s="289">
        <f t="shared" ref="W135:W147" si="109">(U135-T135)*24*60</f>
        <v>62.000000000000021</v>
      </c>
      <c r="X135" s="83"/>
      <c r="Y135" s="83"/>
      <c r="Z135" s="84"/>
      <c r="AA135" s="84"/>
      <c r="AB135" s="895"/>
      <c r="AC135" s="895"/>
      <c r="AD135" s="550"/>
      <c r="AE135" s="550"/>
      <c r="AF135" s="150">
        <f t="shared" si="69"/>
        <v>-223.35483870967778</v>
      </c>
      <c r="AG135" s="155">
        <f t="shared" si="70"/>
        <v>0.85109677419354812</v>
      </c>
      <c r="AH135" s="894">
        <f>AG147</f>
        <v>0.90283807881940836</v>
      </c>
      <c r="AJ135" s="62" t="str">
        <f>A135</f>
        <v>綜合三組
(ET-55)</v>
      </c>
      <c r="AK135" s="404">
        <f>AVERAGE(AK136:AK146)</f>
        <v>6.2499999999999751</v>
      </c>
    </row>
    <row r="136" spans="1:37" ht="19.2" customHeight="1">
      <c r="A136" s="898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974</v>
      </c>
      <c r="H136" s="116">
        <f t="shared" si="106"/>
        <v>49352.58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07"/>
        <v>1270.4347826086957</v>
      </c>
      <c r="O136" s="118">
        <f t="shared" si="108"/>
        <v>70.579710144927546</v>
      </c>
      <c r="P136" s="84">
        <f t="shared" si="103"/>
        <v>0</v>
      </c>
      <c r="Q136" s="119">
        <f t="shared" si="104"/>
        <v>-12.753623188405783</v>
      </c>
      <c r="R136" s="551">
        <f t="shared" si="105"/>
        <v>0.84695652173913061</v>
      </c>
      <c r="S136" s="901"/>
      <c r="T136" s="288">
        <v>0.50624999999999998</v>
      </c>
      <c r="U136" s="198">
        <v>0.53819444444444442</v>
      </c>
      <c r="V136" s="153">
        <v>7</v>
      </c>
      <c r="W136" s="289">
        <f t="shared" si="109"/>
        <v>46</v>
      </c>
      <c r="X136" s="83"/>
      <c r="Y136" s="83"/>
      <c r="Z136" s="84"/>
      <c r="AA136" s="84"/>
      <c r="AB136" s="895"/>
      <c r="AC136" s="895"/>
      <c r="AD136" s="550"/>
      <c r="AE136" s="550"/>
      <c r="AF136" s="78">
        <f t="shared" si="69"/>
        <v>-229.56521739130426</v>
      </c>
      <c r="AG136" s="160">
        <f t="shared" si="70"/>
        <v>0.8469565217391305</v>
      </c>
      <c r="AH136" s="894"/>
      <c r="AJ136" s="405">
        <f t="shared" ref="AJ136:AJ146" si="110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1035</v>
      </c>
      <c r="H137" s="116">
        <f t="shared" si="106"/>
        <v>55134.450000000004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7"/>
        <v>1267.3469387755106</v>
      </c>
      <c r="O137" s="149">
        <f t="shared" si="108"/>
        <v>79.209183673469411</v>
      </c>
      <c r="P137" s="84">
        <f t="shared" si="103"/>
        <v>0</v>
      </c>
      <c r="Q137" s="119">
        <f t="shared" si="104"/>
        <v>-14.540816326530589</v>
      </c>
      <c r="R137" s="551">
        <f t="shared" si="105"/>
        <v>0.84489795918367372</v>
      </c>
      <c r="S137" s="901"/>
      <c r="T137" s="198">
        <v>0.55347222222222214</v>
      </c>
      <c r="U137" s="198">
        <v>0.58749999999999991</v>
      </c>
      <c r="V137" s="290">
        <v>22</v>
      </c>
      <c r="W137" s="289">
        <f t="shared" si="109"/>
        <v>48.999999999999986</v>
      </c>
      <c r="X137" s="83">
        <v>0.54305555555555551</v>
      </c>
      <c r="Y137" s="83">
        <v>0.55277777777777781</v>
      </c>
      <c r="Z137" s="84"/>
      <c r="AA137" s="84"/>
      <c r="AB137" s="895"/>
      <c r="AC137" s="895"/>
      <c r="AD137" s="550"/>
      <c r="AE137" s="550"/>
      <c r="AF137" s="78">
        <f t="shared" si="69"/>
        <v>-232.65306122448942</v>
      </c>
      <c r="AG137" s="160">
        <f t="shared" si="70"/>
        <v>0.84489795918367372</v>
      </c>
      <c r="AH137" s="894"/>
      <c r="AJ137" s="405">
        <f t="shared" si="110"/>
        <v>6.9999999999999751</v>
      </c>
      <c r="AK137" s="406">
        <f t="shared" ref="AK137:AK146" si="111">IF(AJ137&gt;4,AJ137,"")</f>
        <v>6.9999999999999751</v>
      </c>
    </row>
    <row r="138" spans="1:37" ht="19.2" customHeight="1">
      <c r="A138" s="898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1536</v>
      </c>
      <c r="H138" s="116">
        <f t="shared" si="106"/>
        <v>88680.959999999992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7"/>
        <v>1262.4657534246567</v>
      </c>
      <c r="O138" s="118">
        <f t="shared" si="108"/>
        <v>78.904109589041042</v>
      </c>
      <c r="P138" s="84">
        <f t="shared" si="103"/>
        <v>0</v>
      </c>
      <c r="Q138" s="119">
        <f t="shared" si="104"/>
        <v>-18.908390410958958</v>
      </c>
      <c r="R138" s="551">
        <f t="shared" si="105"/>
        <v>0.80668738237997228</v>
      </c>
      <c r="S138" s="901"/>
      <c r="T138" s="198">
        <v>0.59166666666666656</v>
      </c>
      <c r="U138" s="198">
        <v>0.64236111111111105</v>
      </c>
      <c r="V138" s="290">
        <v>6</v>
      </c>
      <c r="W138" s="289">
        <f t="shared" si="109"/>
        <v>73.000000000000057</v>
      </c>
      <c r="X138" s="83"/>
      <c r="Y138" s="83"/>
      <c r="Z138" s="84"/>
      <c r="AA138" s="84"/>
      <c r="AB138" s="895"/>
      <c r="AC138" s="895"/>
      <c r="AD138" s="550"/>
      <c r="AE138" s="550"/>
      <c r="AF138" s="78">
        <f t="shared" si="69"/>
        <v>-302.53424657534333</v>
      </c>
      <c r="AG138" s="160">
        <f t="shared" si="70"/>
        <v>0.80668738237997228</v>
      </c>
      <c r="AH138" s="894"/>
      <c r="AJ138" s="405">
        <f t="shared" si="110"/>
        <v>6</v>
      </c>
      <c r="AK138" s="406">
        <f t="shared" si="111"/>
        <v>6</v>
      </c>
    </row>
    <row r="139" spans="1:37" ht="19.2" customHeight="1">
      <c r="A139" s="898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1612</v>
      </c>
      <c r="H139" s="116">
        <f t="shared" si="106"/>
        <v>82179.759999999995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7"/>
        <v>1362.2535211267593</v>
      </c>
      <c r="O139" s="149">
        <f t="shared" si="108"/>
        <v>68.112676056337961</v>
      </c>
      <c r="P139" s="84">
        <f t="shared" si="103"/>
        <v>0</v>
      </c>
      <c r="Q139" s="119">
        <f t="shared" si="104"/>
        <v>-3.8873239436620395</v>
      </c>
      <c r="R139" s="551">
        <f t="shared" si="105"/>
        <v>0.94600938967136061</v>
      </c>
      <c r="S139" s="901"/>
      <c r="T139" s="198">
        <v>0.70833333333333337</v>
      </c>
      <c r="U139" s="198">
        <v>0.75763888888888897</v>
      </c>
      <c r="V139" s="291">
        <v>5</v>
      </c>
      <c r="W139" s="289">
        <f t="shared" si="109"/>
        <v>71.000000000000071</v>
      </c>
      <c r="X139" s="83"/>
      <c r="Y139" s="83"/>
      <c r="Z139" s="84"/>
      <c r="AA139" s="84"/>
      <c r="AB139" s="895"/>
      <c r="AC139" s="895"/>
      <c r="AD139" s="550"/>
      <c r="AE139" s="550"/>
      <c r="AF139" s="78">
        <f t="shared" si="69"/>
        <v>-77.746478873240676</v>
      </c>
      <c r="AG139" s="160">
        <f t="shared" si="70"/>
        <v>0.94600938967136061</v>
      </c>
      <c r="AH139" s="894"/>
      <c r="AJ139" s="405">
        <f t="shared" si="110"/>
        <v>5</v>
      </c>
      <c r="AK139" s="406">
        <f t="shared" si="111"/>
        <v>5</v>
      </c>
    </row>
    <row r="140" spans="1:37" ht="19.2" customHeight="1">
      <c r="A140" s="899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1749</v>
      </c>
      <c r="H140" s="116">
        <f t="shared" si="106"/>
        <v>89059.08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7"/>
        <v>1399.1999999999989</v>
      </c>
      <c r="O140" s="149">
        <f t="shared" si="108"/>
        <v>73.642105263157831</v>
      </c>
      <c r="P140" s="84">
        <f t="shared" si="103"/>
        <v>0</v>
      </c>
      <c r="Q140" s="119">
        <f t="shared" si="104"/>
        <v>-2.1473684210526898</v>
      </c>
      <c r="R140" s="551">
        <f t="shared" si="105"/>
        <v>0.9716666666666659</v>
      </c>
      <c r="S140" s="902"/>
      <c r="T140" s="232">
        <v>0.76250000000000007</v>
      </c>
      <c r="U140" s="293">
        <v>0.81458333333333344</v>
      </c>
      <c r="V140" s="294">
        <v>7</v>
      </c>
      <c r="W140" s="289">
        <f t="shared" si="109"/>
        <v>75.000000000000057</v>
      </c>
      <c r="X140" s="83"/>
      <c r="Y140" s="83"/>
      <c r="Z140" s="84"/>
      <c r="AA140" s="84"/>
      <c r="AB140" s="895"/>
      <c r="AC140" s="895"/>
      <c r="AD140" s="550"/>
      <c r="AE140" s="550"/>
      <c r="AF140" s="78">
        <f t="shared" si="69"/>
        <v>-40.800000000001091</v>
      </c>
      <c r="AG140" s="160">
        <f t="shared" si="70"/>
        <v>0.9716666666666659</v>
      </c>
      <c r="AH140" s="894"/>
      <c r="AJ140" s="405">
        <f t="shared" si="110"/>
        <v>7</v>
      </c>
      <c r="AK140" s="406">
        <f t="shared" si="111"/>
        <v>7</v>
      </c>
    </row>
    <row r="141" spans="1:37" ht="19.2" customHeight="1">
      <c r="A141" s="899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1121</v>
      </c>
      <c r="H141" s="116">
        <f t="shared" si="106"/>
        <v>60634.890000000007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7"/>
        <v>1372.6530612244901</v>
      </c>
      <c r="O141" s="118">
        <f t="shared" si="108"/>
        <v>72.244897959183689</v>
      </c>
      <c r="P141" s="84">
        <f t="shared" si="103"/>
        <v>0</v>
      </c>
      <c r="Q141" s="119">
        <f t="shared" si="104"/>
        <v>-3.5445757250268315</v>
      </c>
      <c r="R141" s="551">
        <f t="shared" si="105"/>
        <v>0.95323129251700711</v>
      </c>
      <c r="S141" s="902"/>
      <c r="T141" s="232">
        <v>0.82986111111111116</v>
      </c>
      <c r="U141" s="293">
        <v>0.86388888888888893</v>
      </c>
      <c r="V141" s="86">
        <v>22</v>
      </c>
      <c r="W141" s="289">
        <f t="shared" si="109"/>
        <v>48.999999999999986</v>
      </c>
      <c r="X141" s="83">
        <v>0.81805555555555554</v>
      </c>
      <c r="Y141" s="83">
        <v>0.82916666666666661</v>
      </c>
      <c r="Z141" s="84"/>
      <c r="AA141" s="84"/>
      <c r="AB141" s="895"/>
      <c r="AC141" s="895"/>
      <c r="AD141" s="550"/>
      <c r="AE141" s="550"/>
      <c r="AF141" s="78">
        <f t="shared" si="69"/>
        <v>-67.346938775509898</v>
      </c>
      <c r="AG141" s="160">
        <f t="shared" si="70"/>
        <v>0.953231292517007</v>
      </c>
      <c r="AH141" s="894"/>
      <c r="AJ141" s="405">
        <f>IF((IF(V141&lt;10,V141,(X141-U140)*1440))=0,"",IF(V141&lt;10,V141,(X141-U140)*1440))</f>
        <v>4.9999999999998224</v>
      </c>
      <c r="AK141" s="406">
        <f>IF(AJ141&gt;4,AJ141,"")</f>
        <v>4.9999999999998224</v>
      </c>
    </row>
    <row r="142" spans="1:37" ht="19.2" customHeight="1">
      <c r="A142" s="899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1351</v>
      </c>
      <c r="H142" s="116">
        <f t="shared" si="106"/>
        <v>68455.17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7"/>
        <v>1447.5000000000011</v>
      </c>
      <c r="O142" s="149">
        <f t="shared" si="108"/>
        <v>85.147058823529477</v>
      </c>
      <c r="P142" s="84">
        <f t="shared" si="103"/>
        <v>0</v>
      </c>
      <c r="Q142" s="119">
        <f t="shared" si="104"/>
        <v>-3.088235294117581</v>
      </c>
      <c r="R142" s="551">
        <f t="shared" si="105"/>
        <v>0.96500000000000075</v>
      </c>
      <c r="S142" s="902"/>
      <c r="T142" s="232">
        <v>0.86805555555555558</v>
      </c>
      <c r="U142" s="293">
        <v>0.90694444444444444</v>
      </c>
      <c r="V142" s="86">
        <v>6</v>
      </c>
      <c r="W142" s="289">
        <f t="shared" si="109"/>
        <v>55.999999999999957</v>
      </c>
      <c r="X142" s="83"/>
      <c r="Y142" s="83"/>
      <c r="Z142" s="84"/>
      <c r="AA142" s="84"/>
      <c r="AB142" s="895"/>
      <c r="AC142" s="895"/>
      <c r="AD142" s="550"/>
      <c r="AE142" s="550"/>
      <c r="AF142" s="78">
        <f t="shared" si="69"/>
        <v>-52.499999999998863</v>
      </c>
      <c r="AG142" s="160">
        <f t="shared" si="70"/>
        <v>0.96500000000000075</v>
      </c>
      <c r="AH142" s="894"/>
      <c r="AJ142" s="405">
        <f t="shared" si="110"/>
        <v>6</v>
      </c>
      <c r="AK142" s="406">
        <f t="shared" si="111"/>
        <v>6</v>
      </c>
    </row>
    <row r="143" spans="1:37" ht="19.2" customHeight="1">
      <c r="A143" s="899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1006</v>
      </c>
      <c r="H143" s="116">
        <f t="shared" si="106"/>
        <v>50974.020000000004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07"/>
        <v>1371.8181818181818</v>
      </c>
      <c r="O143" s="149">
        <f t="shared" si="108"/>
        <v>80.695187165775394</v>
      </c>
      <c r="P143" s="84">
        <f t="shared" si="103"/>
        <v>0</v>
      </c>
      <c r="Q143" s="119">
        <f t="shared" si="104"/>
        <v>-4.0106951871657799</v>
      </c>
      <c r="R143" s="551">
        <f t="shared" si="105"/>
        <v>0.95265151515151514</v>
      </c>
      <c r="S143" s="902"/>
      <c r="T143" s="232">
        <v>0.91180555555555554</v>
      </c>
      <c r="U143" s="293">
        <v>0.94236111111111109</v>
      </c>
      <c r="V143" s="86">
        <v>7</v>
      </c>
      <c r="W143" s="289">
        <f t="shared" si="109"/>
        <v>44</v>
      </c>
      <c r="X143" s="83"/>
      <c r="Y143" s="83"/>
      <c r="Z143" s="84"/>
      <c r="AA143" s="84"/>
      <c r="AB143" s="895"/>
      <c r="AC143" s="895"/>
      <c r="AD143" s="550"/>
      <c r="AE143" s="550"/>
      <c r="AF143" s="78">
        <f t="shared" si="69"/>
        <v>-68.181818181818244</v>
      </c>
      <c r="AG143" s="160">
        <f t="shared" si="70"/>
        <v>0.95265151515151514</v>
      </c>
      <c r="AH143" s="894"/>
      <c r="AJ143" s="405">
        <f t="shared" si="110"/>
        <v>7</v>
      </c>
      <c r="AK143" s="406">
        <f t="shared" si="111"/>
        <v>7</v>
      </c>
    </row>
    <row r="144" spans="1:37" ht="19.2" customHeight="1">
      <c r="A144" s="899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6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902"/>
      <c r="T144" s="232"/>
      <c r="U144" s="293"/>
      <c r="V144" s="86"/>
      <c r="W144" s="289">
        <f t="shared" si="109"/>
        <v>0</v>
      </c>
      <c r="X144" s="83"/>
      <c r="Y144" s="83"/>
      <c r="Z144" s="84"/>
      <c r="AA144" s="84"/>
      <c r="AB144" s="895"/>
      <c r="AC144" s="895"/>
      <c r="AD144" s="550"/>
      <c r="AE144" s="550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0"/>
        <v/>
      </c>
      <c r="AK144" s="406" t="str">
        <f t="shared" si="111"/>
        <v/>
      </c>
    </row>
    <row r="145" spans="1:37" ht="19.2" customHeight="1">
      <c r="A145" s="899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6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902"/>
      <c r="T145" s="232"/>
      <c r="U145" s="293"/>
      <c r="V145" s="86"/>
      <c r="W145" s="289">
        <f t="shared" si="109"/>
        <v>0</v>
      </c>
      <c r="X145" s="83"/>
      <c r="Y145" s="83"/>
      <c r="Z145" s="84"/>
      <c r="AA145" s="84"/>
      <c r="AB145" s="895"/>
      <c r="AC145" s="895"/>
      <c r="AD145" s="550"/>
      <c r="AE145" s="550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0"/>
        <v/>
      </c>
      <c r="AK145" s="406" t="str">
        <f t="shared" si="111"/>
        <v/>
      </c>
    </row>
    <row r="146" spans="1:37" ht="19.2" customHeight="1">
      <c r="A146" s="899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6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902"/>
      <c r="T146" s="232"/>
      <c r="U146" s="293"/>
      <c r="V146" s="86"/>
      <c r="W146" s="289">
        <f t="shared" si="109"/>
        <v>0</v>
      </c>
      <c r="X146" s="83"/>
      <c r="Y146" s="83"/>
      <c r="Z146" s="84"/>
      <c r="AA146" s="84"/>
      <c r="AB146" s="895"/>
      <c r="AC146" s="895"/>
      <c r="AD146" s="550"/>
      <c r="AE146" s="550"/>
      <c r="AF146" s="84"/>
      <c r="AG146" s="551"/>
      <c r="AH146" s="894"/>
      <c r="AJ146" s="405" t="str">
        <f t="shared" si="110"/>
        <v/>
      </c>
      <c r="AK146" s="406" t="str">
        <f t="shared" si="111"/>
        <v/>
      </c>
    </row>
    <row r="147" spans="1:37" ht="19.2" customHeight="1">
      <c r="A147" s="900"/>
      <c r="B147" s="298">
        <v>0</v>
      </c>
      <c r="C147" s="132" t="s">
        <v>848</v>
      </c>
      <c r="D147" s="891" t="s">
        <v>750</v>
      </c>
      <c r="E147" s="891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2">AVERAGE(M135:M146)</f>
        <v>17.666666666666668</v>
      </c>
      <c r="N147" s="284">
        <f t="shared" si="112"/>
        <v>1336.7019333631797</v>
      </c>
      <c r="O147" s="285">
        <f t="shared" si="112"/>
        <v>75.959078096552304</v>
      </c>
      <c r="P147" s="81">
        <f t="shared" ref="P147:P153" si="113">M147-J147</f>
        <v>0.11111111111111072</v>
      </c>
      <c r="Q147" s="178">
        <f t="shared" ref="Q147:Q153" si="114">O147-L147</f>
        <v>-9.0593615892635455</v>
      </c>
      <c r="R147" s="300">
        <f t="shared" ref="R147:R153" si="115">O147/L147</f>
        <v>0.89344239175945528</v>
      </c>
      <c r="S147" s="903"/>
      <c r="T147" s="232"/>
      <c r="U147" s="232"/>
      <c r="V147" s="86"/>
      <c r="W147" s="562">
        <f t="shared" si="109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0</v>
      </c>
      <c r="AF147" s="240">
        <f t="shared" si="69"/>
        <v>-143.85362219237595</v>
      </c>
      <c r="AG147" s="301">
        <f t="shared" si="70"/>
        <v>0.90283807881940836</v>
      </c>
      <c r="AH147" s="894"/>
    </row>
    <row r="148" spans="1:37" ht="19.2" customHeight="1">
      <c r="A148" s="906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1528.15</v>
      </c>
      <c r="H148" s="116">
        <f t="shared" ref="H148:H172" si="116">F148*G148</f>
        <v>56419.298000000003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3" si="117">G148/W148*60</f>
        <v>1554.0508474576266</v>
      </c>
      <c r="O148" s="77">
        <f t="shared" ref="O148:O153" si="118">N148/M148</f>
        <v>129.50423728813556</v>
      </c>
      <c r="P148" s="78">
        <f t="shared" si="113"/>
        <v>0</v>
      </c>
      <c r="Q148" s="79">
        <f t="shared" si="114"/>
        <v>-37.162429378531101</v>
      </c>
      <c r="R148" s="554">
        <f t="shared" si="115"/>
        <v>0.77702542372881334</v>
      </c>
      <c r="S148" s="907">
        <f>R160</f>
        <v>0.85513661266785901</v>
      </c>
      <c r="T148" s="288">
        <v>0.45833333333333331</v>
      </c>
      <c r="U148" s="198">
        <v>0.49930555555555556</v>
      </c>
      <c r="V148" s="552">
        <v>5</v>
      </c>
      <c r="W148" s="562">
        <f>(U148-T148)*24*60</f>
        <v>59.000000000000028</v>
      </c>
      <c r="X148" s="83"/>
      <c r="Y148" s="83"/>
      <c r="Z148" s="84"/>
      <c r="AA148" s="84"/>
      <c r="AB148" s="895"/>
      <c r="AC148" s="895"/>
      <c r="AD148" s="550"/>
      <c r="AE148" s="550"/>
      <c r="AF148" s="78">
        <f t="shared" si="69"/>
        <v>-445.94915254237344</v>
      </c>
      <c r="AG148" s="160">
        <f t="shared" si="70"/>
        <v>0.77702542372881322</v>
      </c>
      <c r="AH148" s="894">
        <f>AG160</f>
        <v>0.85299458295872432</v>
      </c>
    </row>
    <row r="149" spans="1:37" ht="19.2" customHeight="1">
      <c r="A149" s="906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990.6</v>
      </c>
      <c r="H149" s="116">
        <f t="shared" si="116"/>
        <v>26250.9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7"/>
        <v>1523.9999999999993</v>
      </c>
      <c r="O149" s="77">
        <f t="shared" si="118"/>
        <v>126.99999999999994</v>
      </c>
      <c r="P149" s="78">
        <f t="shared" si="113"/>
        <v>0</v>
      </c>
      <c r="Q149" s="79">
        <f t="shared" si="114"/>
        <v>-39.666666666666714</v>
      </c>
      <c r="R149" s="554">
        <f t="shared" si="115"/>
        <v>0.76199999999999968</v>
      </c>
      <c r="S149" s="908"/>
      <c r="T149" s="288">
        <v>0.50277777777777777</v>
      </c>
      <c r="U149" s="198">
        <v>0.52986111111111112</v>
      </c>
      <c r="V149" s="552">
        <v>5</v>
      </c>
      <c r="W149" s="562">
        <f t="shared" ref="W149:W159" si="119">(U149-T149)*24*60</f>
        <v>39.000000000000021</v>
      </c>
      <c r="X149" s="83"/>
      <c r="Y149" s="83"/>
      <c r="Z149" s="84"/>
      <c r="AA149" s="84"/>
      <c r="AB149" s="895"/>
      <c r="AC149" s="895"/>
      <c r="AD149" s="550"/>
      <c r="AE149" s="550"/>
      <c r="AF149" s="78">
        <f t="shared" si="69"/>
        <v>-476.00000000000068</v>
      </c>
      <c r="AG149" s="160">
        <f t="shared" si="70"/>
        <v>0.76199999999999968</v>
      </c>
      <c r="AH149" s="896"/>
    </row>
    <row r="150" spans="1:37" ht="19.2" customHeight="1">
      <c r="A150" s="906"/>
      <c r="B150" s="550" t="s">
        <v>165</v>
      </c>
      <c r="C150" s="258"/>
      <c r="D150" s="214" t="s">
        <v>157</v>
      </c>
      <c r="E150" s="90"/>
      <c r="F150" s="174">
        <v>30.13</v>
      </c>
      <c r="G150" s="85">
        <v>689.15</v>
      </c>
      <c r="H150" s="116">
        <f t="shared" si="116"/>
        <v>20764.089499999998</v>
      </c>
      <c r="I150" s="302"/>
      <c r="J150" s="129">
        <v>18</v>
      </c>
      <c r="K150" s="85">
        <v>1200</v>
      </c>
      <c r="L150" s="118">
        <v>66.666666666666671</v>
      </c>
      <c r="M150" s="129">
        <v>18</v>
      </c>
      <c r="N150" s="74">
        <f t="shared" si="117"/>
        <v>1060.2307692307686</v>
      </c>
      <c r="O150" s="77">
        <f t="shared" si="118"/>
        <v>58.901709401709368</v>
      </c>
      <c r="P150" s="78">
        <f t="shared" si="113"/>
        <v>0</v>
      </c>
      <c r="Q150" s="79">
        <f t="shared" si="114"/>
        <v>-7.7649572649573031</v>
      </c>
      <c r="R150" s="554">
        <f t="shared" si="115"/>
        <v>0.88352564102564046</v>
      </c>
      <c r="S150" s="908"/>
      <c r="T150" s="288">
        <v>0.53333333333333333</v>
      </c>
      <c r="U150" s="198">
        <v>0.56041666666666667</v>
      </c>
      <c r="V150" s="552">
        <v>5</v>
      </c>
      <c r="W150" s="562">
        <f t="shared" si="119"/>
        <v>39.000000000000021</v>
      </c>
      <c r="X150" s="253"/>
      <c r="Y150" s="253"/>
      <c r="Z150" s="254"/>
      <c r="AA150" s="254"/>
      <c r="AB150" s="895"/>
      <c r="AC150" s="895"/>
      <c r="AD150" s="550">
        <v>1</v>
      </c>
      <c r="AE150" s="550"/>
      <c r="AF150" s="78">
        <f t="shared" si="69"/>
        <v>-139.7692307692314</v>
      </c>
      <c r="AG150" s="160">
        <f t="shared" si="70"/>
        <v>0.88352564102564046</v>
      </c>
      <c r="AH150" s="896"/>
    </row>
    <row r="151" spans="1:37" s="255" customFormat="1" ht="19.2" customHeight="1">
      <c r="A151" s="906"/>
      <c r="B151" s="550" t="s">
        <v>163</v>
      </c>
      <c r="C151" s="258"/>
      <c r="D151" s="88" t="s">
        <v>152</v>
      </c>
      <c r="E151" s="90"/>
      <c r="F151" s="174">
        <v>55.51</v>
      </c>
      <c r="G151" s="85">
        <v>78</v>
      </c>
      <c r="H151" s="116">
        <f t="shared" si="116"/>
        <v>4329.78</v>
      </c>
      <c r="I151" s="302">
        <v>1</v>
      </c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7"/>
        <v>1170.0000000000043</v>
      </c>
      <c r="O151" s="77">
        <f t="shared" si="118"/>
        <v>146.25000000000054</v>
      </c>
      <c r="P151" s="78">
        <f t="shared" si="113"/>
        <v>0</v>
      </c>
      <c r="Q151" s="79">
        <f t="shared" si="114"/>
        <v>-41.24999999999946</v>
      </c>
      <c r="R151" s="554">
        <f t="shared" si="115"/>
        <v>0.78000000000000291</v>
      </c>
      <c r="S151" s="908"/>
      <c r="T151" s="288">
        <v>0.70833333333333337</v>
      </c>
      <c r="U151" s="198">
        <v>0.71111111111111114</v>
      </c>
      <c r="V151" s="552">
        <v>5</v>
      </c>
      <c r="W151" s="562">
        <f t="shared" si="119"/>
        <v>3.9999999999999858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-329.99999999999568</v>
      </c>
      <c r="AG151" s="160">
        <f t="shared" si="70"/>
        <v>0.78000000000000291</v>
      </c>
      <c r="AH151" s="896"/>
    </row>
    <row r="152" spans="1:37" s="255" customFormat="1" ht="19.2" customHeight="1">
      <c r="A152" s="906"/>
      <c r="B152" s="550" t="s">
        <v>165</v>
      </c>
      <c r="C152" s="258"/>
      <c r="D152" s="88" t="s">
        <v>153</v>
      </c>
      <c r="E152" s="90"/>
      <c r="F152" s="174">
        <v>28.57</v>
      </c>
      <c r="G152" s="85">
        <v>1483</v>
      </c>
      <c r="H152" s="116">
        <f t="shared" si="116"/>
        <v>42369.31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7"/>
        <v>1534.1379310344839</v>
      </c>
      <c r="O152" s="77">
        <f t="shared" si="118"/>
        <v>191.76724137931049</v>
      </c>
      <c r="P152" s="78">
        <f t="shared" si="113"/>
        <v>0</v>
      </c>
      <c r="Q152" s="79">
        <f t="shared" si="114"/>
        <v>4.2672413793104909</v>
      </c>
      <c r="R152" s="554">
        <f t="shared" si="115"/>
        <v>1.022758620689656</v>
      </c>
      <c r="S152" s="908"/>
      <c r="T152" s="303">
        <v>0.71458333333333335</v>
      </c>
      <c r="U152" s="232">
        <v>0.75486111111111109</v>
      </c>
      <c r="V152" s="565">
        <v>5</v>
      </c>
      <c r="W152" s="562">
        <f t="shared" si="119"/>
        <v>57.999999999999957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34.137931034483927</v>
      </c>
      <c r="AG152" s="160">
        <f t="shared" si="70"/>
        <v>1.022758620689656</v>
      </c>
      <c r="AH152" s="896"/>
    </row>
    <row r="153" spans="1:37" s="255" customFormat="1" ht="19.2" customHeight="1">
      <c r="A153" s="906"/>
      <c r="B153" s="550" t="s">
        <v>166</v>
      </c>
      <c r="C153" s="258"/>
      <c r="D153" s="292" t="s">
        <v>137</v>
      </c>
      <c r="E153" s="90"/>
      <c r="F153" s="174">
        <v>56.43</v>
      </c>
      <c r="G153" s="85">
        <v>1026</v>
      </c>
      <c r="H153" s="116">
        <f t="shared" si="116"/>
        <v>57897.18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7"/>
        <v>1431.627906976744</v>
      </c>
      <c r="O153" s="77">
        <f t="shared" si="118"/>
        <v>89.476744186046503</v>
      </c>
      <c r="P153" s="78">
        <f t="shared" si="113"/>
        <v>0</v>
      </c>
      <c r="Q153" s="79">
        <f t="shared" si="114"/>
        <v>-4.2732558139534973</v>
      </c>
      <c r="R153" s="554">
        <f t="shared" si="115"/>
        <v>0.95441860465116268</v>
      </c>
      <c r="S153" s="908"/>
      <c r="T153" s="303">
        <v>0.75902777777777775</v>
      </c>
      <c r="U153" s="232">
        <v>0.78888888888888886</v>
      </c>
      <c r="V153" s="565">
        <v>6</v>
      </c>
      <c r="W153" s="562">
        <f t="shared" si="119"/>
        <v>43.000000000000007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-68.372093023255957</v>
      </c>
      <c r="AG153" s="160">
        <f t="shared" si="70"/>
        <v>0.95441860465116268</v>
      </c>
      <c r="AH153" s="896"/>
    </row>
    <row r="154" spans="1:37" s="255" customFormat="1" ht="19.2" customHeight="1">
      <c r="A154" s="906"/>
      <c r="B154" s="550">
        <v>0</v>
      </c>
      <c r="C154" s="258"/>
      <c r="D154" s="292"/>
      <c r="E154" s="90"/>
      <c r="F154" s="174" t="s">
        <v>161</v>
      </c>
      <c r="G154" s="85"/>
      <c r="H154" s="116">
        <f t="shared" si="116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554"/>
      <c r="S154" s="908"/>
      <c r="T154" s="303"/>
      <c r="U154" s="232"/>
      <c r="V154" s="565"/>
      <c r="W154" s="562">
        <f t="shared" si="119"/>
        <v>0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0</v>
      </c>
      <c r="AG154" s="160" t="e">
        <f t="shared" si="70"/>
        <v>#DIV/0!</v>
      </c>
      <c r="AH154" s="896"/>
    </row>
    <row r="155" spans="1:37" s="255" customFormat="1" ht="19.2" customHeight="1">
      <c r="A155" s="906"/>
      <c r="B155" s="550">
        <v>0</v>
      </c>
      <c r="C155" s="258"/>
      <c r="D155" s="292"/>
      <c r="E155" s="90"/>
      <c r="F155" s="174" t="s">
        <v>161</v>
      </c>
      <c r="G155" s="85"/>
      <c r="H155" s="116">
        <f t="shared" si="116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554"/>
      <c r="S155" s="908"/>
      <c r="T155" s="303"/>
      <c r="U155" s="232"/>
      <c r="V155" s="565"/>
      <c r="W155" s="562">
        <f t="shared" si="119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6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908"/>
      <c r="T156" s="303"/>
      <c r="U156" s="232"/>
      <c r="V156" s="565"/>
      <c r="W156" s="304">
        <f t="shared" si="119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6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565"/>
      <c r="W157" s="304">
        <f t="shared" si="119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6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565"/>
      <c r="W158" s="304">
        <f t="shared" si="119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6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908"/>
      <c r="T159" s="303"/>
      <c r="U159" s="232"/>
      <c r="V159" s="565"/>
      <c r="W159" s="309">
        <f t="shared" si="119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850</v>
      </c>
      <c r="D160" s="904" t="s">
        <v>750</v>
      </c>
      <c r="E160" s="905"/>
      <c r="F160" s="98"/>
      <c r="G160" s="238"/>
      <c r="H160" s="237"/>
      <c r="I160" s="101"/>
      <c r="J160" s="311">
        <v>12.333333333333334</v>
      </c>
      <c r="K160" s="311">
        <v>1616.6666666666667</v>
      </c>
      <c r="L160" s="312">
        <v>144.79166666666666</v>
      </c>
      <c r="M160" s="311">
        <f t="shared" ref="M160:O160" si="120">AVERAGE(M148:M159)</f>
        <v>12.333333333333334</v>
      </c>
      <c r="N160" s="311">
        <f t="shared" si="120"/>
        <v>1379.0079091166044</v>
      </c>
      <c r="O160" s="312">
        <f t="shared" si="120"/>
        <v>123.81665537586707</v>
      </c>
      <c r="P160" s="104">
        <f t="shared" ref="P160:P166" si="121">M160-J160</f>
        <v>0</v>
      </c>
      <c r="Q160" s="105">
        <f t="shared" ref="Q160:Q166" si="122">O160-L160</f>
        <v>-20.975011290799586</v>
      </c>
      <c r="R160" s="313">
        <f>O160/L160</f>
        <v>0.85513661266785901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1</v>
      </c>
      <c r="AE160" s="110">
        <f>SUM(AE148:AE159)</f>
        <v>0</v>
      </c>
      <c r="AF160" s="104">
        <f t="shared" si="69"/>
        <v>-237.65875755006232</v>
      </c>
      <c r="AG160" s="169">
        <f t="shared" si="70"/>
        <v>0.85299458295872432</v>
      </c>
      <c r="AH160" s="896"/>
    </row>
    <row r="161" spans="1:34" ht="19.2" customHeight="1">
      <c r="A161" s="893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1279.8500000000001</v>
      </c>
      <c r="H161" s="116">
        <f t="shared" ref="H161:H170" si="123">F161*G161</f>
        <v>38561.880499999999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4">G161/W161*60</f>
        <v>1097.014285714286</v>
      </c>
      <c r="O161" s="118">
        <f t="shared" ref="O161:O166" si="125">N161/M161</f>
        <v>60.945238095238111</v>
      </c>
      <c r="P161" s="84">
        <f t="shared" si="121"/>
        <v>0</v>
      </c>
      <c r="Q161" s="119">
        <f t="shared" si="122"/>
        <v>-5.7214285714285609</v>
      </c>
      <c r="R161" s="551">
        <f t="shared" ref="R161:R166" si="126">O161/L161</f>
        <v>0.91417857142857162</v>
      </c>
      <c r="S161" s="894">
        <f>R173</f>
        <v>0.92026156249621094</v>
      </c>
      <c r="T161" s="80">
        <v>0.16666666666666666</v>
      </c>
      <c r="U161" s="80">
        <v>0.21527777777777776</v>
      </c>
      <c r="V161" s="550">
        <v>5</v>
      </c>
      <c r="W161" s="120">
        <f t="shared" ref="W161:W172" si="127">(U161-T161)*24*60</f>
        <v>69.999999999999986</v>
      </c>
      <c r="X161" s="126"/>
      <c r="Y161" s="126"/>
      <c r="Z161" s="84"/>
      <c r="AA161" s="84"/>
      <c r="AB161" s="895"/>
      <c r="AC161" s="895"/>
      <c r="AD161" s="550"/>
      <c r="AE161" s="550"/>
      <c r="AF161" s="84">
        <f t="shared" si="69"/>
        <v>-102.98571428571404</v>
      </c>
      <c r="AG161" s="551">
        <f t="shared" si="70"/>
        <v>0.91417857142857162</v>
      </c>
      <c r="AH161" s="894">
        <f>AG173</f>
        <v>0.92194764073002389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2560</v>
      </c>
      <c r="H162" s="116">
        <f t="shared" si="123"/>
        <v>87628.799999999988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4"/>
        <v>2133.3333333333326</v>
      </c>
      <c r="O162" s="118">
        <f t="shared" si="125"/>
        <v>164.10256410256403</v>
      </c>
      <c r="P162" s="84">
        <f t="shared" si="121"/>
        <v>0</v>
      </c>
      <c r="Q162" s="119">
        <f t="shared" si="122"/>
        <v>-8.9743589743590348</v>
      </c>
      <c r="R162" s="551">
        <f t="shared" si="126"/>
        <v>0.94814814814814774</v>
      </c>
      <c r="S162" s="894"/>
      <c r="T162" s="80">
        <v>0.23055555555555554</v>
      </c>
      <c r="U162" s="80">
        <v>0.28055555555555556</v>
      </c>
      <c r="V162" s="550">
        <v>22</v>
      </c>
      <c r="W162" s="120">
        <f t="shared" si="127"/>
        <v>72.000000000000028</v>
      </c>
      <c r="X162" s="126">
        <v>0.21944444444444444</v>
      </c>
      <c r="Y162" s="126">
        <v>0.22916666666666666</v>
      </c>
      <c r="Z162" s="84"/>
      <c r="AA162" s="84"/>
      <c r="AB162" s="895"/>
      <c r="AC162" s="895"/>
      <c r="AD162" s="550"/>
      <c r="AE162" s="550"/>
      <c r="AF162" s="84">
        <f t="shared" si="69"/>
        <v>-116.66666666666742</v>
      </c>
      <c r="AG162" s="551">
        <f t="shared" si="70"/>
        <v>0.94814814814814785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2911</v>
      </c>
      <c r="H163" s="116">
        <f t="shared" si="123"/>
        <v>99643.529999999984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4"/>
        <v>2183.2499999999991</v>
      </c>
      <c r="O163" s="118">
        <f t="shared" si="125"/>
        <v>198.47727272727263</v>
      </c>
      <c r="P163" s="84">
        <f t="shared" si="121"/>
        <v>0</v>
      </c>
      <c r="Q163" s="119">
        <f t="shared" si="122"/>
        <v>-6.0681818181818983</v>
      </c>
      <c r="R163" s="551">
        <f t="shared" si="126"/>
        <v>0.97033333333333294</v>
      </c>
      <c r="S163" s="894"/>
      <c r="T163" s="80">
        <v>0.28541666666666665</v>
      </c>
      <c r="U163" s="80">
        <v>0.34097222222222223</v>
      </c>
      <c r="V163" s="550">
        <v>7</v>
      </c>
      <c r="W163" s="120">
        <f t="shared" si="127"/>
        <v>80.000000000000028</v>
      </c>
      <c r="X163" s="126"/>
      <c r="Y163" s="126"/>
      <c r="Z163" s="84"/>
      <c r="AA163" s="84"/>
      <c r="AB163" s="895"/>
      <c r="AC163" s="895"/>
      <c r="AD163" s="550"/>
      <c r="AE163" s="550"/>
      <c r="AF163" s="84">
        <f t="shared" si="69"/>
        <v>-66.750000000000909</v>
      </c>
      <c r="AG163" s="551">
        <f t="shared" si="70"/>
        <v>0.97033333333333294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2452.8000000000002</v>
      </c>
      <c r="H164" s="116">
        <f t="shared" si="123"/>
        <v>89306.448000000004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4"/>
        <v>2452.7999999999988</v>
      </c>
      <c r="O164" s="118">
        <f t="shared" si="125"/>
        <v>245.27999999999989</v>
      </c>
      <c r="P164" s="84">
        <f t="shared" si="121"/>
        <v>0</v>
      </c>
      <c r="Q164" s="119">
        <f t="shared" si="122"/>
        <v>-31.62000000000009</v>
      </c>
      <c r="R164" s="551">
        <f t="shared" si="126"/>
        <v>0.88580715059588266</v>
      </c>
      <c r="S164" s="894"/>
      <c r="T164" s="80">
        <v>0.35694444444444445</v>
      </c>
      <c r="U164" s="80">
        <v>0.39861111111111114</v>
      </c>
      <c r="V164" s="550">
        <v>23</v>
      </c>
      <c r="W164" s="120">
        <f t="shared" si="127"/>
        <v>60.000000000000028</v>
      </c>
      <c r="X164" s="126">
        <v>0.34583333333333338</v>
      </c>
      <c r="Y164" s="126">
        <v>0.35555555555555557</v>
      </c>
      <c r="Z164" s="84"/>
      <c r="AA164" s="84"/>
      <c r="AB164" s="895"/>
      <c r="AC164" s="895"/>
      <c r="AD164" s="550"/>
      <c r="AE164" s="550"/>
      <c r="AF164" s="84">
        <f>N164-K164</f>
        <v>-316.20000000000118</v>
      </c>
      <c r="AG164" s="551">
        <f>N164/K164</f>
        <v>0.88580715059588255</v>
      </c>
      <c r="AH164" s="894"/>
    </row>
    <row r="165" spans="1:34" ht="19.2" customHeight="1">
      <c r="A165" s="893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831</v>
      </c>
      <c r="H165" s="116">
        <f t="shared" si="123"/>
        <v>21306.84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4"/>
        <v>1424.5714285714271</v>
      </c>
      <c r="O165" s="118">
        <f t="shared" si="125"/>
        <v>142.45714285714271</v>
      </c>
      <c r="P165" s="84">
        <f t="shared" si="121"/>
        <v>0</v>
      </c>
      <c r="Q165" s="119">
        <f t="shared" si="122"/>
        <v>-7.5428571428572866</v>
      </c>
      <c r="R165" s="551">
        <f t="shared" si="126"/>
        <v>0.94971428571428473</v>
      </c>
      <c r="S165" s="894"/>
      <c r="T165" s="80">
        <v>0.40277777777777773</v>
      </c>
      <c r="U165" s="80">
        <v>0.42708333333333331</v>
      </c>
      <c r="V165" s="550">
        <v>6</v>
      </c>
      <c r="W165" s="120">
        <f t="shared" si="127"/>
        <v>35.000000000000036</v>
      </c>
      <c r="X165" s="126"/>
      <c r="Y165" s="126"/>
      <c r="Z165" s="84"/>
      <c r="AA165" s="84"/>
      <c r="AB165" s="895"/>
      <c r="AC165" s="895"/>
      <c r="AD165" s="550"/>
      <c r="AE165" s="550"/>
      <c r="AF165" s="84">
        <f>N165-K165</f>
        <v>-75.428571428572923</v>
      </c>
      <c r="AG165" s="551">
        <f>N165/K165</f>
        <v>0.94971428571428473</v>
      </c>
      <c r="AH165" s="894"/>
    </row>
    <row r="166" spans="1:34" ht="19.2" customHeight="1">
      <c r="A166" s="893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4905.6000000000004</v>
      </c>
      <c r="H166" s="116">
        <f t="shared" si="123"/>
        <v>178612.89600000001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4"/>
        <v>2452.7999999999988</v>
      </c>
      <c r="O166" s="118">
        <f t="shared" si="125"/>
        <v>245.27999999999989</v>
      </c>
      <c r="P166" s="84">
        <f t="shared" si="121"/>
        <v>0</v>
      </c>
      <c r="Q166" s="119">
        <f t="shared" si="122"/>
        <v>-31.62000000000009</v>
      </c>
      <c r="R166" s="551">
        <f t="shared" si="126"/>
        <v>0.88580715059588266</v>
      </c>
      <c r="S166" s="894"/>
      <c r="T166" s="80">
        <v>0.46805555555555556</v>
      </c>
      <c r="U166" s="80">
        <v>0.55138888888888893</v>
      </c>
      <c r="V166" s="550">
        <v>5</v>
      </c>
      <c r="W166" s="120">
        <f t="shared" si="127"/>
        <v>120.00000000000006</v>
      </c>
      <c r="X166" s="126"/>
      <c r="Y166" s="126"/>
      <c r="Z166" s="84"/>
      <c r="AA166" s="84"/>
      <c r="AB166" s="895"/>
      <c r="AC166" s="895"/>
      <c r="AD166" s="550"/>
      <c r="AE166" s="550"/>
      <c r="AF166" s="84">
        <f>N166-K166</f>
        <v>-316.20000000000118</v>
      </c>
      <c r="AG166" s="551">
        <f>N166/K166</f>
        <v>0.88580715059588255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3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894"/>
      <c r="T167" s="80"/>
      <c r="U167" s="80"/>
      <c r="V167" s="550"/>
      <c r="W167" s="120">
        <f t="shared" si="127"/>
        <v>0</v>
      </c>
      <c r="X167" s="126"/>
      <c r="Y167" s="126"/>
      <c r="Z167" s="84"/>
      <c r="AA167" s="84"/>
      <c r="AB167" s="895"/>
      <c r="AC167" s="895"/>
      <c r="AD167" s="550"/>
      <c r="AE167" s="550"/>
      <c r="AF167" s="84">
        <f t="shared" si="69"/>
        <v>0</v>
      </c>
      <c r="AG167" s="551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3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894"/>
      <c r="T168" s="80"/>
      <c r="U168" s="80"/>
      <c r="V168" s="550"/>
      <c r="W168" s="120">
        <f t="shared" si="127"/>
        <v>0</v>
      </c>
      <c r="X168" s="126"/>
      <c r="Y168" s="126"/>
      <c r="Z168" s="84"/>
      <c r="AA168" s="84"/>
      <c r="AB168" s="895"/>
      <c r="AC168" s="895"/>
      <c r="AD168" s="550"/>
      <c r="AE168" s="550"/>
      <c r="AF168" s="84">
        <f t="shared" si="69"/>
        <v>0</v>
      </c>
      <c r="AG168" s="551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3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894"/>
      <c r="T169" s="80"/>
      <c r="U169" s="80"/>
      <c r="V169" s="550"/>
      <c r="W169" s="120">
        <f t="shared" si="127"/>
        <v>0</v>
      </c>
      <c r="X169" s="126"/>
      <c r="Y169" s="126"/>
      <c r="Z169" s="84"/>
      <c r="AA169" s="84"/>
      <c r="AB169" s="895"/>
      <c r="AC169" s="895"/>
      <c r="AD169" s="550"/>
      <c r="AE169" s="550"/>
      <c r="AF169" s="84">
        <f t="shared" si="69"/>
        <v>0</v>
      </c>
      <c r="AG169" s="551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3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894"/>
      <c r="T170" s="80"/>
      <c r="U170" s="80"/>
      <c r="V170" s="550"/>
      <c r="W170" s="120">
        <f t="shared" si="127"/>
        <v>0</v>
      </c>
      <c r="X170" s="126"/>
      <c r="Y170" s="126"/>
      <c r="Z170" s="84"/>
      <c r="AA170" s="84"/>
      <c r="AB170" s="895"/>
      <c r="AC170" s="895"/>
      <c r="AD170" s="550"/>
      <c r="AE170" s="550"/>
      <c r="AF170" s="84">
        <f t="shared" si="69"/>
        <v>0</v>
      </c>
      <c r="AG170" s="551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6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894"/>
      <c r="T171" s="80"/>
      <c r="U171" s="80"/>
      <c r="V171" s="550"/>
      <c r="W171" s="120">
        <f t="shared" si="127"/>
        <v>0</v>
      </c>
      <c r="X171" s="126"/>
      <c r="Y171" s="126"/>
      <c r="Z171" s="84"/>
      <c r="AA171" s="84"/>
      <c r="AB171" s="895"/>
      <c r="AC171" s="895"/>
      <c r="AD171" s="550"/>
      <c r="AE171" s="550"/>
      <c r="AF171" s="84"/>
      <c r="AG171" s="551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6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894"/>
      <c r="T172" s="80"/>
      <c r="U172" s="80"/>
      <c r="V172" s="550"/>
      <c r="W172" s="120">
        <f t="shared" si="127"/>
        <v>0</v>
      </c>
      <c r="X172" s="126"/>
      <c r="Y172" s="126"/>
      <c r="Z172" s="84"/>
      <c r="AA172" s="84"/>
      <c r="AB172" s="895"/>
      <c r="AC172" s="895"/>
      <c r="AD172" s="550"/>
      <c r="AE172" s="550"/>
      <c r="AF172" s="84"/>
      <c r="AG172" s="551"/>
      <c r="AH172" s="894"/>
    </row>
    <row r="173" spans="1:34" ht="19.2" customHeight="1">
      <c r="A173" s="893"/>
      <c r="B173" s="156">
        <v>0</v>
      </c>
      <c r="C173" s="132" t="s">
        <v>852</v>
      </c>
      <c r="D173" s="891" t="s">
        <v>750</v>
      </c>
      <c r="E173" s="891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8">AVERAGE(M161:M172)</f>
        <v>12</v>
      </c>
      <c r="N173" s="103">
        <f t="shared" si="128"/>
        <v>1957.2948412698406</v>
      </c>
      <c r="O173" s="136">
        <f t="shared" si="128"/>
        <v>176.09036963036954</v>
      </c>
      <c r="P173" s="84">
        <f>M173-J173</f>
        <v>0</v>
      </c>
      <c r="Q173" s="119">
        <f>O173-L173</f>
        <v>-15.257804417804465</v>
      </c>
      <c r="R173" s="137">
        <f>O173/L173</f>
        <v>0.92026156249621094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0</v>
      </c>
      <c r="AE173" s="139">
        <f>SUM(AE161:AE172)</f>
        <v>0</v>
      </c>
      <c r="AF173" s="84">
        <f t="shared" si="69"/>
        <v>-165.70515873015938</v>
      </c>
      <c r="AG173" s="551">
        <f t="shared" si="70"/>
        <v>0.92194764073002389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862</v>
      </c>
      <c r="E3" s="827"/>
      <c r="F3" s="816" t="s">
        <v>2</v>
      </c>
      <c r="G3" s="777"/>
      <c r="H3" s="828">
        <v>318513.55</v>
      </c>
      <c r="I3" s="829"/>
      <c r="J3" s="816" t="s">
        <v>3</v>
      </c>
      <c r="K3" s="777"/>
      <c r="L3" s="821">
        <v>9911221.3626832198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437.46820365743929</v>
      </c>
      <c r="G6" s="818"/>
      <c r="H6" s="796">
        <f>AVERAGE(D13:P13,Q13)</f>
        <v>138.59816350303552</v>
      </c>
      <c r="I6" s="797"/>
      <c r="J6" s="796">
        <f>AVERAGE(D30:F30,G30:H30)</f>
        <v>819.76760082023247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10</v>
      </c>
      <c r="Q6" s="785">
        <v>8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377.93424115767931</v>
      </c>
      <c r="G7" s="789"/>
      <c r="H7" s="790">
        <f>AVERAGE(D14:P14,Q14)</f>
        <v>124.26767951609736</v>
      </c>
      <c r="I7" s="791"/>
      <c r="J7" s="790">
        <f>AVERAGE(D31:F31,G31:H31)</f>
        <v>716.25723936498741</v>
      </c>
      <c r="K7" s="791"/>
      <c r="L7" s="792">
        <f>AVERAGE(J31:M31)</f>
        <v>842.86345914408082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0.87717806525284059</v>
      </c>
      <c r="G8" s="795"/>
      <c r="H8" s="794">
        <f>AVERAGE(D15:O15,P15:Q15)</f>
        <v>0.89377889148039558</v>
      </c>
      <c r="I8" s="795"/>
      <c r="J8" s="794">
        <f>AVERAGE(D32:F32,G32:H32)</f>
        <v>0.86200454975513507</v>
      </c>
      <c r="K8" s="795"/>
      <c r="L8" s="794">
        <f>AVERAGE(J32:M32)</f>
        <v>0.83804206782853052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141.43357843137255</v>
      </c>
      <c r="E13" s="18">
        <v>112.59112104880938</v>
      </c>
      <c r="F13" s="18">
        <v>128.42624491521551</v>
      </c>
      <c r="G13" s="18">
        <v>314.46258503401361</v>
      </c>
      <c r="H13" s="18">
        <v>232.14285714285714</v>
      </c>
      <c r="I13" s="18">
        <v>83.968524251805988</v>
      </c>
      <c r="J13" s="18">
        <v>103.79236541107672</v>
      </c>
      <c r="K13" s="18">
        <v>75.528278416629803</v>
      </c>
      <c r="L13" s="18">
        <v>113.21916625041625</v>
      </c>
      <c r="M13" s="18">
        <v>78.519789055973277</v>
      </c>
      <c r="N13" s="18">
        <v>85.057509352425186</v>
      </c>
      <c r="O13" s="18">
        <v>129.88409568372802</v>
      </c>
      <c r="P13" s="18">
        <v>191.348174048174</v>
      </c>
      <c r="Q13" s="20">
        <v>150</v>
      </c>
    </row>
    <row r="14" spans="2:17" ht="39.9" customHeight="1">
      <c r="B14" s="769"/>
      <c r="C14" s="13" t="s">
        <v>60</v>
      </c>
      <c r="D14" s="18">
        <v>124.57175938227719</v>
      </c>
      <c r="E14" s="18">
        <v>101.16185593903576</v>
      </c>
      <c r="F14" s="18">
        <v>117.1651074182877</v>
      </c>
      <c r="G14" s="18">
        <v>282.34032950300315</v>
      </c>
      <c r="H14" s="18">
        <v>226.4686580011998</v>
      </c>
      <c r="I14" s="18">
        <v>75.574729760792636</v>
      </c>
      <c r="J14" s="18">
        <v>88.824759020717153</v>
      </c>
      <c r="K14" s="18">
        <v>66.454456915293903</v>
      </c>
      <c r="L14" s="18">
        <v>105.9580495226853</v>
      </c>
      <c r="M14" s="18">
        <v>74.85890114132674</v>
      </c>
      <c r="N14" s="18">
        <v>76.087218556754905</v>
      </c>
      <c r="O14" s="18">
        <v>109.09974496627873</v>
      </c>
      <c r="P14" s="18">
        <v>175.44794464628765</v>
      </c>
      <c r="Q14" s="8">
        <v>115.73399845142288</v>
      </c>
    </row>
    <row r="15" spans="2:17" ht="39.9" customHeight="1">
      <c r="B15" s="770"/>
      <c r="C15" s="28" t="s">
        <v>61</v>
      </c>
      <c r="D15" s="9">
        <f t="shared" ref="D15:Q15" si="0">D14/D13</f>
        <v>0.88077923760320342</v>
      </c>
      <c r="E15" s="9">
        <f t="shared" si="0"/>
        <v>0.89848875290246977</v>
      </c>
      <c r="F15" s="9">
        <f t="shared" si="0"/>
        <v>0.91231435985407672</v>
      </c>
      <c r="G15" s="9">
        <f t="shared" si="0"/>
        <v>0.89785031014886563</v>
      </c>
      <c r="H15" s="9">
        <f t="shared" si="0"/>
        <v>0.97555729600516838</v>
      </c>
      <c r="I15" s="9">
        <f t="shared" si="0"/>
        <v>0.90003641762427644</v>
      </c>
      <c r="J15" s="9">
        <f t="shared" si="0"/>
        <v>0.85579280006694769</v>
      </c>
      <c r="K15" s="9">
        <f t="shared" si="0"/>
        <v>0.87986193129833046</v>
      </c>
      <c r="L15" s="9">
        <f t="shared" si="0"/>
        <v>0.93586671790471465</v>
      </c>
      <c r="M15" s="9">
        <f t="shared" si="0"/>
        <v>0.95337623854240294</v>
      </c>
      <c r="N15" s="9">
        <f t="shared" si="0"/>
        <v>0.89453852030274017</v>
      </c>
      <c r="O15" s="9">
        <f t="shared" si="0"/>
        <v>0.83997770775522929</v>
      </c>
      <c r="P15" s="30">
        <f t="shared" si="0"/>
        <v>0.9169042010409606</v>
      </c>
      <c r="Q15" s="10">
        <f t="shared" si="0"/>
        <v>0.77155998967615247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0.4819444444444444</v>
      </c>
    </row>
    <row r="17" spans="2:23" ht="22.8" customHeight="1">
      <c r="B17" s="772"/>
      <c r="C17" s="28" t="s">
        <v>36</v>
      </c>
      <c r="D17" s="11">
        <v>0.72638888888888886</v>
      </c>
      <c r="E17" s="11">
        <v>0.66111111111111098</v>
      </c>
      <c r="F17" s="11">
        <v>0.64236111111111094</v>
      </c>
      <c r="G17" s="11">
        <v>0.65694444444444444</v>
      </c>
      <c r="H17" s="11">
        <v>0.70624999999999993</v>
      </c>
      <c r="I17" s="11">
        <v>0.71736111111111101</v>
      </c>
      <c r="J17" s="11">
        <v>0.77638888888888868</v>
      </c>
      <c r="K17" s="11">
        <v>0.79861111111111116</v>
      </c>
      <c r="L17" s="11">
        <v>0.94722222222222185</v>
      </c>
      <c r="M17" s="11">
        <v>0.95902777777777781</v>
      </c>
      <c r="N17" s="11">
        <v>0.99236111111111058</v>
      </c>
      <c r="O17" s="21">
        <v>0.87222222222222223</v>
      </c>
      <c r="P17" s="11">
        <v>0.64583333333333326</v>
      </c>
      <c r="Q17" s="31">
        <v>0.67361111111111105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>
        <v>1</v>
      </c>
      <c r="E20" s="33">
        <v>2</v>
      </c>
      <c r="F20" s="33">
        <v>1</v>
      </c>
      <c r="G20" s="33" t="s">
        <v>15</v>
      </c>
      <c r="H20" s="33">
        <v>1</v>
      </c>
      <c r="I20" s="33">
        <v>1</v>
      </c>
      <c r="J20" s="33" t="s">
        <v>15</v>
      </c>
      <c r="K20" s="33">
        <v>1</v>
      </c>
      <c r="L20" s="33">
        <v>1</v>
      </c>
      <c r="M20" s="33" t="s">
        <v>15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776"/>
      <c r="C21" s="32" t="s">
        <v>66</v>
      </c>
      <c r="D21" s="33" t="s">
        <v>15</v>
      </c>
      <c r="E21" s="33" t="s">
        <v>15</v>
      </c>
      <c r="F21" s="33">
        <v>1</v>
      </c>
      <c r="G21" s="33">
        <v>2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>
        <v>1</v>
      </c>
      <c r="O21" s="33">
        <v>2</v>
      </c>
      <c r="P21" s="33">
        <v>1</v>
      </c>
      <c r="Q21" s="34"/>
    </row>
    <row r="22" spans="2:23" ht="22.8" customHeight="1">
      <c r="B22" s="754" t="s">
        <v>67</v>
      </c>
      <c r="C22" s="777"/>
      <c r="D22" s="35">
        <v>18.125</v>
      </c>
      <c r="E22" s="35">
        <v>17.777777777777779</v>
      </c>
      <c r="F22" s="35">
        <v>15</v>
      </c>
      <c r="G22" s="35">
        <v>6</v>
      </c>
      <c r="H22" s="35">
        <v>6.5</v>
      </c>
      <c r="I22" s="35">
        <v>17.666666666666668</v>
      </c>
      <c r="J22" s="35">
        <v>16.5</v>
      </c>
      <c r="K22" s="35">
        <v>18.875</v>
      </c>
      <c r="L22" s="35">
        <v>15.25</v>
      </c>
      <c r="M22" s="35">
        <v>19</v>
      </c>
      <c r="N22" s="35">
        <v>17.625</v>
      </c>
      <c r="O22" s="35">
        <v>14.375</v>
      </c>
      <c r="P22" s="35">
        <v>12</v>
      </c>
      <c r="Q22" s="36">
        <v>13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168.59305555555554</v>
      </c>
      <c r="E31" s="7">
        <v>823.64759688561071</v>
      </c>
      <c r="F31" s="7">
        <v>756.023669696615</v>
      </c>
      <c r="G31" s="7">
        <v>819.47061272061194</v>
      </c>
      <c r="H31" s="539">
        <v>1013.5512619665442</v>
      </c>
      <c r="I31" s="403">
        <v>0</v>
      </c>
      <c r="J31" s="7">
        <v>743.55652173913063</v>
      </c>
      <c r="K31" s="7">
        <v>815.14338235294099</v>
      </c>
      <c r="L31" s="7">
        <v>867.73543859527399</v>
      </c>
      <c r="M31" s="8">
        <v>945.01849388897756</v>
      </c>
      <c r="N31" s="27"/>
      <c r="O31" s="27"/>
      <c r="P31" s="27"/>
      <c r="Q31" s="27"/>
    </row>
    <row r="32" spans="2:23" ht="39.9" customHeight="1">
      <c r="B32" s="770"/>
      <c r="C32" s="538" t="s">
        <v>61</v>
      </c>
      <c r="D32" s="44">
        <f t="shared" ref="D32:M32" si="1">D31/D30</f>
        <v>0.80081701388888882</v>
      </c>
      <c r="E32" s="9">
        <f t="shared" si="1"/>
        <v>0.87356563306049617</v>
      </c>
      <c r="F32" s="9">
        <f t="shared" si="1"/>
        <v>0.8782093132839468</v>
      </c>
      <c r="G32" s="9">
        <f t="shared" si="1"/>
        <v>0.87258444873028129</v>
      </c>
      <c r="H32" s="9">
        <f t="shared" si="1"/>
        <v>0.8848463398120624</v>
      </c>
      <c r="I32" s="43">
        <f t="shared" si="1"/>
        <v>0</v>
      </c>
      <c r="J32" s="9">
        <f t="shared" si="1"/>
        <v>0.78862055335968395</v>
      </c>
      <c r="K32" s="9">
        <f t="shared" si="1"/>
        <v>0.8645460115864525</v>
      </c>
      <c r="L32" s="9">
        <f t="shared" si="1"/>
        <v>0.86773543859527402</v>
      </c>
      <c r="M32" s="10">
        <f t="shared" si="1"/>
        <v>0.83126626777271173</v>
      </c>
      <c r="N32" s="27"/>
      <c r="O32" s="27"/>
      <c r="P32" s="27"/>
      <c r="Q32" s="27"/>
    </row>
    <row r="33" spans="2:17" ht="28.8" customHeight="1">
      <c r="B33" s="771" t="s">
        <v>62</v>
      </c>
      <c r="C33" s="538" t="s">
        <v>63</v>
      </c>
      <c r="D33" s="45">
        <v>0.17013888888888887</v>
      </c>
      <c r="E33" s="11">
        <v>0.17708333333333334</v>
      </c>
      <c r="F33" s="11">
        <v>0.17361111111111113</v>
      </c>
      <c r="G33" s="11">
        <v>2951.9999999999991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538" t="s">
        <v>36</v>
      </c>
      <c r="D34" s="45">
        <v>0.68055555555555547</v>
      </c>
      <c r="E34" s="11">
        <v>0.41319444444444442</v>
      </c>
      <c r="F34" s="11">
        <v>0.31597222222222221</v>
      </c>
      <c r="G34" s="11">
        <v>1048.461538461539</v>
      </c>
      <c r="H34" s="31">
        <v>0.4597222222222222</v>
      </c>
      <c r="I34" s="22">
        <v>0</v>
      </c>
      <c r="J34" s="11">
        <v>0.8027777777777777</v>
      </c>
      <c r="K34" s="11">
        <v>0.96944444444444444</v>
      </c>
      <c r="L34" s="11">
        <v>46307.008333333331</v>
      </c>
      <c r="M34" s="12">
        <v>46307.170138888891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124733</v>
      </c>
      <c r="F1" s="324" t="s">
        <v>3</v>
      </c>
      <c r="G1" s="325">
        <f>SUM(H5:H124)</f>
        <v>2225372.4112987015</v>
      </c>
      <c r="H1" s="326" t="s">
        <v>780</v>
      </c>
      <c r="I1" s="327">
        <f>+J16+J64+J24+J38+J51+J81+J100+J91+J57+J124+J111</f>
        <v>51.43333333333333</v>
      </c>
      <c r="J1" s="871" t="s">
        <v>781</v>
      </c>
      <c r="K1" s="872"/>
      <c r="L1" s="873"/>
      <c r="M1" s="871" t="s">
        <v>782</v>
      </c>
      <c r="N1" s="872"/>
      <c r="O1" s="872"/>
      <c r="P1" s="872"/>
      <c r="Q1" s="872"/>
      <c r="R1" s="873"/>
    </row>
    <row r="2" spans="1:18" ht="26.25" customHeight="1" thickBot="1">
      <c r="A2" s="877" t="s">
        <v>807</v>
      </c>
      <c r="B2" s="878"/>
      <c r="C2" s="329"/>
      <c r="D2" s="543" t="s">
        <v>784</v>
      </c>
      <c r="E2" s="330">
        <f>AVERAGE(L16,L24,L38,L51,L100,L111,L91)</f>
        <v>612.91909475379282</v>
      </c>
      <c r="F2" s="331" t="s">
        <v>80</v>
      </c>
      <c r="G2" s="332">
        <f>G1/E1</f>
        <v>17.841087854045853</v>
      </c>
      <c r="H2" s="333" t="s">
        <v>785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786</v>
      </c>
      <c r="B3" s="881" t="s">
        <v>787</v>
      </c>
      <c r="C3" s="545"/>
      <c r="D3" s="882" t="s">
        <v>788</v>
      </c>
      <c r="E3" s="882"/>
      <c r="F3" s="883" t="s">
        <v>83</v>
      </c>
      <c r="G3" s="884" t="s">
        <v>789</v>
      </c>
      <c r="H3" s="885" t="s">
        <v>790</v>
      </c>
      <c r="I3" s="886" t="s">
        <v>791</v>
      </c>
      <c r="J3" s="859" t="s">
        <v>792</v>
      </c>
      <c r="K3" s="861" t="s">
        <v>793</v>
      </c>
      <c r="L3" s="863" t="s">
        <v>784</v>
      </c>
      <c r="M3" s="888" t="s">
        <v>88</v>
      </c>
      <c r="N3" s="888"/>
      <c r="O3" s="859" t="s">
        <v>168</v>
      </c>
      <c r="P3" s="889" t="s">
        <v>794</v>
      </c>
      <c r="Q3" s="859" t="s">
        <v>795</v>
      </c>
      <c r="R3" s="859"/>
    </row>
    <row r="4" spans="1:18" ht="15.75" customHeight="1">
      <c r="A4" s="880"/>
      <c r="B4" s="881"/>
      <c r="C4" s="545"/>
      <c r="D4" s="882"/>
      <c r="E4" s="882"/>
      <c r="F4" s="883"/>
      <c r="G4" s="884"/>
      <c r="H4" s="885"/>
      <c r="I4" s="887"/>
      <c r="J4" s="860"/>
      <c r="K4" s="862"/>
      <c r="L4" s="864"/>
      <c r="M4" s="542" t="s">
        <v>90</v>
      </c>
      <c r="N4" s="542" t="s">
        <v>91</v>
      </c>
      <c r="O4" s="860"/>
      <c r="P4" s="890"/>
      <c r="Q4" s="335" t="s">
        <v>796</v>
      </c>
      <c r="R4" s="335" t="s">
        <v>797</v>
      </c>
    </row>
    <row r="5" spans="1:18">
      <c r="A5" s="865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326</v>
      </c>
      <c r="H5" s="340">
        <f>F5*G5</f>
        <v>9780</v>
      </c>
      <c r="I5" s="547"/>
      <c r="J5" s="341">
        <v>13</v>
      </c>
      <c r="K5" s="342">
        <f t="shared" ref="K5:K8" si="0">G5/P5*60</f>
        <v>782.40000000000032</v>
      </c>
      <c r="L5" s="343">
        <f t="shared" ref="L5:L8" si="1">K5/J5</f>
        <v>60.184615384615412</v>
      </c>
      <c r="M5" s="344">
        <v>0.4819444444444444</v>
      </c>
      <c r="N5" s="344">
        <v>0.4993055555555555</v>
      </c>
      <c r="O5" s="335">
        <v>5</v>
      </c>
      <c r="P5" s="549">
        <f t="shared" ref="P5:P8" si="2">(N5-M5)*24*60</f>
        <v>24.999999999999993</v>
      </c>
      <c r="Q5" s="345"/>
      <c r="R5" s="345"/>
    </row>
    <row r="6" spans="1:18">
      <c r="A6" s="865"/>
      <c r="B6" s="336" t="s">
        <v>189</v>
      </c>
      <c r="C6" s="336"/>
      <c r="D6" s="337" t="s">
        <v>170</v>
      </c>
      <c r="E6" s="338"/>
      <c r="F6" s="339">
        <v>29.85</v>
      </c>
      <c r="G6" s="415">
        <v>347</v>
      </c>
      <c r="H6" s="340">
        <f t="shared" ref="H6:H15" si="3">F6*G6</f>
        <v>10357.950000000001</v>
      </c>
      <c r="I6" s="547"/>
      <c r="J6" s="341">
        <v>13</v>
      </c>
      <c r="K6" s="342">
        <f t="shared" si="0"/>
        <v>1735.0000000000064</v>
      </c>
      <c r="L6" s="343">
        <f t="shared" si="1"/>
        <v>133.46153846153896</v>
      </c>
      <c r="M6" s="344">
        <v>0.50277777777777777</v>
      </c>
      <c r="N6" s="344">
        <v>0.51111111111111107</v>
      </c>
      <c r="O6" s="335">
        <v>5</v>
      </c>
      <c r="P6" s="549">
        <f t="shared" si="2"/>
        <v>11.999999999999957</v>
      </c>
      <c r="Q6" s="335"/>
      <c r="R6" s="335"/>
    </row>
    <row r="7" spans="1:18">
      <c r="A7" s="865"/>
      <c r="B7" s="336" t="s">
        <v>189</v>
      </c>
      <c r="C7" s="336"/>
      <c r="D7" s="337" t="s">
        <v>171</v>
      </c>
      <c r="E7" s="338"/>
      <c r="F7" s="339">
        <v>29.52</v>
      </c>
      <c r="G7" s="415">
        <v>2981</v>
      </c>
      <c r="H7" s="340">
        <f t="shared" si="3"/>
        <v>87999.12</v>
      </c>
      <c r="I7" s="547"/>
      <c r="J7" s="341">
        <v>13</v>
      </c>
      <c r="K7" s="342">
        <f t="shared" si="0"/>
        <v>1843.9175257731963</v>
      </c>
      <c r="L7" s="343">
        <f t="shared" si="1"/>
        <v>141.83980967486124</v>
      </c>
      <c r="M7" s="344">
        <v>0.51458333333333328</v>
      </c>
      <c r="N7" s="344">
        <v>0.58194444444444438</v>
      </c>
      <c r="O7" s="335">
        <v>5</v>
      </c>
      <c r="P7" s="549">
        <f t="shared" si="2"/>
        <v>96.999999999999972</v>
      </c>
      <c r="Q7" s="345"/>
      <c r="R7" s="345"/>
    </row>
    <row r="8" spans="1:18">
      <c r="A8" s="865"/>
      <c r="B8" s="336" t="s">
        <v>189</v>
      </c>
      <c r="C8" s="336"/>
      <c r="D8" s="337" t="s">
        <v>195</v>
      </c>
      <c r="E8" s="338"/>
      <c r="F8" s="339">
        <v>30.95</v>
      </c>
      <c r="G8" s="415">
        <v>3507</v>
      </c>
      <c r="H8" s="340">
        <f t="shared" si="3"/>
        <v>108541.65</v>
      </c>
      <c r="I8" s="547"/>
      <c r="J8" s="341">
        <v>13</v>
      </c>
      <c r="K8" s="342">
        <f t="shared" si="0"/>
        <v>1656.8503937007872</v>
      </c>
      <c r="L8" s="343">
        <f t="shared" si="1"/>
        <v>127.45003028467593</v>
      </c>
      <c r="M8" s="344">
        <v>0.58541666666666659</v>
      </c>
      <c r="N8" s="344">
        <v>0.67361111111111105</v>
      </c>
      <c r="O8" s="335">
        <v>5</v>
      </c>
      <c r="P8" s="549">
        <f t="shared" si="2"/>
        <v>127.00000000000003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866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867"/>
      <c r="B16" s="336">
        <v>0</v>
      </c>
      <c r="C16" s="349" t="s">
        <v>799</v>
      </c>
      <c r="D16" s="850" t="s">
        <v>750</v>
      </c>
      <c r="E16" s="850"/>
      <c r="F16" s="350"/>
      <c r="G16" s="351"/>
      <c r="H16" s="352"/>
      <c r="I16" s="353"/>
      <c r="J16" s="354">
        <f>AVERAGE(J5:J15)</f>
        <v>13</v>
      </c>
      <c r="K16" s="354">
        <f>AVERAGE(K5:K15)</f>
        <v>1504.5419798684977</v>
      </c>
      <c r="L16" s="355">
        <f>AVERAGE(L5:L15)</f>
        <v>115.73399845142288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2891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1651.9999999999995</v>
      </c>
      <c r="L17" s="343">
        <f>K17/J17</f>
        <v>183.55555555555551</v>
      </c>
      <c r="M17" s="344">
        <v>0.17013888888888887</v>
      </c>
      <c r="N17" s="344">
        <v>0.24305555555555555</v>
      </c>
      <c r="O17" s="335">
        <v>5</v>
      </c>
      <c r="P17" s="549">
        <f>(N17-M17)*24*60</f>
        <v>105.00000000000003</v>
      </c>
      <c r="Q17" s="335"/>
      <c r="R17" s="335"/>
    </row>
    <row r="18" spans="1:18" ht="15.75" customHeight="1">
      <c r="A18" s="868"/>
      <c r="B18" s="336">
        <v>0</v>
      </c>
      <c r="C18" s="546"/>
      <c r="D18" s="337" t="s">
        <v>172</v>
      </c>
      <c r="E18" s="337"/>
      <c r="F18" s="339" t="s">
        <v>161</v>
      </c>
      <c r="G18" s="544">
        <v>3470</v>
      </c>
      <c r="H18" s="340">
        <f t="shared" si="4"/>
        <v>0</v>
      </c>
      <c r="I18" s="547"/>
      <c r="J18" s="341">
        <v>9</v>
      </c>
      <c r="K18" s="342">
        <f t="shared" si="5"/>
        <v>1665.6000000000006</v>
      </c>
      <c r="L18" s="343">
        <f t="shared" ref="L18" si="6">K18/J18</f>
        <v>185.06666666666672</v>
      </c>
      <c r="M18" s="344">
        <v>0.24652777777777779</v>
      </c>
      <c r="N18" s="344">
        <v>0.33333333333333331</v>
      </c>
      <c r="O18" s="335">
        <v>5</v>
      </c>
      <c r="P18" s="549">
        <f t="shared" ref="P18:P20" si="7">(N18-M18)*24*60</f>
        <v>124.99999999999996</v>
      </c>
      <c r="Q18" s="345"/>
      <c r="R18" s="345"/>
    </row>
    <row r="19" spans="1:18" ht="15.75" customHeight="1">
      <c r="A19" s="868"/>
      <c r="B19" s="336">
        <v>0</v>
      </c>
      <c r="C19" s="546"/>
      <c r="D19" s="337" t="s">
        <v>574</v>
      </c>
      <c r="E19" s="337"/>
      <c r="F19" s="339" t="s">
        <v>161</v>
      </c>
      <c r="G19" s="544">
        <v>326</v>
      </c>
      <c r="H19" s="340">
        <f t="shared" si="4"/>
        <v>0</v>
      </c>
      <c r="I19" s="547"/>
      <c r="J19" s="341">
        <v>10</v>
      </c>
      <c r="K19" s="342">
        <f t="shared" si="5"/>
        <v>1303.9999999999977</v>
      </c>
      <c r="L19" s="343">
        <f>K19/J19</f>
        <v>130.39999999999978</v>
      </c>
      <c r="M19" s="344">
        <v>0.34027777777777773</v>
      </c>
      <c r="N19" s="344">
        <v>0.35069444444444442</v>
      </c>
      <c r="O19" s="335">
        <v>10</v>
      </c>
      <c r="P19" s="549">
        <f t="shared" si="7"/>
        <v>15.000000000000027</v>
      </c>
      <c r="Q19" s="345"/>
      <c r="R19" s="345"/>
    </row>
    <row r="20" spans="1:18" ht="15.75" customHeight="1">
      <c r="A20" s="869"/>
      <c r="B20" s="336">
        <v>0</v>
      </c>
      <c r="C20" s="546"/>
      <c r="D20" s="337" t="s">
        <v>575</v>
      </c>
      <c r="E20" s="337"/>
      <c r="F20" s="339" t="s">
        <v>161</v>
      </c>
      <c r="G20" s="544">
        <v>3507</v>
      </c>
      <c r="H20" s="340">
        <f t="shared" si="4"/>
        <v>0</v>
      </c>
      <c r="I20" s="547"/>
      <c r="J20" s="341">
        <v>10</v>
      </c>
      <c r="K20" s="342">
        <f t="shared" si="5"/>
        <v>1753.5000000000016</v>
      </c>
      <c r="L20" s="343">
        <f t="shared" ref="L20" si="8">K20/J20</f>
        <v>175.35000000000016</v>
      </c>
      <c r="M20" s="344">
        <v>0.59722222222222221</v>
      </c>
      <c r="N20" s="344">
        <v>0.68055555555555547</v>
      </c>
      <c r="O20" s="335">
        <v>5</v>
      </c>
      <c r="P20" s="549">
        <f t="shared" si="7"/>
        <v>119.99999999999989</v>
      </c>
      <c r="Q20" s="345"/>
      <c r="R20" s="345"/>
    </row>
    <row r="21" spans="1:18" ht="15.75" customHeight="1">
      <c r="A21" s="869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869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869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870"/>
      <c r="B24" s="336">
        <v>0</v>
      </c>
      <c r="C24" s="204" t="s">
        <v>801</v>
      </c>
      <c r="D24" s="850" t="s">
        <v>750</v>
      </c>
      <c r="E24" s="850"/>
      <c r="F24" s="350"/>
      <c r="G24" s="358"/>
      <c r="H24" s="352"/>
      <c r="I24" s="353"/>
      <c r="J24" s="354">
        <f>AVERAGE(J17:J23)</f>
        <v>9.5</v>
      </c>
      <c r="K24" s="354">
        <f>AVERAGE(K17:K23)</f>
        <v>1593.7750000000001</v>
      </c>
      <c r="L24" s="355">
        <f>AVERAGE(L17:L23)</f>
        <v>168.59305555555554</v>
      </c>
      <c r="M24" s="344"/>
      <c r="N24" s="344"/>
      <c r="O24" s="335"/>
      <c r="P24" s="335"/>
      <c r="Q24" s="335"/>
      <c r="R24" s="335"/>
    </row>
    <row r="25" spans="1:18">
      <c r="A25" s="857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2254</v>
      </c>
      <c r="H25" s="340">
        <f t="shared" ref="H25:H37" si="9">F25*G25</f>
        <v>41766.620000000003</v>
      </c>
      <c r="I25" s="547"/>
      <c r="J25" s="341">
        <v>3</v>
      </c>
      <c r="K25" s="342">
        <f t="shared" ref="K25:K30" si="10">G25/P25*60</f>
        <v>2760.0000000000009</v>
      </c>
      <c r="L25" s="343">
        <f t="shared" ref="L25:L30" si="11">K25/J25</f>
        <v>920.00000000000034</v>
      </c>
      <c r="M25" s="344">
        <v>0.17708333333333334</v>
      </c>
      <c r="N25" s="344">
        <v>0.21111111111111111</v>
      </c>
      <c r="O25" s="335">
        <v>15</v>
      </c>
      <c r="P25" s="549">
        <f>(N25-M25)*24*60</f>
        <v>48.999999999999986</v>
      </c>
      <c r="Q25" s="345"/>
      <c r="R25" s="345"/>
    </row>
    <row r="26" spans="1:18">
      <c r="A26" s="857"/>
      <c r="B26" s="336" t="s">
        <v>165</v>
      </c>
      <c r="C26" s="359"/>
      <c r="D26" s="337" t="s">
        <v>802</v>
      </c>
      <c r="E26" s="362"/>
      <c r="F26" s="339">
        <v>18.18</v>
      </c>
      <c r="G26" s="545">
        <v>3306</v>
      </c>
      <c r="H26" s="340">
        <f t="shared" si="9"/>
        <v>60103.08</v>
      </c>
      <c r="I26" s="547"/>
      <c r="J26" s="341">
        <v>4</v>
      </c>
      <c r="K26" s="342">
        <f t="shared" si="10"/>
        <v>2717.260273972603</v>
      </c>
      <c r="L26" s="343">
        <f t="shared" si="11"/>
        <v>679.31506849315076</v>
      </c>
      <c r="M26" s="344">
        <v>0.22361111111111109</v>
      </c>
      <c r="N26" s="344">
        <v>0.27430555555555552</v>
      </c>
      <c r="O26" s="335">
        <v>18</v>
      </c>
      <c r="P26" s="549">
        <f>(N26-M26)*24*60</f>
        <v>72.999999999999986</v>
      </c>
      <c r="Q26" s="345"/>
      <c r="R26" s="345"/>
    </row>
    <row r="27" spans="1:18">
      <c r="A27" s="857"/>
      <c r="B27" s="336" t="s">
        <v>189</v>
      </c>
      <c r="C27" s="359"/>
      <c r="D27" s="360" t="s">
        <v>803</v>
      </c>
      <c r="E27" s="362"/>
      <c r="F27" s="339">
        <v>22.32</v>
      </c>
      <c r="G27" s="545">
        <v>1875</v>
      </c>
      <c r="H27" s="340">
        <f t="shared" si="9"/>
        <v>41850</v>
      </c>
      <c r="I27" s="547"/>
      <c r="J27" s="341">
        <v>4</v>
      </c>
      <c r="K27" s="342">
        <f t="shared" si="10"/>
        <v>2884.6153846153888</v>
      </c>
      <c r="L27" s="343">
        <f t="shared" si="11"/>
        <v>721.15384615384721</v>
      </c>
      <c r="M27" s="344">
        <v>0.28888888888888892</v>
      </c>
      <c r="N27" s="344">
        <v>0.31597222222222221</v>
      </c>
      <c r="O27" s="335">
        <v>21</v>
      </c>
      <c r="P27" s="549">
        <f t="shared" ref="P27:P30" si="12">(N27-M27)*24*60</f>
        <v>38.999999999999943</v>
      </c>
      <c r="Q27" s="345"/>
      <c r="R27" s="345"/>
    </row>
    <row r="28" spans="1:18">
      <c r="A28" s="857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2549</v>
      </c>
      <c r="H28" s="340">
        <f t="shared" si="9"/>
        <v>45603.927272727269</v>
      </c>
      <c r="I28" s="547"/>
      <c r="J28" s="341">
        <v>3</v>
      </c>
      <c r="K28" s="342">
        <f t="shared" si="10"/>
        <v>3186.2500000000009</v>
      </c>
      <c r="L28" s="343">
        <f t="shared" si="11"/>
        <v>1062.0833333333337</v>
      </c>
      <c r="M28" s="344">
        <v>0.32916666666666666</v>
      </c>
      <c r="N28" s="344">
        <v>0.36249999999999999</v>
      </c>
      <c r="O28" s="335">
        <v>19</v>
      </c>
      <c r="P28" s="549">
        <f t="shared" si="12"/>
        <v>47.999999999999986</v>
      </c>
      <c r="Q28" s="345"/>
      <c r="R28" s="345"/>
    </row>
    <row r="29" spans="1:18">
      <c r="A29" s="857"/>
      <c r="B29" s="336" t="s">
        <v>189</v>
      </c>
      <c r="C29" s="545"/>
      <c r="D29" s="337" t="s">
        <v>175</v>
      </c>
      <c r="E29" s="362"/>
      <c r="F29" s="339">
        <v>18.77</v>
      </c>
      <c r="G29" s="545">
        <v>904</v>
      </c>
      <c r="H29" s="340">
        <f t="shared" si="9"/>
        <v>16968.079999999998</v>
      </c>
      <c r="I29" s="547"/>
      <c r="J29" s="341">
        <v>4</v>
      </c>
      <c r="K29" s="342">
        <f t="shared" si="10"/>
        <v>2711.9999999999991</v>
      </c>
      <c r="L29" s="343">
        <f t="shared" si="11"/>
        <v>677.99999999999977</v>
      </c>
      <c r="M29" s="344">
        <v>0.375</v>
      </c>
      <c r="N29" s="344">
        <v>0.3888888888888889</v>
      </c>
      <c r="O29" s="335">
        <v>18</v>
      </c>
      <c r="P29" s="549">
        <f t="shared" si="12"/>
        <v>20.000000000000007</v>
      </c>
      <c r="Q29" s="345"/>
      <c r="R29" s="345"/>
    </row>
    <row r="30" spans="1:18">
      <c r="A30" s="857"/>
      <c r="B30" s="336" t="s">
        <v>165</v>
      </c>
      <c r="C30" s="545"/>
      <c r="D30" s="360" t="s">
        <v>746</v>
      </c>
      <c r="E30" s="362"/>
      <c r="F30" s="339">
        <v>24.93</v>
      </c>
      <c r="G30" s="545">
        <v>661</v>
      </c>
      <c r="H30" s="340">
        <f t="shared" si="9"/>
        <v>16478.73</v>
      </c>
      <c r="I30" s="547"/>
      <c r="J30" s="341">
        <v>3</v>
      </c>
      <c r="K30" s="342">
        <f t="shared" si="10"/>
        <v>2643.9999999999955</v>
      </c>
      <c r="L30" s="343">
        <f t="shared" si="11"/>
        <v>881.33333333333178</v>
      </c>
      <c r="M30" s="344">
        <v>0.40277777777777773</v>
      </c>
      <c r="N30" s="344">
        <v>0.41319444444444442</v>
      </c>
      <c r="O30" s="335">
        <v>20</v>
      </c>
      <c r="P30" s="549">
        <f t="shared" si="12"/>
        <v>15.000000000000027</v>
      </c>
      <c r="Q30" s="345"/>
      <c r="R30" s="345"/>
    </row>
    <row r="31" spans="1:18" ht="15.75" customHeight="1">
      <c r="A31" s="857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857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857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3.5</v>
      </c>
      <c r="K38" s="354">
        <f>AVERAGE(K25:K37)</f>
        <v>2817.3542764313315</v>
      </c>
      <c r="L38" s="355">
        <f>AVERAGE(L25:L37)</f>
        <v>823.64759688561071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5106</v>
      </c>
      <c r="H39" s="340">
        <f t="shared" ref="H39:H47" si="13">F39*G39</f>
        <v>85065.96</v>
      </c>
      <c r="I39" s="547"/>
      <c r="J39" s="341">
        <v>4</v>
      </c>
      <c r="K39" s="342">
        <f t="shared" ref="K39:K40" si="14">G39/P39*60</f>
        <v>2785.0909090909099</v>
      </c>
      <c r="L39" s="343">
        <f t="shared" ref="L39:L40" si="15">K39/J39</f>
        <v>696.27272727272748</v>
      </c>
      <c r="M39" s="344">
        <v>0.17361111111111113</v>
      </c>
      <c r="N39" s="344">
        <v>0.25</v>
      </c>
      <c r="O39" s="335">
        <v>10</v>
      </c>
      <c r="P39" s="549">
        <f t="shared" ref="P39:P40" si="16">(N39-M39)*24*60</f>
        <v>109.99999999999997</v>
      </c>
      <c r="Q39" s="345"/>
      <c r="R39" s="345"/>
    </row>
    <row r="40" spans="1:18">
      <c r="A40" s="847"/>
      <c r="B40" s="336" t="s">
        <v>165</v>
      </c>
      <c r="C40" s="546"/>
      <c r="D40" s="361" t="s">
        <v>749</v>
      </c>
      <c r="E40" s="338"/>
      <c r="F40" s="339">
        <v>22.95</v>
      </c>
      <c r="G40" s="545">
        <v>3641</v>
      </c>
      <c r="H40" s="340">
        <f t="shared" si="13"/>
        <v>83560.95</v>
      </c>
      <c r="I40" s="547"/>
      <c r="J40" s="341">
        <v>4</v>
      </c>
      <c r="K40" s="342">
        <f t="shared" si="14"/>
        <v>2992.6027397260282</v>
      </c>
      <c r="L40" s="343">
        <f t="shared" si="15"/>
        <v>748.15068493150704</v>
      </c>
      <c r="M40" s="344">
        <v>0.26527777777777778</v>
      </c>
      <c r="N40" s="344">
        <v>0.31597222222222221</v>
      </c>
      <c r="O40" s="335">
        <v>22</v>
      </c>
      <c r="P40" s="549">
        <f t="shared" si="16"/>
        <v>72.999999999999986</v>
      </c>
      <c r="Q40" s="345"/>
      <c r="R40" s="345"/>
    </row>
    <row r="41" spans="1:18">
      <c r="A41" s="847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847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847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847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847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848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848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848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750</v>
      </c>
      <c r="E51" s="850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2865.0159750827565</v>
      </c>
      <c r="L51" s="355">
        <f>AVERAGE(L38:L50)</f>
        <v>756.023669696615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741</v>
      </c>
      <c r="H52" s="340">
        <f>F52*G52</f>
        <v>18547.23</v>
      </c>
      <c r="I52" s="547"/>
      <c r="J52" s="341">
        <v>4</v>
      </c>
      <c r="K52" s="342">
        <f>G52/P52*60</f>
        <v>3175.7142857142881</v>
      </c>
      <c r="L52" s="343">
        <f>K52/J52</f>
        <v>793.92857142857201</v>
      </c>
      <c r="M52" s="344">
        <v>0.17361111111111113</v>
      </c>
      <c r="N52" s="344">
        <v>0.18333333333333335</v>
      </c>
      <c r="O52" s="342">
        <v>10</v>
      </c>
      <c r="P52" s="549">
        <f>(N52-M52)*24*60</f>
        <v>13.999999999999989</v>
      </c>
      <c r="Q52" s="345"/>
      <c r="R52" s="345"/>
    </row>
    <row r="53" spans="1:18" ht="15.6" customHeight="1">
      <c r="A53" s="852"/>
      <c r="B53" s="336" t="s">
        <v>165</v>
      </c>
      <c r="C53" s="546"/>
      <c r="D53" s="361" t="s">
        <v>178</v>
      </c>
      <c r="E53" s="376"/>
      <c r="F53" s="339">
        <v>24.82</v>
      </c>
      <c r="G53" s="346">
        <v>984</v>
      </c>
      <c r="H53" s="340">
        <f t="shared" ref="H53:H116" si="17">F53*G53</f>
        <v>24422.880000000001</v>
      </c>
      <c r="I53" s="547"/>
      <c r="J53" s="341">
        <v>4</v>
      </c>
      <c r="K53" s="342">
        <f t="shared" ref="K53:K57" si="18">G53/P53*60</f>
        <v>2951.9999999999991</v>
      </c>
      <c r="L53" s="343">
        <f t="shared" ref="L53:L57" si="19">K53/J53</f>
        <v>737.99999999999977</v>
      </c>
      <c r="M53" s="344">
        <v>0.19444444444444445</v>
      </c>
      <c r="N53" s="344">
        <v>0.20833333333333334</v>
      </c>
      <c r="O53" s="342">
        <v>16</v>
      </c>
      <c r="P53" s="549">
        <f t="shared" ref="P53:P57" si="20">(N53-M53)*24*60</f>
        <v>20.000000000000007</v>
      </c>
      <c r="Q53" s="345"/>
      <c r="R53" s="345"/>
    </row>
    <row r="54" spans="1:18" ht="15.6" customHeight="1">
      <c r="A54" s="852"/>
      <c r="B54" s="336" t="s">
        <v>165</v>
      </c>
      <c r="C54" s="546"/>
      <c r="D54" s="361" t="s">
        <v>179</v>
      </c>
      <c r="E54" s="338"/>
      <c r="F54" s="339">
        <v>30</v>
      </c>
      <c r="G54" s="346">
        <v>1352</v>
      </c>
      <c r="H54" s="340">
        <f t="shared" si="17"/>
        <v>40560</v>
      </c>
      <c r="I54" s="547"/>
      <c r="J54" s="341">
        <v>4</v>
      </c>
      <c r="K54" s="342">
        <f t="shared" si="18"/>
        <v>3119.9999999999964</v>
      </c>
      <c r="L54" s="343">
        <f t="shared" si="19"/>
        <v>779.99999999999909</v>
      </c>
      <c r="M54" s="344">
        <v>0.22083333333333333</v>
      </c>
      <c r="N54" s="344">
        <v>0.2388888888888889</v>
      </c>
      <c r="O54" s="342">
        <v>18</v>
      </c>
      <c r="P54" s="549">
        <f t="shared" si="20"/>
        <v>26.000000000000028</v>
      </c>
      <c r="Q54" s="345"/>
      <c r="R54" s="345"/>
    </row>
    <row r="55" spans="1:18" ht="15.6" customHeight="1">
      <c r="A55" s="852"/>
      <c r="B55" s="336" t="s">
        <v>165</v>
      </c>
      <c r="C55" s="546"/>
      <c r="D55" s="363" t="s">
        <v>752</v>
      </c>
      <c r="E55" s="362"/>
      <c r="F55" s="339">
        <v>30</v>
      </c>
      <c r="G55" s="346">
        <v>693</v>
      </c>
      <c r="H55" s="340">
        <f t="shared" si="17"/>
        <v>20790</v>
      </c>
      <c r="I55" s="547"/>
      <c r="J55" s="341">
        <v>4</v>
      </c>
      <c r="K55" s="342">
        <f t="shared" si="18"/>
        <v>3198.4615384615304</v>
      </c>
      <c r="L55" s="343">
        <f t="shared" si="19"/>
        <v>799.6153846153826</v>
      </c>
      <c r="M55" s="344">
        <v>0.25416666666666665</v>
      </c>
      <c r="N55" s="344">
        <v>0.26319444444444445</v>
      </c>
      <c r="O55" s="342">
        <v>22</v>
      </c>
      <c r="P55" s="549">
        <f t="shared" si="20"/>
        <v>13.000000000000034</v>
      </c>
      <c r="Q55" s="345"/>
      <c r="R55" s="345"/>
    </row>
    <row r="56" spans="1:18" ht="15.6" customHeight="1">
      <c r="A56" s="852"/>
      <c r="B56" s="336" t="s">
        <v>165</v>
      </c>
      <c r="C56" s="546"/>
      <c r="D56" s="361" t="s">
        <v>753</v>
      </c>
      <c r="E56" s="362"/>
      <c r="F56" s="339">
        <v>27.48</v>
      </c>
      <c r="G56" s="346">
        <v>1363</v>
      </c>
      <c r="H56" s="340">
        <f t="shared" si="17"/>
        <v>37455.24</v>
      </c>
      <c r="I56" s="547"/>
      <c r="J56" s="341">
        <v>3</v>
      </c>
      <c r="K56" s="342">
        <f t="shared" si="18"/>
        <v>3145.3846153846171</v>
      </c>
      <c r="L56" s="343">
        <f t="shared" si="19"/>
        <v>1048.461538461539</v>
      </c>
      <c r="M56" s="344">
        <v>0.27777777777777779</v>
      </c>
      <c r="N56" s="344">
        <v>0.29583333333333334</v>
      </c>
      <c r="O56" s="342">
        <v>21</v>
      </c>
      <c r="P56" s="549">
        <f t="shared" si="20"/>
        <v>25.999999999999986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555</v>
      </c>
      <c r="H57" s="340">
        <f t="shared" si="17"/>
        <v>13209</v>
      </c>
      <c r="I57" s="547"/>
      <c r="J57" s="341">
        <v>4</v>
      </c>
      <c r="K57" s="342">
        <f t="shared" si="18"/>
        <v>3027.2727272727161</v>
      </c>
      <c r="L57" s="343">
        <f t="shared" si="19"/>
        <v>756.81818181817903</v>
      </c>
      <c r="M57" s="344">
        <v>0.30972222222222223</v>
      </c>
      <c r="N57" s="344">
        <v>0.31736111111111115</v>
      </c>
      <c r="O57" s="342">
        <v>20</v>
      </c>
      <c r="P57" s="549">
        <f t="shared" si="20"/>
        <v>11.000000000000041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852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852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852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852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853"/>
      <c r="B64" s="336">
        <v>0</v>
      </c>
      <c r="C64" s="204" t="s">
        <v>755</v>
      </c>
      <c r="D64" s="850" t="s">
        <v>750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3103.1388611388575</v>
      </c>
      <c r="L64" s="355">
        <f>AVERAGE(L52:L63)</f>
        <v>819.47061272061194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1146</v>
      </c>
      <c r="H65" s="340">
        <f>F65*G65</f>
        <v>20834.28</v>
      </c>
      <c r="I65" s="547"/>
      <c r="J65" s="341">
        <v>3</v>
      </c>
      <c r="K65" s="342">
        <f t="shared" ref="K65:K71" si="21">G65/P65*60</f>
        <v>3125.4545454545455</v>
      </c>
      <c r="L65" s="343">
        <f t="shared" ref="L65:L71" si="22">K65/J65</f>
        <v>1041.8181818181818</v>
      </c>
      <c r="M65" s="344">
        <v>0.17708333333333334</v>
      </c>
      <c r="N65" s="344">
        <v>0.19236111111111112</v>
      </c>
      <c r="O65" s="342">
        <v>15</v>
      </c>
      <c r="P65" s="549">
        <f>(N65-M65)*24*60</f>
        <v>22</v>
      </c>
      <c r="Q65" s="345"/>
      <c r="R65" s="345"/>
    </row>
    <row r="66" spans="1:18" ht="15.6" customHeight="1">
      <c r="A66" s="855"/>
      <c r="B66" s="336" t="s">
        <v>165</v>
      </c>
      <c r="C66" s="546"/>
      <c r="D66" s="382" t="s">
        <v>181</v>
      </c>
      <c r="E66" s="376"/>
      <c r="F66" s="339">
        <v>14.03</v>
      </c>
      <c r="G66" s="346">
        <v>4559</v>
      </c>
      <c r="H66" s="340">
        <f t="shared" ref="H66:H74" si="23">F66*G66</f>
        <v>63962.77</v>
      </c>
      <c r="I66" s="547"/>
      <c r="J66" s="341">
        <v>3</v>
      </c>
      <c r="K66" s="342">
        <f t="shared" si="21"/>
        <v>3180.6976744186059</v>
      </c>
      <c r="L66" s="343">
        <f t="shared" si="22"/>
        <v>1060.2325581395353</v>
      </c>
      <c r="M66" s="344">
        <v>0.20694444444444446</v>
      </c>
      <c r="N66" s="344">
        <v>0.26666666666666666</v>
      </c>
      <c r="O66" s="342">
        <v>21</v>
      </c>
      <c r="P66" s="549">
        <f t="shared" ref="P66:P71" si="24">(N66-M66)*24*60</f>
        <v>85.999999999999972</v>
      </c>
      <c r="Q66" s="345"/>
      <c r="R66" s="345"/>
    </row>
    <row r="67" spans="1:18" ht="15.6" customHeight="1">
      <c r="A67" s="855"/>
      <c r="B67" s="336" t="s">
        <v>165</v>
      </c>
      <c r="C67" s="546"/>
      <c r="D67" s="360" t="s">
        <v>182</v>
      </c>
      <c r="E67" s="362"/>
      <c r="F67" s="339">
        <v>18.18</v>
      </c>
      <c r="G67" s="346">
        <v>1947</v>
      </c>
      <c r="H67" s="340">
        <f t="shared" si="23"/>
        <v>35396.46</v>
      </c>
      <c r="I67" s="547"/>
      <c r="J67" s="341">
        <v>3</v>
      </c>
      <c r="K67" s="342">
        <f t="shared" si="21"/>
        <v>3157.2972972972984</v>
      </c>
      <c r="L67" s="343">
        <f t="shared" si="22"/>
        <v>1052.4324324324327</v>
      </c>
      <c r="M67" s="344">
        <v>0.23819444444444446</v>
      </c>
      <c r="N67" s="344">
        <v>0.2638888888888889</v>
      </c>
      <c r="O67" s="342">
        <v>19</v>
      </c>
      <c r="P67" s="549">
        <f t="shared" si="24"/>
        <v>36.999999999999986</v>
      </c>
      <c r="Q67" s="345"/>
      <c r="R67" s="345"/>
    </row>
    <row r="68" spans="1:18" ht="15.6" customHeight="1">
      <c r="A68" s="855"/>
      <c r="B68" s="336" t="s">
        <v>165</v>
      </c>
      <c r="C68" s="546"/>
      <c r="D68" s="361" t="s">
        <v>757</v>
      </c>
      <c r="E68" s="362"/>
      <c r="F68" s="339">
        <v>17.07</v>
      </c>
      <c r="G68" s="346">
        <v>1429</v>
      </c>
      <c r="H68" s="340">
        <f t="shared" si="23"/>
        <v>24393.03</v>
      </c>
      <c r="I68" s="547"/>
      <c r="J68" s="341">
        <v>3</v>
      </c>
      <c r="K68" s="342">
        <f t="shared" si="21"/>
        <v>3175.555555555557</v>
      </c>
      <c r="L68" s="343">
        <f t="shared" si="22"/>
        <v>1058.5185185185189</v>
      </c>
      <c r="M68" s="344">
        <v>0.27777777777777779</v>
      </c>
      <c r="N68" s="344">
        <v>0.29652777777777778</v>
      </c>
      <c r="O68" s="342">
        <v>20</v>
      </c>
      <c r="P68" s="549">
        <f t="shared" si="24"/>
        <v>26.999999999999986</v>
      </c>
      <c r="Q68" s="345"/>
      <c r="R68" s="345"/>
    </row>
    <row r="69" spans="1:18" ht="15.6" customHeight="1">
      <c r="A69" s="855"/>
      <c r="B69" s="336" t="s">
        <v>165</v>
      </c>
      <c r="C69" s="546"/>
      <c r="D69" s="363" t="s">
        <v>758</v>
      </c>
      <c r="E69" s="362"/>
      <c r="F69" s="339">
        <v>20.72</v>
      </c>
      <c r="G69" s="346">
        <v>724</v>
      </c>
      <c r="H69" s="340">
        <f t="shared" si="23"/>
        <v>15001.279999999999</v>
      </c>
      <c r="I69" s="547"/>
      <c r="J69" s="341">
        <v>3</v>
      </c>
      <c r="K69" s="342">
        <f t="shared" si="21"/>
        <v>3102.8571428571363</v>
      </c>
      <c r="L69" s="343">
        <f t="shared" si="22"/>
        <v>1034.2857142857122</v>
      </c>
      <c r="M69" s="344">
        <v>0.31111111111111112</v>
      </c>
      <c r="N69" s="344">
        <v>0.32083333333333336</v>
      </c>
      <c r="O69" s="342">
        <v>19</v>
      </c>
      <c r="P69" s="549">
        <f t="shared" si="24"/>
        <v>14.00000000000003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7368</v>
      </c>
      <c r="H70" s="340">
        <f t="shared" si="23"/>
        <v>105257.14285714284</v>
      </c>
      <c r="I70" s="547"/>
      <c r="J70" s="341">
        <v>3</v>
      </c>
      <c r="K70" s="342">
        <f t="shared" si="21"/>
        <v>3157.7142857142844</v>
      </c>
      <c r="L70" s="343">
        <f t="shared" si="22"/>
        <v>1052.5714285714282</v>
      </c>
      <c r="M70" s="344">
        <v>0.33611111111111108</v>
      </c>
      <c r="N70" s="344">
        <v>0.43333333333333335</v>
      </c>
      <c r="O70" s="342">
        <v>22</v>
      </c>
      <c r="P70" s="549">
        <f t="shared" si="24"/>
        <v>140.00000000000006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759</v>
      </c>
      <c r="E71" s="362"/>
      <c r="F71" s="339">
        <v>24.76</v>
      </c>
      <c r="G71" s="378">
        <v>1060</v>
      </c>
      <c r="H71" s="340">
        <f t="shared" si="23"/>
        <v>26245.600000000002</v>
      </c>
      <c r="I71" s="547"/>
      <c r="J71" s="341">
        <v>4</v>
      </c>
      <c r="K71" s="342">
        <f t="shared" si="21"/>
        <v>3179.9999999999986</v>
      </c>
      <c r="L71" s="343">
        <f t="shared" si="22"/>
        <v>794.99999999999966</v>
      </c>
      <c r="M71" s="344">
        <v>0.4458333333333333</v>
      </c>
      <c r="N71" s="344">
        <v>0.4597222222222222</v>
      </c>
      <c r="O71" s="342">
        <v>18</v>
      </c>
      <c r="P71" s="549">
        <f t="shared" si="24"/>
        <v>20.000000000000007</v>
      </c>
      <c r="Q71" s="345"/>
      <c r="R71" s="345"/>
    </row>
    <row r="72" spans="1:18" ht="15.6" customHeight="1">
      <c r="A72" s="855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855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855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856"/>
      <c r="B75" s="336">
        <v>0</v>
      </c>
      <c r="C75" s="204" t="s">
        <v>760</v>
      </c>
      <c r="D75" s="850" t="s">
        <v>750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3154.225214471061</v>
      </c>
      <c r="L75" s="355">
        <f>AVERAGE(L65:L74)</f>
        <v>1013.5512619665442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750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2544</v>
      </c>
      <c r="H82" s="389">
        <f t="shared" ref="H82:H90" si="25">F82*G82</f>
        <v>56782.080000000002</v>
      </c>
      <c r="I82" s="547"/>
      <c r="J82" s="341">
        <v>4</v>
      </c>
      <c r="K82" s="342">
        <f>G82/P82*60</f>
        <v>3052.7999999999911</v>
      </c>
      <c r="L82" s="343">
        <f t="shared" ref="L82:L83" si="26">K82/J82</f>
        <v>763.19999999999777</v>
      </c>
      <c r="M82" s="344">
        <v>0.72222222222222221</v>
      </c>
      <c r="N82" s="344">
        <v>0.75694444444444453</v>
      </c>
      <c r="O82" s="342">
        <v>20</v>
      </c>
      <c r="P82" s="549">
        <f>(N82-M82)*24*60</f>
        <v>50.000000000000142</v>
      </c>
      <c r="Q82" s="345"/>
      <c r="R82" s="345"/>
    </row>
    <row r="83" spans="1:18">
      <c r="A83" s="841"/>
      <c r="B83" s="336" t="s">
        <v>165</v>
      </c>
      <c r="C83" s="359"/>
      <c r="D83" s="394" t="s">
        <v>763</v>
      </c>
      <c r="E83" s="388"/>
      <c r="F83" s="339">
        <v>24.54</v>
      </c>
      <c r="G83" s="364">
        <v>1665</v>
      </c>
      <c r="H83" s="389">
        <f t="shared" si="25"/>
        <v>40859.1</v>
      </c>
      <c r="I83" s="547"/>
      <c r="J83" s="341">
        <v>3</v>
      </c>
      <c r="K83" s="342">
        <f t="shared" ref="K83" si="27">G83/P83*60</f>
        <v>2171.7391304347902</v>
      </c>
      <c r="L83" s="343">
        <f t="shared" si="26"/>
        <v>723.91304347826338</v>
      </c>
      <c r="M83" s="344">
        <v>0.77083333333333337</v>
      </c>
      <c r="N83" s="344">
        <v>0.8027777777777777</v>
      </c>
      <c r="O83" s="342">
        <v>20</v>
      </c>
      <c r="P83" s="549">
        <f t="shared" ref="P83" si="28">(N83-M83)*24*60</f>
        <v>45.999999999999837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764</v>
      </c>
      <c r="D91" s="842" t="s">
        <v>750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2612.2695652173907</v>
      </c>
      <c r="L91" s="355">
        <f>AVERAGE(L82:L90)</f>
        <v>743.55652173913063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9345</v>
      </c>
      <c r="H92" s="340">
        <f t="shared" ref="H92:H99" si="29">F92*G92</f>
        <v>155687.70000000001</v>
      </c>
      <c r="I92" s="547"/>
      <c r="J92" s="341">
        <v>4</v>
      </c>
      <c r="K92" s="342">
        <f>G92/P92*60</f>
        <v>2803.4999999999986</v>
      </c>
      <c r="L92" s="343">
        <f t="shared" ref="L92:L93" si="30">K92/J92</f>
        <v>700.87499999999966</v>
      </c>
      <c r="M92" s="344">
        <v>0.72222222222222221</v>
      </c>
      <c r="N92" s="344">
        <v>0.86111111111111116</v>
      </c>
      <c r="O92" s="335">
        <v>20</v>
      </c>
      <c r="P92" s="549">
        <f>(N92-M92)*24*60</f>
        <v>200.00000000000009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6320</v>
      </c>
      <c r="H93" s="340">
        <f t="shared" si="29"/>
        <v>113070.54545454546</v>
      </c>
      <c r="I93" s="547"/>
      <c r="J93" s="341">
        <v>3</v>
      </c>
      <c r="K93" s="342">
        <f t="shared" ref="K93" si="31">G93/P93*60</f>
        <v>2788.2352941176468</v>
      </c>
      <c r="L93" s="343">
        <f t="shared" si="30"/>
        <v>929.41176470588232</v>
      </c>
      <c r="M93" s="344">
        <v>0.875</v>
      </c>
      <c r="N93" s="344">
        <v>0.96944444444444444</v>
      </c>
      <c r="O93" s="335">
        <v>20</v>
      </c>
      <c r="P93" s="549">
        <f>(N93-M93)*24*60</f>
        <v>136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845"/>
      <c r="B100" s="336">
        <v>0</v>
      </c>
      <c r="C100" s="204" t="s">
        <v>766</v>
      </c>
      <c r="D100" s="838" t="s">
        <v>750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2795.8676470588225</v>
      </c>
      <c r="L100" s="355">
        <f>AVERAGE(L92:L99)</f>
        <v>815.14338235294099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2547</v>
      </c>
      <c r="H101" s="340">
        <f t="shared" ref="H101:H110" si="32">F101*G101</f>
        <v>76410</v>
      </c>
      <c r="I101" s="547"/>
      <c r="J101" s="341">
        <v>3</v>
      </c>
      <c r="K101" s="342">
        <f>G101/P101*60</f>
        <v>3056.3999999999915</v>
      </c>
      <c r="L101" s="343">
        <f t="shared" ref="L101:L105" si="33">K101/J101</f>
        <v>1018.7999999999971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4">(N101-M101)*24*60</f>
        <v>50.000000000000142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2258</v>
      </c>
      <c r="H102" s="340">
        <f t="shared" si="32"/>
        <v>56043.56</v>
      </c>
      <c r="I102" s="547"/>
      <c r="J102" s="341">
        <v>4</v>
      </c>
      <c r="K102" s="342">
        <f t="shared" ref="K102:K105" si="35">G102/P102*60</f>
        <v>3010.6666666666665</v>
      </c>
      <c r="L102" s="343">
        <f t="shared" si="33"/>
        <v>752.66666666666663</v>
      </c>
      <c r="M102" s="344">
        <v>0.77222222222222225</v>
      </c>
      <c r="N102" s="344">
        <v>0.80347222222222225</v>
      </c>
      <c r="O102" s="335">
        <v>22</v>
      </c>
      <c r="P102" s="342">
        <f t="shared" si="34"/>
        <v>45</v>
      </c>
      <c r="Q102" s="345"/>
      <c r="R102" s="345"/>
    </row>
    <row r="103" spans="1:18">
      <c r="A103" s="830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780</v>
      </c>
      <c r="H103" s="340">
        <f t="shared" si="32"/>
        <v>18564</v>
      </c>
      <c r="I103" s="547"/>
      <c r="J103" s="341">
        <v>4</v>
      </c>
      <c r="K103" s="342">
        <f t="shared" si="35"/>
        <v>3120.0000000000109</v>
      </c>
      <c r="L103" s="343">
        <f t="shared" si="33"/>
        <v>780.00000000000273</v>
      </c>
      <c r="M103" s="344">
        <v>0.81805555555555554</v>
      </c>
      <c r="N103" s="344">
        <v>0.82847222222222217</v>
      </c>
      <c r="O103" s="335">
        <v>21</v>
      </c>
      <c r="P103" s="342">
        <f t="shared" si="34"/>
        <v>14.999999999999947</v>
      </c>
      <c r="Q103" s="345"/>
      <c r="R103" s="345"/>
    </row>
    <row r="104" spans="1:18">
      <c r="A104" s="830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1484</v>
      </c>
      <c r="H104" s="340">
        <f t="shared" si="32"/>
        <v>36743.840000000004</v>
      </c>
      <c r="I104" s="547"/>
      <c r="J104" s="341">
        <v>4</v>
      </c>
      <c r="K104" s="342">
        <f t="shared" si="35"/>
        <v>3179.999999999975</v>
      </c>
      <c r="L104" s="343">
        <f t="shared" si="33"/>
        <v>794.99999999999375</v>
      </c>
      <c r="M104" s="344">
        <v>0.84236111111111101</v>
      </c>
      <c r="N104" s="344">
        <v>0.8618055555555556</v>
      </c>
      <c r="O104" s="335">
        <v>20</v>
      </c>
      <c r="P104" s="342">
        <f>(N104-M104)*24*60</f>
        <v>28.00000000000022</v>
      </c>
      <c r="Q104" s="345"/>
      <c r="R104" s="345"/>
    </row>
    <row r="105" spans="1:18">
      <c r="A105" s="830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9426</v>
      </c>
      <c r="H105" s="340">
        <f t="shared" si="32"/>
        <v>132246.78</v>
      </c>
      <c r="I105" s="547"/>
      <c r="J105" s="341">
        <v>3</v>
      </c>
      <c r="K105" s="342">
        <f t="shared" si="35"/>
        <v>2976.6315789291302</v>
      </c>
      <c r="L105" s="343">
        <f t="shared" si="33"/>
        <v>992.21052630971008</v>
      </c>
      <c r="M105" s="344">
        <v>46306.876388888886</v>
      </c>
      <c r="N105" s="344">
        <v>46307.008333333331</v>
      </c>
      <c r="O105" s="335">
        <v>21</v>
      </c>
      <c r="P105" s="342">
        <f>(N105-M105)*24*60</f>
        <v>190.00000000116415</v>
      </c>
      <c r="Q105" s="343"/>
      <c r="R105" s="345"/>
    </row>
    <row r="106" spans="1:18">
      <c r="A106" s="830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755</v>
      </c>
      <c r="D111" s="831" t="s">
        <v>750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3068.7396491191548</v>
      </c>
      <c r="L111" s="355">
        <f>AVERAGE(L101:L110)</f>
        <v>867.73543859527399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4459</v>
      </c>
      <c r="H112" s="389">
        <f t="shared" si="17"/>
        <v>127393.63</v>
      </c>
      <c r="I112" s="547"/>
      <c r="J112" s="341">
        <v>3</v>
      </c>
      <c r="K112" s="342">
        <f t="shared" ref="K112:K117" si="36">G112/P112*60</f>
        <v>2972.6666666666665</v>
      </c>
      <c r="L112" s="343">
        <f t="shared" ref="L112:L117" si="37">K112/J112</f>
        <v>990.8888888888888</v>
      </c>
      <c r="M112" s="344">
        <v>0.72222222222222221</v>
      </c>
      <c r="N112" s="344">
        <v>0.78472222222222221</v>
      </c>
      <c r="O112" s="335">
        <v>20</v>
      </c>
      <c r="P112" s="549">
        <f t="shared" ref="P112:P116" si="38">(N112-M112)*24*60</f>
        <v>90</v>
      </c>
      <c r="Q112" s="335"/>
      <c r="R112" s="335"/>
    </row>
    <row r="113" spans="1:18">
      <c r="A113" s="833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1415</v>
      </c>
      <c r="H113" s="389">
        <f t="shared" si="17"/>
        <v>35417.450000000004</v>
      </c>
      <c r="I113" s="547"/>
      <c r="J113" s="341">
        <v>4</v>
      </c>
      <c r="K113" s="342">
        <f t="shared" si="36"/>
        <v>2829.999999999995</v>
      </c>
      <c r="L113" s="343">
        <f t="shared" si="37"/>
        <v>707.49999999999875</v>
      </c>
      <c r="M113" s="344">
        <v>0.79861111111111116</v>
      </c>
      <c r="N113" s="344">
        <v>0.81944444444444453</v>
      </c>
      <c r="O113" s="335">
        <v>20</v>
      </c>
      <c r="P113" s="549">
        <f t="shared" si="38"/>
        <v>30.000000000000053</v>
      </c>
      <c r="Q113" s="345"/>
      <c r="R113" s="345"/>
    </row>
    <row r="114" spans="1:18">
      <c r="A114" s="833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4200</v>
      </c>
      <c r="H114" s="389">
        <f t="shared" si="17"/>
        <v>70140</v>
      </c>
      <c r="I114" s="547"/>
      <c r="J114" s="341">
        <v>3</v>
      </c>
      <c r="K114" s="342">
        <f t="shared" si="36"/>
        <v>3036.1445783132522</v>
      </c>
      <c r="L114" s="343">
        <f t="shared" si="37"/>
        <v>1012.048192771084</v>
      </c>
      <c r="M114" s="344">
        <v>0.8340277777777777</v>
      </c>
      <c r="N114" s="344">
        <v>0.89166666666666661</v>
      </c>
      <c r="O114" s="335">
        <v>21</v>
      </c>
      <c r="P114" s="549">
        <f t="shared" si="38"/>
        <v>83.000000000000028</v>
      </c>
      <c r="Q114" s="345"/>
      <c r="R114" s="345"/>
    </row>
    <row r="115" spans="1:18">
      <c r="A115" s="833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1711</v>
      </c>
      <c r="H115" s="389">
        <f t="shared" si="17"/>
        <v>31105.98</v>
      </c>
      <c r="I115" s="547"/>
      <c r="J115" s="341">
        <v>3</v>
      </c>
      <c r="K115" s="342">
        <f t="shared" si="36"/>
        <v>2933.1428571428678</v>
      </c>
      <c r="L115" s="343">
        <f t="shared" si="37"/>
        <v>977.7142857142893</v>
      </c>
      <c r="M115" s="344">
        <v>0.90625</v>
      </c>
      <c r="N115" s="344">
        <v>0.93055555555555547</v>
      </c>
      <c r="O115" s="335">
        <v>21</v>
      </c>
      <c r="P115" s="549">
        <f t="shared" si="38"/>
        <v>34.999999999999872</v>
      </c>
      <c r="Q115" s="345"/>
      <c r="R115" s="345"/>
    </row>
    <row r="116" spans="1:18">
      <c r="A116" s="833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1636</v>
      </c>
      <c r="H116" s="389">
        <f t="shared" si="17"/>
        <v>29742.48</v>
      </c>
      <c r="I116" s="547"/>
      <c r="J116" s="341">
        <v>3</v>
      </c>
      <c r="K116" s="342">
        <f t="shared" si="36"/>
        <v>2974.5454545454795</v>
      </c>
      <c r="L116" s="343">
        <f t="shared" si="37"/>
        <v>991.5151515151598</v>
      </c>
      <c r="M116" s="344">
        <v>0.94444444444444453</v>
      </c>
      <c r="N116" s="391">
        <v>0.96736111111111101</v>
      </c>
      <c r="O116" s="335">
        <v>20</v>
      </c>
      <c r="P116" s="549">
        <f t="shared" si="38"/>
        <v>32.999999999999723</v>
      </c>
      <c r="Q116" s="345"/>
      <c r="R116" s="345"/>
    </row>
    <row r="117" spans="1:18">
      <c r="A117" s="833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13371</v>
      </c>
      <c r="H117" s="389">
        <f t="shared" ref="H117:H123" si="39">F117*G117</f>
        <v>191014.28571428568</v>
      </c>
      <c r="I117" s="547"/>
      <c r="J117" s="341">
        <v>3</v>
      </c>
      <c r="K117" s="342">
        <f t="shared" si="36"/>
        <v>2971.3333333333335</v>
      </c>
      <c r="L117" s="343">
        <f t="shared" si="37"/>
        <v>990.44444444444446</v>
      </c>
      <c r="M117" s="344">
        <v>46306.982638888891</v>
      </c>
      <c r="N117" s="344">
        <v>46307.170138888891</v>
      </c>
      <c r="O117" s="335">
        <v>22</v>
      </c>
      <c r="P117" s="342">
        <f>(N117-M117)*24*60</f>
        <v>270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833"/>
      <c r="B124" s="349">
        <v>0</v>
      </c>
      <c r="C124" s="204" t="s">
        <v>760</v>
      </c>
      <c r="D124" s="834" t="s">
        <v>750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2952.9721483335993</v>
      </c>
      <c r="L124" s="355">
        <f>AVERAGE(L112:L123)</f>
        <v>945.01849388897756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D20" activePane="bottomRight" state="frozen"/>
      <selection activeCell="R132" sqref="R132"/>
      <selection pane="topRight" activeCell="R132" sqref="R132"/>
      <selection pane="bottomLeft" activeCell="R132" sqref="R132"/>
      <selection pane="bottomRight" activeCell="T39" sqref="T39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193780.55</v>
      </c>
      <c r="F1" s="552" t="s">
        <v>3</v>
      </c>
      <c r="G1" s="59">
        <f>SUM(H5:H173)</f>
        <v>7685848.9513845183</v>
      </c>
      <c r="H1" s="564" t="s">
        <v>77</v>
      </c>
      <c r="I1" s="60">
        <f>M17+M30+M43+M56+M69+M82+M95+M108+M121+M134+M147+M160+M173</f>
        <v>194.69444444444446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809</v>
      </c>
      <c r="Q1" s="956"/>
      <c r="R1" s="956"/>
      <c r="S1" s="956"/>
      <c r="T1" s="956" t="s">
        <v>782</v>
      </c>
      <c r="U1" s="956"/>
      <c r="V1" s="956"/>
      <c r="W1" s="956"/>
      <c r="X1" s="956"/>
      <c r="Y1" s="956"/>
      <c r="Z1" s="61" t="s">
        <v>810</v>
      </c>
      <c r="AA1" s="61" t="s">
        <v>811</v>
      </c>
      <c r="AB1" s="961" t="s">
        <v>812</v>
      </c>
      <c r="AC1" s="962"/>
      <c r="AD1" s="61" t="s">
        <v>810</v>
      </c>
      <c r="AE1" s="61" t="s">
        <v>813</v>
      </c>
      <c r="AF1" s="956" t="s">
        <v>814</v>
      </c>
      <c r="AG1" s="957"/>
      <c r="AH1" s="957"/>
      <c r="AK1" s="62" t="s">
        <v>815</v>
      </c>
    </row>
    <row r="2" spans="1:37" ht="26.25" customHeight="1">
      <c r="A2" s="960" t="s">
        <v>857</v>
      </c>
      <c r="B2" s="960"/>
      <c r="C2" s="567"/>
      <c r="D2" s="567" t="s">
        <v>784</v>
      </c>
      <c r="E2" s="63">
        <f>AVERAGE(O17,O30,O43,O56,O69,O82,O95,O108,O121,O134,O147,O160,O173)</f>
        <v>124.96553674981138</v>
      </c>
      <c r="F2" s="64" t="s">
        <v>80</v>
      </c>
      <c r="G2" s="65">
        <f>G1/E1</f>
        <v>39.662643910260954</v>
      </c>
      <c r="H2" s="564" t="s">
        <v>81</v>
      </c>
      <c r="I2" s="564">
        <f>COUNT(I5:I173)</f>
        <v>17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10</v>
      </c>
      <c r="AE2" s="67">
        <f>AE17+AE30+AE43+AE56+AE69+AE82+AE95+AE108+AE121+AE134+AE147+AE160+AE173</f>
        <v>8</v>
      </c>
      <c r="AF2" s="957"/>
      <c r="AG2" s="957"/>
      <c r="AH2" s="957"/>
      <c r="AK2" s="402">
        <f>AVERAGE(AK5:AK9999)</f>
        <v>6.3066901408451006</v>
      </c>
    </row>
    <row r="3" spans="1:37" ht="30.6" customHeight="1">
      <c r="A3" s="895" t="s">
        <v>786</v>
      </c>
      <c r="B3" s="895" t="s">
        <v>82</v>
      </c>
      <c r="C3" s="958"/>
      <c r="D3" s="895" t="s">
        <v>788</v>
      </c>
      <c r="E3" s="895"/>
      <c r="F3" s="958" t="s">
        <v>83</v>
      </c>
      <c r="G3" s="951" t="s">
        <v>84</v>
      </c>
      <c r="H3" s="958" t="s">
        <v>85</v>
      </c>
      <c r="I3" s="952" t="s">
        <v>791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793</v>
      </c>
      <c r="O3" s="924" t="s">
        <v>784</v>
      </c>
      <c r="P3" s="955" t="s">
        <v>792</v>
      </c>
      <c r="Q3" s="924" t="s">
        <v>784</v>
      </c>
      <c r="R3" s="949" t="s">
        <v>817</v>
      </c>
      <c r="S3" s="925" t="s">
        <v>818</v>
      </c>
      <c r="T3" s="951" t="s">
        <v>88</v>
      </c>
      <c r="U3" s="951"/>
      <c r="V3" s="950" t="s">
        <v>89</v>
      </c>
      <c r="W3" s="952" t="s">
        <v>794</v>
      </c>
      <c r="X3" s="951" t="s">
        <v>795</v>
      </c>
      <c r="Y3" s="951"/>
      <c r="Z3" s="953" t="s">
        <v>819</v>
      </c>
      <c r="AA3" s="954"/>
      <c r="AB3" s="944" t="s">
        <v>820</v>
      </c>
      <c r="AC3" s="945"/>
      <c r="AD3" s="946" t="s">
        <v>821</v>
      </c>
      <c r="AE3" s="947"/>
      <c r="AF3" s="948" t="s">
        <v>793</v>
      </c>
      <c r="AG3" s="949" t="s">
        <v>817</v>
      </c>
      <c r="AH3" s="925" t="s">
        <v>818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561" t="s">
        <v>90</v>
      </c>
      <c r="U4" s="561" t="s">
        <v>91</v>
      </c>
      <c r="V4" s="951"/>
      <c r="W4" s="952"/>
      <c r="X4" s="552" t="s">
        <v>796</v>
      </c>
      <c r="Y4" s="552" t="s">
        <v>36</v>
      </c>
      <c r="Z4" s="561" t="s">
        <v>822</v>
      </c>
      <c r="AA4" s="561" t="s">
        <v>823</v>
      </c>
      <c r="AB4" s="945"/>
      <c r="AC4" s="945"/>
      <c r="AD4" s="561" t="s">
        <v>824</v>
      </c>
      <c r="AE4" s="68" t="s">
        <v>825</v>
      </c>
      <c r="AF4" s="948"/>
      <c r="AG4" s="949"/>
      <c r="AH4" s="925"/>
      <c r="AK4" s="951"/>
    </row>
    <row r="5" spans="1:37" ht="18.75" customHeight="1">
      <c r="A5" s="940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364.20000000000005</v>
      </c>
      <c r="H5" s="75">
        <f t="shared" ref="H5:H16" si="0">F5*G5</f>
        <v>13446.264000000003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2" si="1">G5/W5*60</f>
        <v>1560.8571428571397</v>
      </c>
      <c r="O5" s="77">
        <f t="shared" ref="O5:O12" si="2">N5/M5</f>
        <v>130.0714285714283</v>
      </c>
      <c r="P5" s="78">
        <f t="shared" ref="P5:P12" si="3">M5-J5</f>
        <v>0</v>
      </c>
      <c r="Q5" s="79">
        <f t="shared" ref="Q5:Q12" si="4">O5-L5</f>
        <v>-36.595238095238358</v>
      </c>
      <c r="R5" s="554">
        <f t="shared" ref="R5:R12" si="5">O5/L5</f>
        <v>0.78042857142856981</v>
      </c>
      <c r="S5" s="910">
        <f>R17</f>
        <v>0.88209414784825479</v>
      </c>
      <c r="T5" s="80">
        <v>0.25</v>
      </c>
      <c r="U5" s="80">
        <v>0.25972222222222224</v>
      </c>
      <c r="V5" s="552">
        <v>5</v>
      </c>
      <c r="W5" s="562">
        <f>(U5-T5)*24*60</f>
        <v>14.00000000000003</v>
      </c>
      <c r="X5" s="552"/>
      <c r="Y5" s="552"/>
      <c r="Z5" s="81"/>
      <c r="AA5" s="81"/>
      <c r="AB5" s="895"/>
      <c r="AC5" s="895"/>
      <c r="AD5" s="82"/>
      <c r="AE5" s="82"/>
      <c r="AF5" s="78">
        <f t="shared" ref="AF5:AF70" si="6">N5-K5</f>
        <v>-439.14285714286029</v>
      </c>
      <c r="AG5" s="554">
        <f t="shared" ref="AG5:AG70" si="7">N5/K5</f>
        <v>0.78042857142856981</v>
      </c>
      <c r="AH5" s="910">
        <f>AG17</f>
        <v>0.88914794282794407</v>
      </c>
      <c r="AJ5" s="62" t="str">
        <f>A5</f>
        <v>四度一組
(ET-600)</v>
      </c>
      <c r="AK5" s="404">
        <f>AVERAGE(AK6:AK16)</f>
        <v>6.285714285714314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4830.8</v>
      </c>
      <c r="H6" s="75">
        <f t="shared" si="0"/>
        <v>182749.16399999999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2300.3809523809532</v>
      </c>
      <c r="O6" s="77">
        <f t="shared" si="2"/>
        <v>115.01904761904765</v>
      </c>
      <c r="P6" s="78">
        <f t="shared" si="3"/>
        <v>0</v>
      </c>
      <c r="Q6" s="79">
        <f t="shared" si="4"/>
        <v>-4.9809523809523455</v>
      </c>
      <c r="R6" s="554">
        <f t="shared" si="5"/>
        <v>0.95849206349206384</v>
      </c>
      <c r="S6" s="910"/>
      <c r="T6" s="80">
        <v>0.26458333333333334</v>
      </c>
      <c r="U6" s="80">
        <v>0.3520833333333333</v>
      </c>
      <c r="V6" s="552">
        <v>7</v>
      </c>
      <c r="W6" s="562">
        <f t="shared" ref="W6:W17" si="8">(U6-T6)*24*60</f>
        <v>125.99999999999996</v>
      </c>
      <c r="X6" s="83"/>
      <c r="Y6" s="83"/>
      <c r="Z6" s="84"/>
      <c r="AA6" s="84"/>
      <c r="AB6" s="895"/>
      <c r="AC6" s="895"/>
      <c r="AD6" s="550"/>
      <c r="AE6" s="550"/>
      <c r="AF6" s="78">
        <f t="shared" si="6"/>
        <v>-99.619047619046796</v>
      </c>
      <c r="AG6" s="554">
        <f t="shared" si="7"/>
        <v>0.95849206349206384</v>
      </c>
      <c r="AH6" s="910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2097</v>
      </c>
      <c r="H7" s="75">
        <f t="shared" si="0"/>
        <v>75261.33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2287.6363636363617</v>
      </c>
      <c r="O7" s="77">
        <f t="shared" si="2"/>
        <v>127.09090909090898</v>
      </c>
      <c r="P7" s="78">
        <f t="shared" si="3"/>
        <v>0</v>
      </c>
      <c r="Q7" s="79">
        <f t="shared" si="4"/>
        <v>-15.742424242424363</v>
      </c>
      <c r="R7" s="554">
        <f t="shared" si="5"/>
        <v>0.88978466107987608</v>
      </c>
      <c r="S7" s="910"/>
      <c r="T7" s="80">
        <v>0.36805555555555552</v>
      </c>
      <c r="U7" s="80">
        <v>0.40625</v>
      </c>
      <c r="V7" s="552">
        <v>23</v>
      </c>
      <c r="W7" s="562">
        <f t="shared" si="8"/>
        <v>55.000000000000043</v>
      </c>
      <c r="X7" s="83">
        <v>0.35694444444444445</v>
      </c>
      <c r="Y7" s="83">
        <v>0.36736111111111108</v>
      </c>
      <c r="Z7" s="84"/>
      <c r="AA7" s="84"/>
      <c r="AB7" s="895"/>
      <c r="AC7" s="895"/>
      <c r="AD7" s="550"/>
      <c r="AE7" s="550"/>
      <c r="AF7" s="78">
        <f t="shared" si="6"/>
        <v>-283.36363636363831</v>
      </c>
      <c r="AG7" s="554">
        <f t="shared" si="7"/>
        <v>0.88978466107987619</v>
      </c>
      <c r="AH7" s="910"/>
      <c r="AJ7" s="405">
        <f t="shared" ref="AJ7:AJ16" si="9">IF((IF(V7&lt;10,V7,(X7-U6)*1440))=0,"",IF(V7&lt;10,V7,(X7-U6)*1440))</f>
        <v>7.0000000000000551</v>
      </c>
      <c r="AK7" s="406">
        <f t="shared" ref="AK7:AK16" si="10">IF(AJ7&gt;4,AJ7,"")</f>
        <v>7.0000000000000551</v>
      </c>
    </row>
    <row r="8" spans="1:37" ht="19.2" customHeight="1">
      <c r="A8" s="941"/>
      <c r="B8" s="69" t="s">
        <v>162</v>
      </c>
      <c r="C8" s="70"/>
      <c r="D8" s="71" t="s">
        <v>99</v>
      </c>
      <c r="E8" s="72"/>
      <c r="F8" s="73">
        <v>37.799999999999997</v>
      </c>
      <c r="G8" s="85">
        <v>5186.3999999999996</v>
      </c>
      <c r="H8" s="75">
        <f t="shared" si="0"/>
        <v>196045.91999999998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2469.7142857142849</v>
      </c>
      <c r="O8" s="77">
        <f t="shared" si="2"/>
        <v>123.48571428571424</v>
      </c>
      <c r="P8" s="78">
        <f t="shared" si="3"/>
        <v>0</v>
      </c>
      <c r="Q8" s="79">
        <f t="shared" si="4"/>
        <v>-14.964285714285751</v>
      </c>
      <c r="R8" s="554">
        <f t="shared" si="5"/>
        <v>0.89191559614094795</v>
      </c>
      <c r="S8" s="910"/>
      <c r="T8" s="80">
        <v>0.41041666666666665</v>
      </c>
      <c r="U8" s="80">
        <v>0.49791666666666667</v>
      </c>
      <c r="V8" s="552">
        <v>6</v>
      </c>
      <c r="W8" s="562">
        <f t="shared" si="8"/>
        <v>126.00000000000003</v>
      </c>
      <c r="X8" s="83"/>
      <c r="Y8" s="83"/>
      <c r="Z8" s="84"/>
      <c r="AA8" s="84"/>
      <c r="AB8" s="895"/>
      <c r="AC8" s="895"/>
      <c r="AD8" s="550">
        <v>1</v>
      </c>
      <c r="AE8" s="550"/>
      <c r="AF8" s="78">
        <f t="shared" si="6"/>
        <v>-299.28571428571513</v>
      </c>
      <c r="AG8" s="554">
        <f t="shared" si="7"/>
        <v>0.89191559614094795</v>
      </c>
      <c r="AH8" s="910"/>
      <c r="AJ8" s="405">
        <f t="shared" si="9"/>
        <v>6</v>
      </c>
      <c r="AK8" s="406">
        <f t="shared" si="10"/>
        <v>6</v>
      </c>
    </row>
    <row r="9" spans="1:37" ht="19.2" customHeight="1">
      <c r="A9" s="941"/>
      <c r="B9" s="69" t="s">
        <v>162</v>
      </c>
      <c r="C9" s="86"/>
      <c r="D9" s="71" t="s">
        <v>97</v>
      </c>
      <c r="E9" s="87"/>
      <c r="F9" s="73">
        <v>31.11</v>
      </c>
      <c r="G9" s="74">
        <v>2002</v>
      </c>
      <c r="H9" s="75">
        <f t="shared" si="0"/>
        <v>62282.22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2355.2941176470599</v>
      </c>
      <c r="O9" s="77">
        <f t="shared" si="2"/>
        <v>130.84967320261444</v>
      </c>
      <c r="P9" s="78">
        <f t="shared" si="3"/>
        <v>0</v>
      </c>
      <c r="Q9" s="79">
        <f t="shared" si="4"/>
        <v>-22.983660130718903</v>
      </c>
      <c r="R9" s="554">
        <f t="shared" si="5"/>
        <v>0.85059375863021303</v>
      </c>
      <c r="S9" s="910"/>
      <c r="T9" s="80">
        <v>0.53819444444444442</v>
      </c>
      <c r="U9" s="80">
        <v>0.57361111111111107</v>
      </c>
      <c r="V9" s="552">
        <v>5</v>
      </c>
      <c r="W9" s="562">
        <f t="shared" si="8"/>
        <v>50.999999999999979</v>
      </c>
      <c r="X9" s="83"/>
      <c r="Y9" s="83"/>
      <c r="Z9" s="84"/>
      <c r="AA9" s="84"/>
      <c r="AB9" s="895"/>
      <c r="AC9" s="895"/>
      <c r="AD9" s="550"/>
      <c r="AE9" s="550"/>
      <c r="AF9" s="78">
        <f t="shared" si="6"/>
        <v>-413.70588235294008</v>
      </c>
      <c r="AG9" s="554">
        <f t="shared" si="7"/>
        <v>0.85059375863021303</v>
      </c>
      <c r="AH9" s="910"/>
      <c r="AJ9" s="405">
        <f t="shared" si="9"/>
        <v>5</v>
      </c>
      <c r="AK9" s="406">
        <f t="shared" si="10"/>
        <v>5</v>
      </c>
    </row>
    <row r="10" spans="1:37" ht="19.2" customHeight="1">
      <c r="A10" s="942"/>
      <c r="B10" s="69" t="s">
        <v>162</v>
      </c>
      <c r="C10" s="70"/>
      <c r="D10" s="71" t="s">
        <v>96</v>
      </c>
      <c r="E10" s="72"/>
      <c r="F10" s="73">
        <v>28.86</v>
      </c>
      <c r="G10" s="74">
        <v>1248</v>
      </c>
      <c r="H10" s="75">
        <f t="shared" si="0"/>
        <v>36017.279999999999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2269.0909090909063</v>
      </c>
      <c r="O10" s="77">
        <f t="shared" si="2"/>
        <v>133.47593582887683</v>
      </c>
      <c r="P10" s="78">
        <f t="shared" si="3"/>
        <v>0</v>
      </c>
      <c r="Q10" s="79">
        <f t="shared" si="4"/>
        <v>-17.759358288770244</v>
      </c>
      <c r="R10" s="554">
        <f t="shared" si="5"/>
        <v>0.88257133764718232</v>
      </c>
      <c r="S10" s="911"/>
      <c r="T10" s="80">
        <v>0.57777777777777772</v>
      </c>
      <c r="U10" s="80">
        <v>0.60069444444444442</v>
      </c>
      <c r="V10" s="552">
        <v>6</v>
      </c>
      <c r="W10" s="562">
        <f t="shared" si="8"/>
        <v>33.000000000000043</v>
      </c>
      <c r="X10" s="83"/>
      <c r="Y10" s="83"/>
      <c r="Z10" s="84"/>
      <c r="AA10" s="84"/>
      <c r="AB10" s="895"/>
      <c r="AC10" s="895"/>
      <c r="AD10" s="550"/>
      <c r="AE10" s="550"/>
      <c r="AF10" s="78">
        <f>N10-K10</f>
        <v>-301.90909090909372</v>
      </c>
      <c r="AG10" s="554">
        <f>N10/K10</f>
        <v>0.88257133764718254</v>
      </c>
      <c r="AH10" s="911"/>
      <c r="AJ10" s="405">
        <f t="shared" si="9"/>
        <v>6</v>
      </c>
      <c r="AK10" s="406">
        <f t="shared" si="10"/>
        <v>6</v>
      </c>
    </row>
    <row r="11" spans="1:37" ht="19.2" customHeight="1">
      <c r="A11" s="942"/>
      <c r="B11" s="69" t="s">
        <v>162</v>
      </c>
      <c r="C11" s="70"/>
      <c r="D11" s="88" t="s">
        <v>92</v>
      </c>
      <c r="E11" s="72"/>
      <c r="F11" s="73">
        <v>37.83</v>
      </c>
      <c r="G11" s="74">
        <v>2601.1999999999998</v>
      </c>
      <c r="H11" s="75">
        <f t="shared" si="0"/>
        <v>98403.395999999993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2261.9130434782583</v>
      </c>
      <c r="O11" s="77">
        <f t="shared" si="2"/>
        <v>113.09565217391291</v>
      </c>
      <c r="P11" s="78">
        <f t="shared" si="3"/>
        <v>0</v>
      </c>
      <c r="Q11" s="79">
        <f t="shared" si="4"/>
        <v>-6.9043478260870899</v>
      </c>
      <c r="R11" s="554">
        <f t="shared" si="5"/>
        <v>0.9424637681159409</v>
      </c>
      <c r="S11" s="911"/>
      <c r="T11" s="80">
        <v>0.61597222222222214</v>
      </c>
      <c r="U11" s="80">
        <v>0.66388888888888886</v>
      </c>
      <c r="V11" s="552">
        <v>22</v>
      </c>
      <c r="W11" s="562">
        <f t="shared" si="8"/>
        <v>69.000000000000071</v>
      </c>
      <c r="X11" s="83">
        <v>0.60486111111111118</v>
      </c>
      <c r="Y11" s="83">
        <v>0.61527777777777781</v>
      </c>
      <c r="Z11" s="84"/>
      <c r="AA11" s="84"/>
      <c r="AB11" s="895"/>
      <c r="AC11" s="895"/>
      <c r="AD11" s="550"/>
      <c r="AE11" s="550"/>
      <c r="AF11" s="78">
        <f>N11-K11</f>
        <v>-138.08695652174174</v>
      </c>
      <c r="AG11" s="554">
        <f>N11/K11</f>
        <v>0.9424637681159409</v>
      </c>
      <c r="AH11" s="911"/>
      <c r="AJ11" s="405">
        <f t="shared" si="9"/>
        <v>6.0000000000001386</v>
      </c>
      <c r="AK11" s="406">
        <f t="shared" si="10"/>
        <v>6.0000000000001386</v>
      </c>
    </row>
    <row r="12" spans="1:37" ht="19.2" customHeight="1">
      <c r="A12" s="942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3457.6000000000004</v>
      </c>
      <c r="H12" s="75">
        <f t="shared" si="0"/>
        <v>130697.28</v>
      </c>
      <c r="I12" s="562">
        <v>1</v>
      </c>
      <c r="J12" s="76">
        <v>20</v>
      </c>
      <c r="K12" s="74">
        <v>2769</v>
      </c>
      <c r="L12" s="77">
        <v>138.44999999999999</v>
      </c>
      <c r="M12" s="563">
        <v>20</v>
      </c>
      <c r="N12" s="74">
        <f t="shared" si="1"/>
        <v>2499.4698795180771</v>
      </c>
      <c r="O12" s="77">
        <f t="shared" si="2"/>
        <v>124.97349397590385</v>
      </c>
      <c r="P12" s="78">
        <f t="shared" si="3"/>
        <v>0</v>
      </c>
      <c r="Q12" s="79">
        <f t="shared" si="4"/>
        <v>-13.476506024096139</v>
      </c>
      <c r="R12" s="554">
        <f t="shared" si="5"/>
        <v>0.90266156717879276</v>
      </c>
      <c r="S12" s="911"/>
      <c r="T12" s="80">
        <v>0.66875000000000007</v>
      </c>
      <c r="U12" s="80">
        <v>0.72638888888888886</v>
      </c>
      <c r="V12" s="552">
        <v>7</v>
      </c>
      <c r="W12" s="562">
        <f t="shared" si="8"/>
        <v>82.999999999999858</v>
      </c>
      <c r="X12" s="83"/>
      <c r="Y12" s="83"/>
      <c r="Z12" s="84"/>
      <c r="AA12" s="84"/>
      <c r="AB12" s="895"/>
      <c r="AC12" s="895"/>
      <c r="AD12" s="550"/>
      <c r="AE12" s="550"/>
      <c r="AF12" s="78">
        <f t="shared" si="6"/>
        <v>-269.53012048192295</v>
      </c>
      <c r="AG12" s="554">
        <f t="shared" si="7"/>
        <v>0.90266156717879276</v>
      </c>
      <c r="AH12" s="911"/>
      <c r="AJ12" s="405">
        <f t="shared" si="9"/>
        <v>7</v>
      </c>
      <c r="AK12" s="406">
        <f t="shared" si="10"/>
        <v>7</v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911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895"/>
      <c r="AC13" s="895"/>
      <c r="AD13" s="550"/>
      <c r="AE13" s="550"/>
      <c r="AF13" s="78">
        <f t="shared" si="6"/>
        <v>0</v>
      </c>
      <c r="AG13" s="554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911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895"/>
      <c r="AC14" s="895"/>
      <c r="AD14" s="550"/>
      <c r="AE14" s="550"/>
      <c r="AF14" s="78">
        <f t="shared" si="6"/>
        <v>0</v>
      </c>
      <c r="AG14" s="554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911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895"/>
      <c r="AC15" s="895"/>
      <c r="AD15" s="550"/>
      <c r="AE15" s="550"/>
      <c r="AF15" s="78">
        <f t="shared" si="6"/>
        <v>0</v>
      </c>
      <c r="AG15" s="554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911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895"/>
      <c r="AC16" s="895"/>
      <c r="AD16" s="550"/>
      <c r="AE16" s="550"/>
      <c r="AF16" s="78">
        <f t="shared" si="6"/>
        <v>0</v>
      </c>
      <c r="AG16" s="554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827</v>
      </c>
      <c r="D17" s="905" t="s">
        <v>750</v>
      </c>
      <c r="E17" s="905"/>
      <c r="F17" s="98"/>
      <c r="G17" s="99"/>
      <c r="H17" s="100"/>
      <c r="I17" s="101"/>
      <c r="J17" s="99">
        <v>18.125</v>
      </c>
      <c r="K17" s="99">
        <v>2531.125</v>
      </c>
      <c r="L17" s="102">
        <v>141.43357843137255</v>
      </c>
      <c r="M17" s="103">
        <f t="shared" ref="M17:O17" si="11">AVERAGE(M5:M16)</f>
        <v>18.125</v>
      </c>
      <c r="N17" s="99">
        <f t="shared" si="11"/>
        <v>2250.54458679038</v>
      </c>
      <c r="O17" s="102">
        <f t="shared" si="11"/>
        <v>124.75773184355089</v>
      </c>
      <c r="P17" s="104">
        <f t="shared" ref="P17:P26" si="12">M17-J17</f>
        <v>0</v>
      </c>
      <c r="Q17" s="105">
        <f t="shared" ref="Q17:Q26" si="13">O17-L17</f>
        <v>-16.675846587821667</v>
      </c>
      <c r="R17" s="106">
        <f>O17/L17</f>
        <v>0.88209414784825479</v>
      </c>
      <c r="S17" s="911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1</v>
      </c>
      <c r="AE17" s="110">
        <f>SUM(AE5:AE16)</f>
        <v>0</v>
      </c>
      <c r="AF17" s="104">
        <f t="shared" si="6"/>
        <v>-280.58041320962002</v>
      </c>
      <c r="AG17" s="555">
        <f t="shared" si="7"/>
        <v>0.88914794282794407</v>
      </c>
      <c r="AH17" s="911"/>
    </row>
    <row r="18" spans="1:37" ht="19.2" customHeight="1">
      <c r="A18" s="893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765</v>
      </c>
      <c r="H18" s="116">
        <f t="shared" ref="H18:H29" si="14">F18*G18</f>
        <v>40751.550000000003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6" si="15">G18/W18*60</f>
        <v>1311.4285714285716</v>
      </c>
      <c r="O18" s="118">
        <f t="shared" ref="O18:O26" si="16">N18/M18</f>
        <v>77.142857142857153</v>
      </c>
      <c r="P18" s="84">
        <f t="shared" si="12"/>
        <v>0</v>
      </c>
      <c r="Q18" s="119">
        <f t="shared" si="13"/>
        <v>-14.915966386554615</v>
      </c>
      <c r="R18" s="551">
        <f t="shared" ref="R18:R26" si="17">O18/L18</f>
        <v>0.83797352806937475</v>
      </c>
      <c r="S18" s="894">
        <f>R30</f>
        <v>0.89848875290246977</v>
      </c>
      <c r="T18" s="80">
        <v>0.16666666666666666</v>
      </c>
      <c r="U18" s="80">
        <v>0.19097222222222221</v>
      </c>
      <c r="V18" s="550">
        <v>5</v>
      </c>
      <c r="W18" s="120">
        <f>(U18-T18)*24*60</f>
        <v>34.999999999999993</v>
      </c>
      <c r="X18" s="118"/>
      <c r="Y18" s="118"/>
      <c r="Z18" s="84"/>
      <c r="AA18" s="84"/>
      <c r="AB18" s="895"/>
      <c r="AC18" s="895"/>
      <c r="AD18" s="550"/>
      <c r="AE18" s="550"/>
      <c r="AF18" s="121">
        <f t="shared" si="6"/>
        <v>-253.57142857142844</v>
      </c>
      <c r="AG18" s="122">
        <f t="shared" si="7"/>
        <v>0.83797352806937475</v>
      </c>
      <c r="AH18" s="936">
        <f>AG30</f>
        <v>0.89821260027199334</v>
      </c>
      <c r="AJ18" s="62" t="str">
        <f>A18</f>
        <v>四度二組A
熱麵
固定線
(ET-55)</v>
      </c>
      <c r="AK18" s="404">
        <f>AVERAGE(AK19:AK29)</f>
        <v>6.3749999999999938</v>
      </c>
    </row>
    <row r="19" spans="1:37" ht="19.2" customHeight="1">
      <c r="A19" s="893"/>
      <c r="B19" s="559" t="s">
        <v>164</v>
      </c>
      <c r="C19" s="558"/>
      <c r="D19" s="113" t="s">
        <v>102</v>
      </c>
      <c r="E19" s="114"/>
      <c r="F19" s="73">
        <v>49.91</v>
      </c>
      <c r="G19" s="85">
        <v>824.85</v>
      </c>
      <c r="H19" s="116">
        <f t="shared" si="14"/>
        <v>41168.263500000001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1414.0285714285717</v>
      </c>
      <c r="O19" s="125">
        <f t="shared" si="16"/>
        <v>83.178151260504222</v>
      </c>
      <c r="P19" s="84">
        <f t="shared" si="12"/>
        <v>0</v>
      </c>
      <c r="Q19" s="119">
        <f t="shared" si="13"/>
        <v>-8.8806722689075457</v>
      </c>
      <c r="R19" s="551">
        <f t="shared" si="17"/>
        <v>0.9035326335006848</v>
      </c>
      <c r="S19" s="894"/>
      <c r="T19" s="80">
        <v>0.19513888888888889</v>
      </c>
      <c r="U19" s="80">
        <v>0.21944444444444444</v>
      </c>
      <c r="V19" s="550">
        <v>6</v>
      </c>
      <c r="W19" s="120">
        <f>(U19-T19)*24*60</f>
        <v>34.999999999999993</v>
      </c>
      <c r="X19" s="126"/>
      <c r="Y19" s="126"/>
      <c r="Z19" s="84"/>
      <c r="AA19" s="84"/>
      <c r="AB19" s="895"/>
      <c r="AC19" s="895"/>
      <c r="AD19" s="550"/>
      <c r="AE19" s="550"/>
      <c r="AF19" s="78">
        <f t="shared" si="6"/>
        <v>-150.97142857142831</v>
      </c>
      <c r="AG19" s="554">
        <f t="shared" si="7"/>
        <v>0.9035326335006848</v>
      </c>
      <c r="AH19" s="937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893"/>
      <c r="B20" s="559" t="s">
        <v>164</v>
      </c>
      <c r="C20" s="86"/>
      <c r="D20" s="71" t="s">
        <v>104</v>
      </c>
      <c r="E20" s="114"/>
      <c r="F20" s="73">
        <v>44.3</v>
      </c>
      <c r="G20" s="85">
        <v>694.2</v>
      </c>
      <c r="H20" s="116">
        <f t="shared" si="14"/>
        <v>30753.06</v>
      </c>
      <c r="I20" s="550"/>
      <c r="J20" s="117">
        <v>18</v>
      </c>
      <c r="K20" s="85">
        <v>1565</v>
      </c>
      <c r="L20" s="118">
        <v>86.944444444444443</v>
      </c>
      <c r="M20" s="123">
        <v>18</v>
      </c>
      <c r="N20" s="124">
        <f t="shared" si="15"/>
        <v>1436.2758620689647</v>
      </c>
      <c r="O20" s="125">
        <f t="shared" si="16"/>
        <v>79.793103448275815</v>
      </c>
      <c r="P20" s="84">
        <f t="shared" si="12"/>
        <v>0</v>
      </c>
      <c r="Q20" s="119">
        <f t="shared" si="13"/>
        <v>-7.1513409961686278</v>
      </c>
      <c r="R20" s="551">
        <f t="shared" si="17"/>
        <v>0.91774815467665471</v>
      </c>
      <c r="S20" s="894"/>
      <c r="T20" s="80">
        <v>0.22361111111111112</v>
      </c>
      <c r="U20" s="80">
        <v>0.24375000000000002</v>
      </c>
      <c r="V20" s="550">
        <v>6</v>
      </c>
      <c r="W20" s="120">
        <f t="shared" ref="W20:W29" si="19">(U20-T20)*24*60</f>
        <v>29.000000000000018</v>
      </c>
      <c r="X20" s="126"/>
      <c r="Y20" s="126"/>
      <c r="Z20" s="84"/>
      <c r="AA20" s="84"/>
      <c r="AB20" s="895"/>
      <c r="AC20" s="895"/>
      <c r="AD20" s="550">
        <v>1</v>
      </c>
      <c r="AE20" s="550"/>
      <c r="AF20" s="121">
        <f t="shared" si="6"/>
        <v>-128.72413793103533</v>
      </c>
      <c r="AG20" s="122">
        <f t="shared" si="7"/>
        <v>0.91774815467665471</v>
      </c>
      <c r="AH20" s="937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893"/>
      <c r="B21" s="559" t="s">
        <v>164</v>
      </c>
      <c r="C21" s="127"/>
      <c r="D21" s="128" t="s">
        <v>105</v>
      </c>
      <c r="E21" s="72"/>
      <c r="F21" s="73">
        <v>49.91</v>
      </c>
      <c r="G21" s="74">
        <v>2504.4500000000003</v>
      </c>
      <c r="H21" s="116">
        <f t="shared" si="14"/>
        <v>124997.09950000001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1458.9029126213588</v>
      </c>
      <c r="O21" s="125">
        <f t="shared" si="16"/>
        <v>85.817818389491691</v>
      </c>
      <c r="P21" s="84">
        <f t="shared" si="12"/>
        <v>0</v>
      </c>
      <c r="Q21" s="119">
        <f t="shared" si="13"/>
        <v>-6.2410051399200768</v>
      </c>
      <c r="R21" s="551">
        <f t="shared" si="17"/>
        <v>0.93220633394336017</v>
      </c>
      <c r="S21" s="894"/>
      <c r="T21" s="80">
        <v>0.25972222222222224</v>
      </c>
      <c r="U21" s="80">
        <v>0.33125000000000004</v>
      </c>
      <c r="V21" s="550">
        <v>23</v>
      </c>
      <c r="W21" s="120">
        <f t="shared" si="19"/>
        <v>103.00000000000003</v>
      </c>
      <c r="X21" s="126">
        <v>0.24861111111111112</v>
      </c>
      <c r="Y21" s="126">
        <v>0.25833333333333336</v>
      </c>
      <c r="Z21" s="84"/>
      <c r="AA21" s="84"/>
      <c r="AB21" s="895"/>
      <c r="AC21" s="895"/>
      <c r="AD21" s="550"/>
      <c r="AE21" s="550"/>
      <c r="AF21" s="78">
        <f t="shared" si="6"/>
        <v>-106.09708737864116</v>
      </c>
      <c r="AG21" s="554">
        <f t="shared" si="7"/>
        <v>0.93220633394336028</v>
      </c>
      <c r="AH21" s="938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893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3921.4500000000003</v>
      </c>
      <c r="H22" s="116">
        <f t="shared" si="14"/>
        <v>144034.8585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2178.583333333333</v>
      </c>
      <c r="O22" s="125">
        <f t="shared" si="16"/>
        <v>121.03240740740739</v>
      </c>
      <c r="P22" s="84">
        <f t="shared" si="12"/>
        <v>0</v>
      </c>
      <c r="Q22" s="119">
        <f t="shared" si="13"/>
        <v>-12.300925925925952</v>
      </c>
      <c r="R22" s="551">
        <f t="shared" si="17"/>
        <v>0.90774305555555534</v>
      </c>
      <c r="S22" s="894"/>
      <c r="T22" s="80">
        <v>0.33611111111111114</v>
      </c>
      <c r="U22" s="80">
        <v>0.41111111111111115</v>
      </c>
      <c r="V22" s="550">
        <v>7</v>
      </c>
      <c r="W22" s="120">
        <f t="shared" si="19"/>
        <v>108.00000000000001</v>
      </c>
      <c r="X22" s="126"/>
      <c r="Y22" s="126"/>
      <c r="Z22" s="84"/>
      <c r="AA22" s="84"/>
      <c r="AB22" s="895"/>
      <c r="AC22" s="895"/>
      <c r="AD22" s="550"/>
      <c r="AE22" s="550"/>
      <c r="AF22" s="121">
        <f t="shared" si="6"/>
        <v>-221.41666666666697</v>
      </c>
      <c r="AG22" s="122">
        <f t="shared" si="7"/>
        <v>0.90774305555555546</v>
      </c>
      <c r="AH22" s="938"/>
      <c r="AJ22" s="405">
        <f t="shared" si="18"/>
        <v>7</v>
      </c>
      <c r="AK22" s="406">
        <f t="shared" si="20"/>
        <v>7</v>
      </c>
    </row>
    <row r="23" spans="1:37" ht="19.2" customHeight="1">
      <c r="A23" s="893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3715.2</v>
      </c>
      <c r="H23" s="116">
        <f t="shared" si="14"/>
        <v>142960.89599999998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2449.5824175824173</v>
      </c>
      <c r="O23" s="125">
        <f t="shared" si="16"/>
        <v>128.92539039907459</v>
      </c>
      <c r="P23" s="84">
        <f t="shared" si="12"/>
        <v>0</v>
      </c>
      <c r="Q23" s="119">
        <f t="shared" si="13"/>
        <v>-16.811451706188564</v>
      </c>
      <c r="R23" s="551">
        <f t="shared" si="17"/>
        <v>0.88464514900051183</v>
      </c>
      <c r="S23" s="894"/>
      <c r="T23" s="80">
        <v>0.41597222222222224</v>
      </c>
      <c r="U23" s="80">
        <v>0.47916666666666669</v>
      </c>
      <c r="V23" s="550">
        <v>7</v>
      </c>
      <c r="W23" s="120">
        <f t="shared" si="19"/>
        <v>91</v>
      </c>
      <c r="X23" s="126"/>
      <c r="Y23" s="126"/>
      <c r="Z23" s="84"/>
      <c r="AA23" s="84"/>
      <c r="AB23" s="895"/>
      <c r="AC23" s="895"/>
      <c r="AD23" s="550">
        <v>1</v>
      </c>
      <c r="AE23" s="550"/>
      <c r="AF23" s="78">
        <f t="shared" si="6"/>
        <v>-319.41758241758271</v>
      </c>
      <c r="AG23" s="554">
        <f t="shared" si="7"/>
        <v>0.88464514900051183</v>
      </c>
      <c r="AH23" s="938"/>
      <c r="AJ23" s="405">
        <f t="shared" si="18"/>
        <v>7</v>
      </c>
      <c r="AK23" s="406">
        <f t="shared" si="20"/>
        <v>7</v>
      </c>
    </row>
    <row r="24" spans="1:37" ht="19.2" customHeight="1">
      <c r="A24" s="893"/>
      <c r="B24" s="559" t="s">
        <v>162</v>
      </c>
      <c r="C24" s="112"/>
      <c r="D24" s="113" t="s">
        <v>98</v>
      </c>
      <c r="E24" s="114"/>
      <c r="F24" s="73">
        <v>38.479999999999997</v>
      </c>
      <c r="G24" s="85">
        <v>2476.8000000000002</v>
      </c>
      <c r="H24" s="116">
        <f t="shared" si="14"/>
        <v>95307.263999999996</v>
      </c>
      <c r="I24" s="552">
        <v>1</v>
      </c>
      <c r="J24" s="117">
        <v>19</v>
      </c>
      <c r="K24" s="85">
        <v>2769</v>
      </c>
      <c r="L24" s="118">
        <v>145.73684210526315</v>
      </c>
      <c r="M24" s="123">
        <v>19</v>
      </c>
      <c r="N24" s="124">
        <f t="shared" si="15"/>
        <v>2436.1967213114781</v>
      </c>
      <c r="O24" s="125">
        <f t="shared" si="16"/>
        <v>128.22088006902516</v>
      </c>
      <c r="P24" s="84">
        <f t="shared" si="12"/>
        <v>0</v>
      </c>
      <c r="Q24" s="119">
        <f t="shared" si="13"/>
        <v>-17.515962036237994</v>
      </c>
      <c r="R24" s="551">
        <f t="shared" si="17"/>
        <v>0.87981102250324239</v>
      </c>
      <c r="S24" s="894"/>
      <c r="T24" s="80">
        <v>0.51944444444444449</v>
      </c>
      <c r="U24" s="80">
        <v>0.56180555555555556</v>
      </c>
      <c r="V24" s="550">
        <v>5</v>
      </c>
      <c r="W24" s="120">
        <f t="shared" si="19"/>
        <v>60.999999999999943</v>
      </c>
      <c r="X24" s="126"/>
      <c r="Y24" s="126"/>
      <c r="Z24" s="84"/>
      <c r="AA24" s="84"/>
      <c r="AB24" s="895"/>
      <c r="AC24" s="895"/>
      <c r="AD24" s="550"/>
      <c r="AE24" s="550"/>
      <c r="AF24" s="121">
        <f t="shared" si="6"/>
        <v>-332.80327868852191</v>
      </c>
      <c r="AG24" s="122">
        <f t="shared" si="7"/>
        <v>0.87981102250324239</v>
      </c>
      <c r="AH24" s="938"/>
      <c r="AJ24" s="405">
        <f t="shared" si="18"/>
        <v>5</v>
      </c>
      <c r="AK24" s="406">
        <f t="shared" si="20"/>
        <v>5</v>
      </c>
    </row>
    <row r="25" spans="1:37" ht="19.2" customHeight="1">
      <c r="A25" s="893"/>
      <c r="B25" s="559" t="s">
        <v>162</v>
      </c>
      <c r="C25" s="112"/>
      <c r="D25" s="113" t="s">
        <v>106</v>
      </c>
      <c r="E25" s="114"/>
      <c r="F25" s="73">
        <v>36.729999999999997</v>
      </c>
      <c r="G25" s="85">
        <v>2111.5499999999997</v>
      </c>
      <c r="H25" s="116">
        <f t="shared" si="14"/>
        <v>77557.23149999998</v>
      </c>
      <c r="I25" s="120">
        <v>1</v>
      </c>
      <c r="J25" s="123">
        <v>18</v>
      </c>
      <c r="K25" s="74">
        <v>2400</v>
      </c>
      <c r="L25" s="77">
        <v>133.33333333333334</v>
      </c>
      <c r="M25" s="123">
        <v>18</v>
      </c>
      <c r="N25" s="124">
        <f t="shared" si="15"/>
        <v>2184.3620689655186</v>
      </c>
      <c r="O25" s="125">
        <f t="shared" si="16"/>
        <v>121.35344827586215</v>
      </c>
      <c r="P25" s="84">
        <f t="shared" si="12"/>
        <v>0</v>
      </c>
      <c r="Q25" s="119">
        <f t="shared" si="13"/>
        <v>-11.979885057471193</v>
      </c>
      <c r="R25" s="551">
        <f t="shared" si="17"/>
        <v>0.910150862068966</v>
      </c>
      <c r="S25" s="894"/>
      <c r="T25" s="80">
        <v>0.56666666666666665</v>
      </c>
      <c r="U25" s="80">
        <v>0.6069444444444444</v>
      </c>
      <c r="V25" s="550">
        <v>7</v>
      </c>
      <c r="W25" s="120">
        <f t="shared" si="19"/>
        <v>57.999999999999957</v>
      </c>
      <c r="X25" s="550"/>
      <c r="Y25" s="550"/>
      <c r="Z25" s="84"/>
      <c r="AA25" s="84"/>
      <c r="AB25" s="895"/>
      <c r="AC25" s="895"/>
      <c r="AD25" s="550"/>
      <c r="AE25" s="550"/>
      <c r="AF25" s="78">
        <f t="shared" si="6"/>
        <v>-215.63793103448143</v>
      </c>
      <c r="AG25" s="554">
        <f t="shared" si="7"/>
        <v>0.91015086206896612</v>
      </c>
      <c r="AH25" s="938"/>
      <c r="AJ25" s="405">
        <f t="shared" si="18"/>
        <v>7</v>
      </c>
      <c r="AK25" s="406">
        <f t="shared" si="20"/>
        <v>7</v>
      </c>
    </row>
    <row r="26" spans="1:37" ht="19.2" customHeight="1">
      <c r="A26" s="893"/>
      <c r="B26" s="559" t="s">
        <v>164</v>
      </c>
      <c r="C26" s="112"/>
      <c r="D26" s="113" t="s">
        <v>105</v>
      </c>
      <c r="E26" s="114"/>
      <c r="F26" s="73">
        <v>49.91</v>
      </c>
      <c r="G26" s="85">
        <v>1348.55</v>
      </c>
      <c r="H26" s="116">
        <f t="shared" si="14"/>
        <v>67306.130499999999</v>
      </c>
      <c r="I26" s="120">
        <v>1</v>
      </c>
      <c r="J26" s="117">
        <v>17</v>
      </c>
      <c r="K26" s="85">
        <v>1565</v>
      </c>
      <c r="L26" s="118">
        <v>92.058823529411768</v>
      </c>
      <c r="M26" s="123">
        <v>17</v>
      </c>
      <c r="N26" s="124">
        <f t="shared" si="15"/>
        <v>1444.8750000000011</v>
      </c>
      <c r="O26" s="125">
        <f t="shared" si="16"/>
        <v>84.992647058823593</v>
      </c>
      <c r="P26" s="84">
        <f t="shared" si="12"/>
        <v>0</v>
      </c>
      <c r="Q26" s="119">
        <f t="shared" si="13"/>
        <v>-7.0661764705881751</v>
      </c>
      <c r="R26" s="551">
        <f t="shared" si="17"/>
        <v>0.92324281150159815</v>
      </c>
      <c r="S26" s="894"/>
      <c r="T26" s="80">
        <v>0.62222222222222212</v>
      </c>
      <c r="U26" s="80">
        <v>0.66111111111111098</v>
      </c>
      <c r="V26" s="550">
        <v>22</v>
      </c>
      <c r="W26" s="120">
        <f t="shared" si="19"/>
        <v>55.999999999999957</v>
      </c>
      <c r="X26" s="126">
        <v>0.61111111111111105</v>
      </c>
      <c r="Y26" s="126">
        <v>0.62152777777777779</v>
      </c>
      <c r="Z26" s="84"/>
      <c r="AA26" s="84"/>
      <c r="AB26" s="895"/>
      <c r="AC26" s="895"/>
      <c r="AD26" s="550"/>
      <c r="AE26" s="550"/>
      <c r="AF26" s="121">
        <f t="shared" si="6"/>
        <v>-120.12499999999886</v>
      </c>
      <c r="AG26" s="122">
        <f t="shared" si="7"/>
        <v>0.92324281150159815</v>
      </c>
      <c r="AH26" s="938"/>
      <c r="AJ26" s="405">
        <f t="shared" si="18"/>
        <v>5.9999999999999787</v>
      </c>
      <c r="AK26" s="406">
        <f t="shared" si="20"/>
        <v>5.9999999999999787</v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894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895"/>
      <c r="AC27" s="895"/>
      <c r="AD27" s="550"/>
      <c r="AE27" s="550"/>
      <c r="AF27" s="78">
        <f t="shared" si="6"/>
        <v>0</v>
      </c>
      <c r="AG27" s="554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894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895"/>
      <c r="AC28" s="895"/>
      <c r="AD28" s="550"/>
      <c r="AE28" s="550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894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895"/>
      <c r="AC29" s="895"/>
      <c r="AD29" s="550"/>
      <c r="AE29" s="550"/>
      <c r="AF29" s="78">
        <f t="shared" si="6"/>
        <v>0</v>
      </c>
      <c r="AG29" s="554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829</v>
      </c>
      <c r="D30" s="943" t="s">
        <v>750</v>
      </c>
      <c r="E30" s="943"/>
      <c r="F30" s="133"/>
      <c r="G30" s="103"/>
      <c r="H30" s="134"/>
      <c r="I30" s="135"/>
      <c r="J30" s="103">
        <v>17.777777777777779</v>
      </c>
      <c r="K30" s="103">
        <v>2018.1111111111111</v>
      </c>
      <c r="L30" s="136">
        <v>112.59112104880938</v>
      </c>
      <c r="M30" s="103">
        <f t="shared" ref="M30:O30" si="21">AVERAGE(M18:M29)</f>
        <v>17.777777777777779</v>
      </c>
      <c r="N30" s="103">
        <f t="shared" si="21"/>
        <v>1812.6928287489127</v>
      </c>
      <c r="O30" s="136">
        <f t="shared" si="21"/>
        <v>101.16185593903576</v>
      </c>
      <c r="P30" s="84">
        <f t="shared" ref="P30:P38" si="22">M30-J30</f>
        <v>0</v>
      </c>
      <c r="Q30" s="119">
        <f t="shared" ref="Q30:Q38" si="23">O30-L30</f>
        <v>-11.429265109773624</v>
      </c>
      <c r="R30" s="137">
        <f t="shared" ref="R30:R38" si="24">O30/L30</f>
        <v>0.89848875290246977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2</v>
      </c>
      <c r="AE30" s="139">
        <f>SUM(AE18:AE29)</f>
        <v>0</v>
      </c>
      <c r="AF30" s="140">
        <f t="shared" si="6"/>
        <v>-205.4182823621984</v>
      </c>
      <c r="AG30" s="141">
        <f t="shared" ref="AG30" si="25">N30/K30</f>
        <v>0.89821260027199334</v>
      </c>
      <c r="AH30" s="939"/>
    </row>
    <row r="31" spans="1:37" ht="19.2" customHeight="1">
      <c r="A31" s="930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965.6</v>
      </c>
      <c r="H31" s="146">
        <f t="shared" ref="H31:H41" si="26">F31*G31</f>
        <v>25588.400000000001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8" si="27">G31/W31*60</f>
        <v>1609.3333333333335</v>
      </c>
      <c r="O31" s="149">
        <f t="shared" ref="O31:O38" si="28">N31/M31</f>
        <v>134.11111111111111</v>
      </c>
      <c r="P31" s="150">
        <f t="shared" si="22"/>
        <v>0</v>
      </c>
      <c r="Q31" s="151">
        <f t="shared" si="23"/>
        <v>-32.555555555555543</v>
      </c>
      <c r="R31" s="553">
        <f t="shared" si="24"/>
        <v>0.80466666666666675</v>
      </c>
      <c r="S31" s="931">
        <f>R43</f>
        <v>0.91505905205127347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895"/>
      <c r="AC31" s="895"/>
      <c r="AD31" s="82"/>
      <c r="AE31" s="82">
        <v>1</v>
      </c>
      <c r="AF31" s="150">
        <f t="shared" si="6"/>
        <v>-390.66666666666652</v>
      </c>
      <c r="AG31" s="155">
        <f t="shared" si="7"/>
        <v>0.80466666666666675</v>
      </c>
      <c r="AH31" s="909">
        <f>AG43</f>
        <v>0.91647532271317644</v>
      </c>
      <c r="AJ31" s="62" t="str">
        <f>A31</f>
        <v>四度二組
(ET-55)</v>
      </c>
      <c r="AK31" s="404">
        <f>AVERAGE(AK32:AK42)</f>
        <v>6.000000000000016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2434.25</v>
      </c>
      <c r="H32" s="116">
        <f t="shared" si="26"/>
        <v>83324.377499999988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2116.7391304347825</v>
      </c>
      <c r="O32" s="77">
        <f t="shared" si="28"/>
        <v>162.82608695652172</v>
      </c>
      <c r="P32" s="150">
        <f t="shared" si="22"/>
        <v>0</v>
      </c>
      <c r="Q32" s="79">
        <f t="shared" si="23"/>
        <v>-10.250836120401345</v>
      </c>
      <c r="R32" s="554">
        <f t="shared" si="24"/>
        <v>0.94077294685990331</v>
      </c>
      <c r="S32" s="894"/>
      <c r="T32" s="80">
        <v>0.19513888888888886</v>
      </c>
      <c r="U32" s="80">
        <v>0.24305555555555552</v>
      </c>
      <c r="V32" s="153">
        <v>5</v>
      </c>
      <c r="W32" s="120">
        <f t="shared" si="29"/>
        <v>69</v>
      </c>
      <c r="X32" s="158"/>
      <c r="Y32" s="158"/>
      <c r="Z32" s="159"/>
      <c r="AA32" s="159"/>
      <c r="AB32" s="895"/>
      <c r="AC32" s="895"/>
      <c r="AD32" s="550"/>
      <c r="AE32" s="550"/>
      <c r="AF32" s="78">
        <f t="shared" si="6"/>
        <v>-133.26086956521749</v>
      </c>
      <c r="AG32" s="554">
        <f t="shared" si="7"/>
        <v>0.94077294685990331</v>
      </c>
      <c r="AH32" s="910"/>
      <c r="AJ32" s="405">
        <f t="shared" ref="AJ32:AJ42" si="30">IF((IF(V32&lt;10,V32,(X32-U31)*1440))=0,"",IF(V32&lt;10,V32,(X32-U31)*1440))</f>
        <v>5</v>
      </c>
      <c r="AK32" s="406">
        <f>IF(AJ32&gt;4,AJ32,"")</f>
        <v>5</v>
      </c>
    </row>
    <row r="33" spans="1:37" ht="19.2" customHeight="1">
      <c r="A33" s="923"/>
      <c r="B33" s="156" t="s">
        <v>165</v>
      </c>
      <c r="C33" s="550"/>
      <c r="D33" s="71" t="s">
        <v>110</v>
      </c>
      <c r="E33" s="114"/>
      <c r="F33" s="73">
        <v>35.83</v>
      </c>
      <c r="G33" s="145">
        <v>4367.3500000000004</v>
      </c>
      <c r="H33" s="116">
        <f t="shared" si="26"/>
        <v>156482.15050000002</v>
      </c>
      <c r="I33" s="550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2130.414634146342</v>
      </c>
      <c r="O33" s="77">
        <f t="shared" si="28"/>
        <v>193.67405764966745</v>
      </c>
      <c r="P33" s="150">
        <f t="shared" si="22"/>
        <v>0</v>
      </c>
      <c r="Q33" s="79">
        <f t="shared" si="23"/>
        <v>-10.871396895787086</v>
      </c>
      <c r="R33" s="554">
        <f t="shared" si="24"/>
        <v>0.94685094850948537</v>
      </c>
      <c r="S33" s="894"/>
      <c r="T33" s="80">
        <v>0.24791666666666665</v>
      </c>
      <c r="U33" s="80">
        <v>0.33333333333333331</v>
      </c>
      <c r="V33" s="153">
        <v>7</v>
      </c>
      <c r="W33" s="120">
        <f t="shared" si="29"/>
        <v>122.99999999999999</v>
      </c>
      <c r="X33" s="158"/>
      <c r="Y33" s="158"/>
      <c r="Z33" s="159"/>
      <c r="AA33" s="159"/>
      <c r="AB33" s="895"/>
      <c r="AC33" s="895"/>
      <c r="AD33" s="550"/>
      <c r="AE33" s="550"/>
      <c r="AF33" s="78">
        <f t="shared" si="6"/>
        <v>-119.585365853658</v>
      </c>
      <c r="AG33" s="160">
        <f t="shared" si="7"/>
        <v>0.94685094850948537</v>
      </c>
      <c r="AH33" s="910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1379.95</v>
      </c>
      <c r="H34" s="116">
        <f t="shared" si="26"/>
        <v>52976.280500000001</v>
      </c>
      <c r="I34" s="550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1427.5344827586198</v>
      </c>
      <c r="O34" s="149">
        <f t="shared" si="28"/>
        <v>83.972616632859982</v>
      </c>
      <c r="P34" s="150">
        <f t="shared" si="22"/>
        <v>0</v>
      </c>
      <c r="Q34" s="151">
        <f t="shared" si="23"/>
        <v>-8.0862068965517864</v>
      </c>
      <c r="R34" s="553">
        <f t="shared" si="24"/>
        <v>0.91216260879145028</v>
      </c>
      <c r="S34" s="894"/>
      <c r="T34" s="80">
        <v>0.34930555555555554</v>
      </c>
      <c r="U34" s="80">
        <v>0.38958333333333334</v>
      </c>
      <c r="V34" s="163">
        <v>23</v>
      </c>
      <c r="W34" s="120">
        <f t="shared" si="29"/>
        <v>58.000000000000036</v>
      </c>
      <c r="X34" s="158">
        <v>0.33749999999999997</v>
      </c>
      <c r="Y34" s="158">
        <v>0.34861111111111115</v>
      </c>
      <c r="Z34" s="159"/>
      <c r="AA34" s="159"/>
      <c r="AB34" s="895"/>
      <c r="AC34" s="895"/>
      <c r="AD34" s="550"/>
      <c r="AE34" s="550"/>
      <c r="AF34" s="78">
        <f t="shared" si="6"/>
        <v>-137.46551724138021</v>
      </c>
      <c r="AG34" s="160">
        <f t="shared" si="7"/>
        <v>0.91216260879145039</v>
      </c>
      <c r="AH34" s="910"/>
      <c r="AJ34" s="405">
        <f t="shared" si="30"/>
        <v>5.9999999999999787</v>
      </c>
      <c r="AK34" s="406">
        <f t="shared" si="31"/>
        <v>5.9999999999999787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2721.6</v>
      </c>
      <c r="H35" s="116">
        <f t="shared" si="26"/>
        <v>134773.63200000001</v>
      </c>
      <c r="I35" s="552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1419.9652173913046</v>
      </c>
      <c r="O35" s="77">
        <f t="shared" si="28"/>
        <v>78.886956521739137</v>
      </c>
      <c r="P35" s="150">
        <f t="shared" si="22"/>
        <v>0</v>
      </c>
      <c r="Q35" s="79">
        <f t="shared" si="23"/>
        <v>-8.057487922705306</v>
      </c>
      <c r="R35" s="554">
        <f t="shared" si="24"/>
        <v>0.90732601750243103</v>
      </c>
      <c r="S35" s="894"/>
      <c r="T35" s="80">
        <v>0.39374999999999999</v>
      </c>
      <c r="U35" s="80">
        <v>0.47361111111111109</v>
      </c>
      <c r="V35" s="145">
        <v>6</v>
      </c>
      <c r="W35" s="120">
        <f t="shared" si="29"/>
        <v>114.99999999999999</v>
      </c>
      <c r="X35" s="158"/>
      <c r="Y35" s="158"/>
      <c r="Z35" s="159"/>
      <c r="AA35" s="159"/>
      <c r="AB35" s="895"/>
      <c r="AC35" s="895"/>
      <c r="AD35" s="550"/>
      <c r="AE35" s="550"/>
      <c r="AF35" s="150">
        <f t="shared" si="6"/>
        <v>-145.03478260869542</v>
      </c>
      <c r="AG35" s="155">
        <f t="shared" si="7"/>
        <v>0.90732601750243103</v>
      </c>
      <c r="AH35" s="911"/>
      <c r="AJ35" s="405">
        <f t="shared" si="30"/>
        <v>6</v>
      </c>
      <c r="AK35" s="406">
        <f t="shared" si="31"/>
        <v>6</v>
      </c>
    </row>
    <row r="36" spans="1:37" ht="19.2" customHeight="1">
      <c r="A36" s="923"/>
      <c r="B36" s="156" t="s">
        <v>189</v>
      </c>
      <c r="C36" s="166"/>
      <c r="D36" s="165" t="s">
        <v>170</v>
      </c>
      <c r="E36" s="114"/>
      <c r="F36" s="73">
        <v>29.85</v>
      </c>
      <c r="G36" s="145">
        <v>3123</v>
      </c>
      <c r="H36" s="116">
        <f t="shared" si="26"/>
        <v>93221.55</v>
      </c>
      <c r="I36" s="550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1751.2149532710289</v>
      </c>
      <c r="O36" s="77">
        <f t="shared" si="28"/>
        <v>116.74766355140193</v>
      </c>
      <c r="P36" s="150">
        <f t="shared" si="22"/>
        <v>0</v>
      </c>
      <c r="Q36" s="79">
        <f t="shared" si="23"/>
        <v>-3.2523364485980721</v>
      </c>
      <c r="R36" s="554">
        <f t="shared" si="24"/>
        <v>0.9728971962616827</v>
      </c>
      <c r="S36" s="894"/>
      <c r="T36" s="80">
        <v>0.51388888888888884</v>
      </c>
      <c r="U36" s="80">
        <v>0.58819444444444435</v>
      </c>
      <c r="V36" s="145">
        <v>5</v>
      </c>
      <c r="W36" s="120">
        <f t="shared" si="29"/>
        <v>106.99999999999994</v>
      </c>
      <c r="X36" s="158"/>
      <c r="Y36" s="158"/>
      <c r="Z36" s="159"/>
      <c r="AA36" s="159"/>
      <c r="AB36" s="895"/>
      <c r="AC36" s="895"/>
      <c r="AD36" s="550">
        <v>1</v>
      </c>
      <c r="AE36" s="550"/>
      <c r="AF36" s="78">
        <f t="shared" si="6"/>
        <v>-48.78504672897111</v>
      </c>
      <c r="AG36" s="554">
        <f t="shared" si="7"/>
        <v>0.9728971962616827</v>
      </c>
      <c r="AH36" s="911"/>
      <c r="AJ36" s="405">
        <f t="shared" si="30"/>
        <v>5</v>
      </c>
      <c r="AK36" s="406">
        <f t="shared" si="31"/>
        <v>5</v>
      </c>
    </row>
    <row r="37" spans="1:37" ht="19.2" customHeight="1">
      <c r="A37" s="923"/>
      <c r="B37" s="156" t="s">
        <v>164</v>
      </c>
      <c r="C37" s="166"/>
      <c r="D37" s="71" t="s">
        <v>102</v>
      </c>
      <c r="E37" s="114"/>
      <c r="F37" s="73">
        <v>49.91</v>
      </c>
      <c r="G37" s="85">
        <v>444.15</v>
      </c>
      <c r="H37" s="116">
        <f t="shared" si="26"/>
        <v>22167.526499999996</v>
      </c>
      <c r="I37" s="550"/>
      <c r="J37" s="147">
        <v>17</v>
      </c>
      <c r="K37" s="124">
        <v>1565</v>
      </c>
      <c r="L37" s="125">
        <v>92.058823529411768</v>
      </c>
      <c r="M37" s="560">
        <v>17</v>
      </c>
      <c r="N37" s="148">
        <f t="shared" si="27"/>
        <v>1402.5789473684258</v>
      </c>
      <c r="O37" s="149">
        <f t="shared" si="28"/>
        <v>82.504643962848576</v>
      </c>
      <c r="P37" s="150">
        <f t="shared" si="22"/>
        <v>0</v>
      </c>
      <c r="Q37" s="151">
        <f t="shared" si="23"/>
        <v>-9.5541795665631923</v>
      </c>
      <c r="R37" s="553">
        <f t="shared" si="24"/>
        <v>0.89621657978813141</v>
      </c>
      <c r="S37" s="894"/>
      <c r="T37" s="80">
        <v>0.60347222222222208</v>
      </c>
      <c r="U37" s="80">
        <v>0.61666666666666647</v>
      </c>
      <c r="V37" s="145">
        <v>22</v>
      </c>
      <c r="W37" s="120">
        <f t="shared" si="29"/>
        <v>18.999999999999932</v>
      </c>
      <c r="X37" s="158">
        <v>0.59236111111111112</v>
      </c>
      <c r="Y37" s="158">
        <v>0.60277777777777775</v>
      </c>
      <c r="Z37" s="159"/>
      <c r="AA37" s="159"/>
      <c r="AB37" s="895"/>
      <c r="AC37" s="895"/>
      <c r="AD37" s="550"/>
      <c r="AE37" s="550"/>
      <c r="AF37" s="78">
        <f t="shared" si="6"/>
        <v>-162.42105263157418</v>
      </c>
      <c r="AG37" s="160">
        <f t="shared" si="7"/>
        <v>0.89621657978813152</v>
      </c>
      <c r="AH37" s="911"/>
      <c r="AJ37" s="405">
        <f t="shared" si="30"/>
        <v>6.0000000000001386</v>
      </c>
      <c r="AK37" s="406">
        <f t="shared" si="31"/>
        <v>6.0000000000001386</v>
      </c>
    </row>
    <row r="38" spans="1:37" ht="19.2" customHeight="1">
      <c r="A38" s="923"/>
      <c r="B38" s="156" t="s">
        <v>164</v>
      </c>
      <c r="C38" s="166"/>
      <c r="D38" s="71" t="s">
        <v>103</v>
      </c>
      <c r="E38" s="114"/>
      <c r="F38" s="73">
        <v>38.39</v>
      </c>
      <c r="G38" s="85">
        <v>743.05</v>
      </c>
      <c r="H38" s="116">
        <f t="shared" si="26"/>
        <v>28525.6895</v>
      </c>
      <c r="I38" s="550"/>
      <c r="J38" s="76">
        <v>17</v>
      </c>
      <c r="K38" s="74">
        <v>1565</v>
      </c>
      <c r="L38" s="77">
        <v>92.058823529411768</v>
      </c>
      <c r="M38" s="560">
        <v>17</v>
      </c>
      <c r="N38" s="74">
        <f t="shared" si="27"/>
        <v>1486.1000000000131</v>
      </c>
      <c r="O38" s="77">
        <f t="shared" si="28"/>
        <v>87.417647058824301</v>
      </c>
      <c r="P38" s="150">
        <f t="shared" si="22"/>
        <v>0</v>
      </c>
      <c r="Q38" s="79">
        <f t="shared" si="23"/>
        <v>-4.6411764705874674</v>
      </c>
      <c r="R38" s="554">
        <f t="shared" si="24"/>
        <v>0.94958466453674961</v>
      </c>
      <c r="S38" s="894"/>
      <c r="T38" s="167">
        <v>0.62152777777777779</v>
      </c>
      <c r="U38" s="167">
        <v>0.64236111111111094</v>
      </c>
      <c r="V38" s="550">
        <v>7</v>
      </c>
      <c r="W38" s="120">
        <f t="shared" si="29"/>
        <v>29.999999999999734</v>
      </c>
      <c r="X38" s="158"/>
      <c r="Y38" s="158"/>
      <c r="Z38" s="159"/>
      <c r="AA38" s="159"/>
      <c r="AB38" s="895"/>
      <c r="AC38" s="895"/>
      <c r="AD38" s="550"/>
      <c r="AE38" s="550"/>
      <c r="AF38" s="78">
        <f t="shared" si="6"/>
        <v>-78.899999999986903</v>
      </c>
      <c r="AG38" s="160">
        <f t="shared" si="7"/>
        <v>0.94958466453674961</v>
      </c>
      <c r="AH38" s="911"/>
      <c r="AJ38" s="405">
        <f t="shared" si="30"/>
        <v>7</v>
      </c>
      <c r="AK38" s="406">
        <f t="shared" si="31"/>
        <v>7</v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894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895"/>
      <c r="AC39" s="895"/>
      <c r="AD39" s="550"/>
      <c r="AE39" s="550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894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895"/>
      <c r="AC40" s="895"/>
      <c r="AD40" s="550"/>
      <c r="AE40" s="550"/>
      <c r="AF40" s="78">
        <f t="shared" si="6"/>
        <v>0</v>
      </c>
      <c r="AG40" s="554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894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895"/>
      <c r="AC41" s="895"/>
      <c r="AD41" s="550"/>
      <c r="AE41" s="550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894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895"/>
      <c r="AC42" s="895"/>
      <c r="AD42" s="550"/>
      <c r="AE42" s="550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831</v>
      </c>
      <c r="D43" s="891" t="s">
        <v>750</v>
      </c>
      <c r="E43" s="891"/>
      <c r="F43" s="133"/>
      <c r="G43" s="103"/>
      <c r="H43" s="134"/>
      <c r="I43" s="135"/>
      <c r="J43" s="103">
        <v>15</v>
      </c>
      <c r="K43" s="103">
        <v>1820</v>
      </c>
      <c r="L43" s="136">
        <v>128.42624491521551</v>
      </c>
      <c r="M43" s="103">
        <f t="shared" ref="M43:O43" si="32">AVERAGE(M31:M42)</f>
        <v>15</v>
      </c>
      <c r="N43" s="103">
        <f t="shared" si="32"/>
        <v>1667.9850873379812</v>
      </c>
      <c r="O43" s="136">
        <f t="shared" si="32"/>
        <v>117.51759793062178</v>
      </c>
      <c r="P43" s="84">
        <f>M43-J43</f>
        <v>0</v>
      </c>
      <c r="Q43" s="119">
        <f>N43-K43</f>
        <v>-152.01491266201879</v>
      </c>
      <c r="R43" s="137">
        <f t="shared" ref="R43:R50" si="33">O43/L43</f>
        <v>0.91505905205127347</v>
      </c>
      <c r="S43" s="894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1</v>
      </c>
      <c r="AE43" s="139">
        <f>SUM(AE31:AE42)</f>
        <v>1</v>
      </c>
      <c r="AF43" s="78">
        <f t="shared" ref="AF43:AF54" si="34">N43-K43</f>
        <v>-152.01491266201879</v>
      </c>
      <c r="AG43" s="555">
        <f t="shared" si="7"/>
        <v>0.91647532271317644</v>
      </c>
      <c r="AH43" s="911"/>
      <c r="AJ43" s="182"/>
    </row>
    <row r="44" spans="1:37" s="182" customFormat="1" ht="19.2" customHeight="1">
      <c r="A44" s="933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2018</v>
      </c>
      <c r="H44" s="75">
        <f>F44*G44</f>
        <v>49905.14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2052.2033898305085</v>
      </c>
      <c r="O44" s="177">
        <f t="shared" ref="O44:O50" si="36">N44/M44</f>
        <v>410.4406779661017</v>
      </c>
      <c r="P44" s="81">
        <f t="shared" ref="P44:P50" si="37">M44-J44</f>
        <v>1</v>
      </c>
      <c r="Q44" s="178">
        <f t="shared" ref="Q44:Q50" si="38">O44-L44</f>
        <v>-89.559322033898297</v>
      </c>
      <c r="R44" s="179">
        <f t="shared" si="33"/>
        <v>0.82088135593220346</v>
      </c>
      <c r="S44" s="910">
        <f>R56</f>
        <v>0.89785031014886563</v>
      </c>
      <c r="T44" s="152">
        <v>0.16666666666666666</v>
      </c>
      <c r="U44" s="152">
        <v>0.20763888888888887</v>
      </c>
      <c r="V44" s="153">
        <v>5</v>
      </c>
      <c r="W44" s="180">
        <f t="shared" ref="W44:W56" si="39">(U44-T44)*24*60</f>
        <v>58.999999999999993</v>
      </c>
      <c r="X44" s="158"/>
      <c r="Y44" s="158"/>
      <c r="Z44" s="159"/>
      <c r="AA44" s="159"/>
      <c r="AB44" s="895"/>
      <c r="AC44" s="895"/>
      <c r="AD44" s="550"/>
      <c r="AE44" s="550"/>
      <c r="AF44" s="181">
        <f t="shared" si="34"/>
        <v>52.203389830508513</v>
      </c>
      <c r="AG44" s="557">
        <f t="shared" si="7"/>
        <v>1.0261016949152542</v>
      </c>
      <c r="AH44" s="927">
        <f>AG56</f>
        <v>0.98333086737528419</v>
      </c>
      <c r="AJ44" s="62"/>
      <c r="AK44" s="62"/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1920</v>
      </c>
      <c r="H45" s="75">
        <f>F45*G45</f>
        <v>47481.599999999999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2094.5454545454545</v>
      </c>
      <c r="O45" s="177">
        <f t="shared" si="36"/>
        <v>418.90909090909088</v>
      </c>
      <c r="P45" s="81">
        <f t="shared" si="37"/>
        <v>1</v>
      </c>
      <c r="Q45" s="178">
        <f t="shared" si="38"/>
        <v>-81.090909090909122</v>
      </c>
      <c r="R45" s="179">
        <f t="shared" si="33"/>
        <v>0.8378181818181818</v>
      </c>
      <c r="S45" s="910"/>
      <c r="T45" s="80">
        <v>0.21111111111111108</v>
      </c>
      <c r="U45" s="80">
        <v>0.24930555555555553</v>
      </c>
      <c r="V45" s="153">
        <v>5</v>
      </c>
      <c r="W45" s="180">
        <f t="shared" si="39"/>
        <v>55.000000000000007</v>
      </c>
      <c r="X45" s="158"/>
      <c r="Y45" s="158"/>
      <c r="Z45" s="159"/>
      <c r="AA45" s="159"/>
      <c r="AB45" s="895"/>
      <c r="AC45" s="895"/>
      <c r="AD45" s="550"/>
      <c r="AE45" s="550"/>
      <c r="AF45" s="181">
        <f t="shared" si="34"/>
        <v>94.545454545454504</v>
      </c>
      <c r="AG45" s="557">
        <f t="shared" si="7"/>
        <v>1.0472727272727274</v>
      </c>
      <c r="AH45" s="927"/>
      <c r="AJ45" s="62"/>
      <c r="AK45" s="62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1278</v>
      </c>
      <c r="H46" s="75">
        <f t="shared" ref="H46:H55" si="40">F46*G46</f>
        <v>36116.28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1446.7924528301894</v>
      </c>
      <c r="O46" s="177">
        <f t="shared" si="36"/>
        <v>206.68463611859849</v>
      </c>
      <c r="P46" s="81">
        <f t="shared" si="37"/>
        <v>0</v>
      </c>
      <c r="Q46" s="178">
        <f t="shared" si="38"/>
        <v>-7.6010781671157872</v>
      </c>
      <c r="R46" s="179">
        <f t="shared" si="33"/>
        <v>0.96452830188679295</v>
      </c>
      <c r="S46" s="910"/>
      <c r="T46" s="80">
        <v>0.25277777777777777</v>
      </c>
      <c r="U46" s="80">
        <v>0.2895833333333333</v>
      </c>
      <c r="V46" s="153">
        <v>5</v>
      </c>
      <c r="W46" s="180">
        <f t="shared" si="39"/>
        <v>52.999999999999972</v>
      </c>
      <c r="X46" s="158"/>
      <c r="Y46" s="158"/>
      <c r="Z46" s="159"/>
      <c r="AA46" s="159"/>
      <c r="AB46" s="895"/>
      <c r="AC46" s="895"/>
      <c r="AD46" s="550"/>
      <c r="AE46" s="550"/>
      <c r="AF46" s="181">
        <f t="shared" si="34"/>
        <v>-53.207547169810596</v>
      </c>
      <c r="AG46" s="557">
        <f t="shared" si="7"/>
        <v>0.96452830188679295</v>
      </c>
      <c r="AH46" s="927"/>
      <c r="AJ46" s="62"/>
      <c r="AK46" s="62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891</v>
      </c>
      <c r="H47" s="75">
        <f t="shared" si="40"/>
        <v>25366.77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1444.8648648648639</v>
      </c>
      <c r="O47" s="177">
        <f t="shared" si="36"/>
        <v>206.40926640926628</v>
      </c>
      <c r="P47" s="81">
        <f t="shared" si="37"/>
        <v>0</v>
      </c>
      <c r="Q47" s="178">
        <f t="shared" si="38"/>
        <v>-7.8764478764479975</v>
      </c>
      <c r="R47" s="179">
        <f t="shared" si="33"/>
        <v>0.96324324324324273</v>
      </c>
      <c r="S47" s="910"/>
      <c r="T47" s="80">
        <v>0.29305555555555551</v>
      </c>
      <c r="U47" s="80">
        <v>0.31874999999999998</v>
      </c>
      <c r="V47" s="163">
        <v>5</v>
      </c>
      <c r="W47" s="180">
        <f t="shared" si="39"/>
        <v>37.000000000000028</v>
      </c>
      <c r="X47" s="158"/>
      <c r="Y47" s="158"/>
      <c r="Z47" s="159"/>
      <c r="AA47" s="159"/>
      <c r="AB47" s="895"/>
      <c r="AC47" s="895"/>
      <c r="AD47" s="550"/>
      <c r="AE47" s="550">
        <v>1</v>
      </c>
      <c r="AF47" s="181">
        <f t="shared" si="34"/>
        <v>-55.135135135136125</v>
      </c>
      <c r="AG47" s="557">
        <f t="shared" si="7"/>
        <v>0.96324324324324262</v>
      </c>
      <c r="AH47" s="927"/>
      <c r="AJ47" s="62"/>
      <c r="AK47" s="62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1332</v>
      </c>
      <c r="H48" s="75">
        <f t="shared" si="40"/>
        <v>15797.519999999999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1453.0909090909081</v>
      </c>
      <c r="O48" s="177">
        <f t="shared" si="36"/>
        <v>242.18181818181802</v>
      </c>
      <c r="P48" s="81">
        <f t="shared" si="37"/>
        <v>0</v>
      </c>
      <c r="Q48" s="178">
        <f t="shared" si="38"/>
        <v>-30.484848484848669</v>
      </c>
      <c r="R48" s="179">
        <f t="shared" si="33"/>
        <v>0.88819737719493153</v>
      </c>
      <c r="S48" s="910"/>
      <c r="T48" s="80">
        <v>0.33611111111111108</v>
      </c>
      <c r="U48" s="80">
        <v>0.37430555555555556</v>
      </c>
      <c r="V48" s="145">
        <v>25</v>
      </c>
      <c r="W48" s="180">
        <f t="shared" si="39"/>
        <v>55.000000000000043</v>
      </c>
      <c r="X48" s="158">
        <v>0.32291666666666669</v>
      </c>
      <c r="Y48" s="158">
        <v>0.3347222222222222</v>
      </c>
      <c r="Z48" s="159"/>
      <c r="AA48" s="159"/>
      <c r="AB48" s="895"/>
      <c r="AC48" s="895"/>
      <c r="AD48" s="550"/>
      <c r="AE48" s="550"/>
      <c r="AF48" s="181">
        <f t="shared" si="34"/>
        <v>-182.9090909090919</v>
      </c>
      <c r="AG48" s="557">
        <f t="shared" si="7"/>
        <v>0.88819737719493164</v>
      </c>
      <c r="AH48" s="927"/>
      <c r="AJ48" s="62"/>
      <c r="AK48" s="62"/>
    </row>
    <row r="49" spans="1:37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4396.45</v>
      </c>
      <c r="H49" s="75">
        <f t="shared" si="40"/>
        <v>44360.180499999995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1481.9494382022472</v>
      </c>
      <c r="O49" s="177">
        <f t="shared" si="36"/>
        <v>246.99157303370785</v>
      </c>
      <c r="P49" s="81">
        <f t="shared" si="37"/>
        <v>0</v>
      </c>
      <c r="Q49" s="178">
        <f t="shared" si="38"/>
        <v>-3.0084269662921486</v>
      </c>
      <c r="R49" s="179">
        <f t="shared" si="33"/>
        <v>0.98796629213483145</v>
      </c>
      <c r="S49" s="910"/>
      <c r="T49" s="80">
        <v>0.37986111111111109</v>
      </c>
      <c r="U49" s="80">
        <v>0.50347222222222221</v>
      </c>
      <c r="V49" s="145">
        <v>8</v>
      </c>
      <c r="W49" s="180">
        <f t="shared" si="39"/>
        <v>178</v>
      </c>
      <c r="X49" s="185"/>
      <c r="Y49" s="185"/>
      <c r="Z49" s="186"/>
      <c r="AA49" s="159"/>
      <c r="AB49" s="895"/>
      <c r="AC49" s="895"/>
      <c r="AD49" s="550"/>
      <c r="AE49" s="550">
        <v>1</v>
      </c>
      <c r="AF49" s="181">
        <f t="shared" si="34"/>
        <v>-18.050561797752835</v>
      </c>
      <c r="AG49" s="557">
        <f t="shared" si="7"/>
        <v>0.98796629213483145</v>
      </c>
      <c r="AH49" s="927"/>
      <c r="AJ49" s="62"/>
      <c r="AK49" s="62"/>
    </row>
    <row r="50" spans="1:37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4014.1499999999996</v>
      </c>
      <c r="H50" s="75">
        <f t="shared" si="40"/>
        <v>40502.773499999996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1468.5914634146336</v>
      </c>
      <c r="O50" s="177">
        <f t="shared" si="36"/>
        <v>244.76524390243893</v>
      </c>
      <c r="P50" s="81">
        <f t="shared" si="37"/>
        <v>0</v>
      </c>
      <c r="Q50" s="178">
        <f t="shared" si="38"/>
        <v>-5.2347560975610747</v>
      </c>
      <c r="R50" s="179">
        <f t="shared" si="33"/>
        <v>0.97906097560975569</v>
      </c>
      <c r="S50" s="910"/>
      <c r="T50" s="80">
        <v>0.54305555555555551</v>
      </c>
      <c r="U50" s="80">
        <v>0.65694444444444444</v>
      </c>
      <c r="V50" s="145">
        <v>4</v>
      </c>
      <c r="W50" s="180">
        <f t="shared" si="39"/>
        <v>164.00000000000006</v>
      </c>
      <c r="X50" s="185"/>
      <c r="Y50" s="185"/>
      <c r="Z50" s="186"/>
      <c r="AA50" s="186"/>
      <c r="AB50" s="895"/>
      <c r="AC50" s="895"/>
      <c r="AD50" s="550"/>
      <c r="AE50" s="550"/>
      <c r="AF50" s="181">
        <f t="shared" si="34"/>
        <v>-31.408536585366392</v>
      </c>
      <c r="AG50" s="557">
        <f t="shared" si="7"/>
        <v>0.97906097560975569</v>
      </c>
      <c r="AH50" s="927"/>
      <c r="AJ50" s="62"/>
      <c r="AK50" s="62"/>
    </row>
    <row r="51" spans="1:37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895"/>
      <c r="AC51" s="895"/>
      <c r="AD51" s="550"/>
      <c r="AE51" s="550"/>
      <c r="AF51" s="181">
        <f t="shared" si="34"/>
        <v>0</v>
      </c>
      <c r="AG51" s="557" t="e">
        <f t="shared" si="7"/>
        <v>#DIV/0!</v>
      </c>
      <c r="AH51" s="927"/>
      <c r="AJ51" s="62"/>
      <c r="AK51" s="62"/>
    </row>
    <row r="52" spans="1:37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895"/>
      <c r="AC52" s="895"/>
      <c r="AD52" s="550"/>
      <c r="AE52" s="550"/>
      <c r="AF52" s="181">
        <f t="shared" si="34"/>
        <v>0</v>
      </c>
      <c r="AG52" s="557" t="e">
        <f t="shared" si="7"/>
        <v>#DIV/0!</v>
      </c>
      <c r="AH52" s="927"/>
      <c r="AJ52" s="62"/>
      <c r="AK52" s="62"/>
    </row>
    <row r="53" spans="1:37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550"/>
      <c r="AE53" s="550"/>
      <c r="AF53" s="181">
        <f t="shared" si="34"/>
        <v>0</v>
      </c>
      <c r="AG53" s="557" t="e">
        <f t="shared" si="7"/>
        <v>#DIV/0!</v>
      </c>
      <c r="AH53" s="927"/>
      <c r="AJ53" s="62"/>
      <c r="AK53" s="62"/>
    </row>
    <row r="54" spans="1:37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550"/>
      <c r="AE54" s="550"/>
      <c r="AF54" s="181">
        <f t="shared" si="34"/>
        <v>0</v>
      </c>
      <c r="AG54" s="557" t="e">
        <f t="shared" si="7"/>
        <v>#DIV/0!</v>
      </c>
      <c r="AH54" s="927"/>
      <c r="AJ54" s="62"/>
      <c r="AK54" s="62"/>
    </row>
    <row r="55" spans="1:37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550"/>
      <c r="AE55" s="550"/>
      <c r="AF55" s="181"/>
      <c r="AG55" s="557"/>
      <c r="AH55" s="927"/>
      <c r="AJ55" s="62"/>
      <c r="AK55" s="62"/>
    </row>
    <row r="56" spans="1:37" ht="19.2" customHeight="1">
      <c r="A56" s="935"/>
      <c r="B56" s="190">
        <v>0</v>
      </c>
      <c r="C56" s="191" t="s">
        <v>833</v>
      </c>
      <c r="D56" s="932" t="s">
        <v>750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1634.5768532541151</v>
      </c>
      <c r="O56" s="136">
        <f t="shared" si="41"/>
        <v>282.34032950300315</v>
      </c>
      <c r="P56" s="192">
        <f>M56-J56</f>
        <v>0.28571428571428559</v>
      </c>
      <c r="Q56" s="151">
        <f>N56-K56</f>
        <v>-27.708861031599099</v>
      </c>
      <c r="R56" s="193">
        <f t="shared" ref="R56:R60" si="42">O56/L56</f>
        <v>0.89785031014886563</v>
      </c>
      <c r="S56" s="910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2</v>
      </c>
      <c r="AF56" s="196">
        <f>N56-K56</f>
        <v>-27.708861031599099</v>
      </c>
      <c r="AG56" s="551">
        <f>N56/K56</f>
        <v>0.98333086737528419</v>
      </c>
      <c r="AH56" s="927"/>
    </row>
    <row r="57" spans="1:37" ht="19.2" customHeight="1">
      <c r="A57" s="922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4215</v>
      </c>
      <c r="H57" s="116">
        <f t="shared" ref="H57:H66" si="43">F57*G57</f>
        <v>117514.2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1445.1428571428573</v>
      </c>
      <c r="O57" s="118">
        <f t="shared" ref="O57:O60" si="45">N57/M57</f>
        <v>206.44897959183677</v>
      </c>
      <c r="P57" s="197">
        <f t="shared" ref="P57:P60" si="46">M57-J57</f>
        <v>0</v>
      </c>
      <c r="Q57" s="79">
        <f t="shared" ref="Q57:Q60" si="47">O57-L57</f>
        <v>-7.8367346938775029</v>
      </c>
      <c r="R57" s="554">
        <f t="shared" si="42"/>
        <v>0.96342857142857163</v>
      </c>
      <c r="S57" s="910">
        <f>R69</f>
        <v>0.97555729600516838</v>
      </c>
      <c r="T57" s="198">
        <v>0.16666666666666666</v>
      </c>
      <c r="U57" s="198">
        <v>0.28819444444444442</v>
      </c>
      <c r="V57" s="552">
        <v>5</v>
      </c>
      <c r="W57" s="562">
        <f>(U57-T57)*24*60</f>
        <v>174.99999999999997</v>
      </c>
      <c r="X57" s="83"/>
      <c r="Y57" s="83"/>
      <c r="Z57" s="84"/>
      <c r="AA57" s="84"/>
      <c r="AB57" s="895"/>
      <c r="AC57" s="895"/>
      <c r="AD57" s="550"/>
      <c r="AE57" s="550"/>
      <c r="AF57" s="78">
        <f t="shared" si="6"/>
        <v>-54.857142857142662</v>
      </c>
      <c r="AG57" s="553">
        <f t="shared" si="7"/>
        <v>0.96342857142857152</v>
      </c>
      <c r="AH57" s="909">
        <f>AG69</f>
        <v>0.97521700579642112</v>
      </c>
    </row>
    <row r="58" spans="1:37" ht="19.2" customHeight="1">
      <c r="A58" s="923"/>
      <c r="B58" s="156" t="s">
        <v>163</v>
      </c>
      <c r="C58" s="550"/>
      <c r="D58" s="71" t="s">
        <v>119</v>
      </c>
      <c r="E58" s="72"/>
      <c r="F58" s="73">
        <v>28</v>
      </c>
      <c r="G58" s="74">
        <v>3717</v>
      </c>
      <c r="H58" s="75">
        <f t="shared" si="43"/>
        <v>104076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1467.2368421052629</v>
      </c>
      <c r="O58" s="77">
        <f t="shared" si="45"/>
        <v>209.60526315789471</v>
      </c>
      <c r="P58" s="197">
        <f t="shared" si="46"/>
        <v>0</v>
      </c>
      <c r="Q58" s="79">
        <f t="shared" si="47"/>
        <v>-4.6804511278195662</v>
      </c>
      <c r="R58" s="554">
        <f t="shared" si="42"/>
        <v>0.978157894736842</v>
      </c>
      <c r="S58" s="910"/>
      <c r="T58" s="198">
        <v>0.29374999999999996</v>
      </c>
      <c r="U58" s="198">
        <v>0.39930555555555552</v>
      </c>
      <c r="V58" s="552">
        <v>8</v>
      </c>
      <c r="W58" s="562">
        <f>(U58-T58)*24*60</f>
        <v>152.00000000000003</v>
      </c>
      <c r="X58" s="83"/>
      <c r="Y58" s="83"/>
      <c r="Z58" s="84"/>
      <c r="AA58" s="84"/>
      <c r="AB58" s="928"/>
      <c r="AC58" s="929"/>
      <c r="AD58" s="550"/>
      <c r="AE58" s="550"/>
      <c r="AF58" s="78">
        <f t="shared" si="6"/>
        <v>-32.763157894737105</v>
      </c>
      <c r="AG58" s="554">
        <f t="shared" si="7"/>
        <v>0.97815789473684189</v>
      </c>
      <c r="AH58" s="910"/>
    </row>
    <row r="59" spans="1:37" ht="19.2" customHeight="1">
      <c r="A59" s="923"/>
      <c r="B59" s="156" t="s">
        <v>166</v>
      </c>
      <c r="C59" s="550"/>
      <c r="D59" s="71" t="s">
        <v>117</v>
      </c>
      <c r="E59" s="72"/>
      <c r="F59" s="73">
        <v>10.09</v>
      </c>
      <c r="G59" s="74">
        <v>4587.5999999999995</v>
      </c>
      <c r="H59" s="75">
        <f t="shared" si="43"/>
        <v>46288.883999999991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1471.9572192513369</v>
      </c>
      <c r="O59" s="77">
        <f t="shared" si="45"/>
        <v>245.32620320855617</v>
      </c>
      <c r="P59" s="197">
        <f t="shared" si="46"/>
        <v>0</v>
      </c>
      <c r="Q59" s="79">
        <f t="shared" si="47"/>
        <v>-4.6737967914438343</v>
      </c>
      <c r="R59" s="554">
        <f t="shared" si="42"/>
        <v>0.98130481283422466</v>
      </c>
      <c r="S59" s="910"/>
      <c r="T59" s="198">
        <v>0.41666666666666663</v>
      </c>
      <c r="U59" s="198">
        <v>0.54652777777777772</v>
      </c>
      <c r="V59" s="153">
        <v>25</v>
      </c>
      <c r="W59" s="562">
        <f t="shared" ref="W59:W69" si="48">(U59-T59)*24*60</f>
        <v>186.99999999999997</v>
      </c>
      <c r="X59" s="83">
        <v>0.40416666666666662</v>
      </c>
      <c r="Y59" s="83">
        <v>0.4152777777777778</v>
      </c>
      <c r="Z59" s="84"/>
      <c r="AA59" s="84"/>
      <c r="AB59" s="895"/>
      <c r="AC59" s="895"/>
      <c r="AD59" s="550"/>
      <c r="AE59" s="550"/>
      <c r="AF59" s="78">
        <f t="shared" si="6"/>
        <v>-28.042780748663063</v>
      </c>
      <c r="AG59" s="554">
        <f t="shared" si="7"/>
        <v>0.98130481283422466</v>
      </c>
      <c r="AH59" s="910"/>
    </row>
    <row r="60" spans="1:37" ht="19.2" customHeight="1">
      <c r="A60" s="923"/>
      <c r="B60" s="156" t="s">
        <v>166</v>
      </c>
      <c r="C60" s="550"/>
      <c r="D60" s="71" t="s">
        <v>117</v>
      </c>
      <c r="E60" s="72"/>
      <c r="F60" s="73">
        <v>10.09</v>
      </c>
      <c r="G60" s="74">
        <v>4205.3</v>
      </c>
      <c r="H60" s="75">
        <f t="shared" si="43"/>
        <v>42431.476999999999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1466.9651162790697</v>
      </c>
      <c r="O60" s="77">
        <f t="shared" si="45"/>
        <v>244.4941860465116</v>
      </c>
      <c r="P60" s="197">
        <f t="shared" si="46"/>
        <v>0</v>
      </c>
      <c r="Q60" s="79">
        <f t="shared" si="47"/>
        <v>-5.5058139534883992</v>
      </c>
      <c r="R60" s="554">
        <f t="shared" si="42"/>
        <v>0.97797674418604641</v>
      </c>
      <c r="S60" s="910"/>
      <c r="T60" s="198">
        <v>0.58680555555555547</v>
      </c>
      <c r="U60" s="198">
        <v>0.70624999999999993</v>
      </c>
      <c r="V60" s="153">
        <v>5</v>
      </c>
      <c r="W60" s="562">
        <f t="shared" si="48"/>
        <v>172.00000000000003</v>
      </c>
      <c r="X60" s="83"/>
      <c r="Y60" s="83"/>
      <c r="Z60" s="84"/>
      <c r="AA60" s="84"/>
      <c r="AB60" s="895"/>
      <c r="AC60" s="895"/>
      <c r="AD60" s="550">
        <v>1</v>
      </c>
      <c r="AE60" s="550"/>
      <c r="AF60" s="78">
        <f t="shared" si="6"/>
        <v>-33.034883720930338</v>
      </c>
      <c r="AG60" s="553">
        <f t="shared" si="7"/>
        <v>0.97797674418604641</v>
      </c>
      <c r="AH60" s="910"/>
    </row>
    <row r="61" spans="1:37" ht="19.2" customHeight="1">
      <c r="A61" s="923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910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895"/>
      <c r="AC61" s="895"/>
      <c r="AD61" s="550"/>
      <c r="AE61" s="550"/>
      <c r="AF61" s="78">
        <f t="shared" si="6"/>
        <v>0</v>
      </c>
      <c r="AG61" s="554" t="e">
        <f t="shared" si="7"/>
        <v>#DIV/0!</v>
      </c>
      <c r="AH61" s="910"/>
    </row>
    <row r="62" spans="1:37" ht="19.2" customHeight="1">
      <c r="A62" s="923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910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895"/>
      <c r="AC62" s="895"/>
      <c r="AD62" s="550"/>
      <c r="AE62" s="550"/>
      <c r="AF62" s="78">
        <f t="shared" si="6"/>
        <v>0</v>
      </c>
      <c r="AG62" s="554" t="e">
        <f t="shared" si="7"/>
        <v>#DIV/0!</v>
      </c>
      <c r="AH62" s="910"/>
    </row>
    <row r="63" spans="1:37" ht="19.2" customHeight="1">
      <c r="A63" s="923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910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895"/>
      <c r="AC63" s="895"/>
      <c r="AD63" s="550"/>
      <c r="AE63" s="550"/>
      <c r="AF63" s="78">
        <f t="shared" si="6"/>
        <v>0</v>
      </c>
      <c r="AG63" s="553" t="e">
        <f t="shared" si="7"/>
        <v>#DIV/0!</v>
      </c>
      <c r="AH63" s="910"/>
    </row>
    <row r="64" spans="1:37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910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895"/>
      <c r="AC64" s="895"/>
      <c r="AD64" s="550"/>
      <c r="AE64" s="550"/>
      <c r="AF64" s="78">
        <f t="shared" si="6"/>
        <v>0</v>
      </c>
      <c r="AG64" s="554" t="e">
        <f t="shared" si="7"/>
        <v>#DIV/0!</v>
      </c>
      <c r="AH64" s="910"/>
    </row>
    <row r="65" spans="1:37" ht="19.2" customHeight="1">
      <c r="A65" s="924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910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895"/>
      <c r="AC65" s="895"/>
      <c r="AD65" s="550"/>
      <c r="AE65" s="550"/>
      <c r="AF65" s="78">
        <f t="shared" si="6"/>
        <v>0</v>
      </c>
      <c r="AG65" s="554" t="e">
        <f t="shared" si="7"/>
        <v>#DIV/0!</v>
      </c>
      <c r="AH65" s="910"/>
    </row>
    <row r="66" spans="1:37" ht="19.2" customHeight="1">
      <c r="A66" s="924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910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895"/>
      <c r="AC66" s="895"/>
      <c r="AD66" s="550"/>
      <c r="AE66" s="550"/>
      <c r="AF66" s="78">
        <f t="shared" si="6"/>
        <v>0</v>
      </c>
      <c r="AG66" s="553" t="e">
        <f t="shared" si="7"/>
        <v>#DIV/0!</v>
      </c>
      <c r="AH66" s="910"/>
    </row>
    <row r="67" spans="1:37" ht="19.2" customHeight="1">
      <c r="A67" s="924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910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895"/>
      <c r="AC67" s="895"/>
      <c r="AD67" s="550"/>
      <c r="AE67" s="550"/>
      <c r="AF67" s="78">
        <f t="shared" si="6"/>
        <v>0</v>
      </c>
      <c r="AG67" s="554" t="e">
        <f t="shared" si="7"/>
        <v>#DIV/0!</v>
      </c>
      <c r="AH67" s="910"/>
    </row>
    <row r="68" spans="1:37" ht="19.2" customHeight="1">
      <c r="A68" s="924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910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895"/>
      <c r="AC68" s="895"/>
      <c r="AD68" s="550"/>
      <c r="AE68" s="550"/>
      <c r="AF68" s="78"/>
      <c r="AG68" s="554"/>
      <c r="AH68" s="910"/>
    </row>
    <row r="69" spans="1:37" ht="19.2" customHeight="1">
      <c r="A69" s="924"/>
      <c r="B69" s="203">
        <v>0</v>
      </c>
      <c r="C69" s="204" t="s">
        <v>835</v>
      </c>
      <c r="D69" s="891" t="s">
        <v>750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1462.8255086946317</v>
      </c>
      <c r="O69" s="102">
        <f t="shared" si="49"/>
        <v>226.4686580011998</v>
      </c>
      <c r="P69" s="78">
        <f>M69-J69</f>
        <v>0</v>
      </c>
      <c r="Q69" s="79">
        <f>N69-K69</f>
        <v>-37.174491305368292</v>
      </c>
      <c r="R69" s="209">
        <f t="shared" ref="R69:R75" si="50">O69/L69</f>
        <v>0.97555729600516838</v>
      </c>
      <c r="S69" s="910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1</v>
      </c>
      <c r="AE69" s="139">
        <f>SUM(AE57:AE68)</f>
        <v>0</v>
      </c>
      <c r="AF69" s="78">
        <f t="shared" si="6"/>
        <v>-37.174491305368292</v>
      </c>
      <c r="AG69" s="554">
        <f t="shared" si="7"/>
        <v>0.97521700579642112</v>
      </c>
      <c r="AH69" s="910"/>
    </row>
    <row r="70" spans="1:37" ht="19.2" customHeight="1">
      <c r="A70" s="925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496.40000000000003</v>
      </c>
      <c r="H70" s="75">
        <f>F70*G70</f>
        <v>26850.276000000005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1294.9565217391305</v>
      </c>
      <c r="O70" s="77">
        <f t="shared" ref="O70:O75" si="52">N70/M70</f>
        <v>80.934782608695656</v>
      </c>
      <c r="P70" s="78">
        <f t="shared" ref="P70:P75" si="53">M70-J70</f>
        <v>0</v>
      </c>
      <c r="Q70" s="79">
        <f t="shared" ref="Q70:Q75" si="54">O70-L70</f>
        <v>-12.815217391304344</v>
      </c>
      <c r="R70" s="554">
        <f t="shared" si="50"/>
        <v>0.863304347826087</v>
      </c>
      <c r="S70" s="910">
        <f>R82</f>
        <v>0.90003641762427644</v>
      </c>
      <c r="T70" s="198">
        <v>0.25</v>
      </c>
      <c r="U70" s="198">
        <v>0.26597222222222222</v>
      </c>
      <c r="V70" s="552">
        <v>5</v>
      </c>
      <c r="W70" s="562">
        <f>(U70-T70)*24*60</f>
        <v>23</v>
      </c>
      <c r="X70" s="552"/>
      <c r="Y70" s="552"/>
      <c r="Z70" s="84"/>
      <c r="AA70" s="84"/>
      <c r="AB70" s="895"/>
      <c r="AC70" s="895"/>
      <c r="AD70" s="550"/>
      <c r="AE70" s="550"/>
      <c r="AF70" s="78">
        <f t="shared" si="6"/>
        <v>-205.04347826086951</v>
      </c>
      <c r="AG70" s="554">
        <f t="shared" si="7"/>
        <v>0.863304347826087</v>
      </c>
      <c r="AH70" s="910">
        <f>AG82</f>
        <v>0.89963736805535321</v>
      </c>
      <c r="AJ70" s="62" t="str">
        <f>A70</f>
        <v>四度三組
(ET-55)</v>
      </c>
      <c r="AK70" s="404">
        <f>AVERAGE(AK71:AK81)</f>
        <v>6.4000000000000226</v>
      </c>
    </row>
    <row r="71" spans="1:37" ht="19.2" customHeight="1">
      <c r="A71" s="925"/>
      <c r="B71" s="552" t="s">
        <v>167</v>
      </c>
      <c r="C71" s="70"/>
      <c r="D71" s="211" t="s">
        <v>121</v>
      </c>
      <c r="E71" s="72"/>
      <c r="F71" s="73">
        <v>77.34</v>
      </c>
      <c r="G71" s="74">
        <v>1916.2</v>
      </c>
      <c r="H71" s="75">
        <f>F71*G71</f>
        <v>148198.908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1321.5172413793102</v>
      </c>
      <c r="O71" s="77">
        <f t="shared" si="52"/>
        <v>73.417624521072796</v>
      </c>
      <c r="P71" s="78">
        <f t="shared" si="53"/>
        <v>0</v>
      </c>
      <c r="Q71" s="79">
        <f t="shared" si="54"/>
        <v>-6.5823754789272044</v>
      </c>
      <c r="R71" s="554">
        <f t="shared" si="50"/>
        <v>0.91772030651340997</v>
      </c>
      <c r="S71" s="910"/>
      <c r="T71" s="198">
        <v>0.27083333333333331</v>
      </c>
      <c r="U71" s="198">
        <v>0.33124999999999999</v>
      </c>
      <c r="V71" s="552">
        <v>7</v>
      </c>
      <c r="W71" s="562">
        <f t="shared" ref="W71:W81" si="55">(U71-T71)*24*60</f>
        <v>87.000000000000014</v>
      </c>
      <c r="X71" s="83"/>
      <c r="Y71" s="83"/>
      <c r="Z71" s="84"/>
      <c r="AA71" s="84"/>
      <c r="AB71" s="895"/>
      <c r="AC71" s="895"/>
      <c r="AD71" s="550"/>
      <c r="AE71" s="550"/>
      <c r="AF71" s="78">
        <f>N71-K71</f>
        <v>-118.48275862068976</v>
      </c>
      <c r="AG71" s="554">
        <f>N71/K71</f>
        <v>0.91772030651340986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1149.2</v>
      </c>
      <c r="H72" s="75">
        <f t="shared" ref="H72:H76" si="57">F72*G72</f>
        <v>79593.592000000004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1276.8888888888896</v>
      </c>
      <c r="O72" s="77">
        <f t="shared" si="52"/>
        <v>63.844444444444477</v>
      </c>
      <c r="P72" s="78">
        <f t="shared" si="53"/>
        <v>0</v>
      </c>
      <c r="Q72" s="79">
        <f t="shared" si="54"/>
        <v>-5.405555555555523</v>
      </c>
      <c r="R72" s="554">
        <f t="shared" si="50"/>
        <v>0.92194143602085887</v>
      </c>
      <c r="S72" s="910"/>
      <c r="T72" s="198">
        <v>0.33611111111111108</v>
      </c>
      <c r="U72" s="198">
        <v>0.37361111111111106</v>
      </c>
      <c r="V72" s="552">
        <v>7</v>
      </c>
      <c r="W72" s="562">
        <f t="shared" si="55"/>
        <v>53.999999999999972</v>
      </c>
      <c r="X72" s="83"/>
      <c r="Y72" s="83"/>
      <c r="Z72" s="84"/>
      <c r="AA72" s="84"/>
      <c r="AB72" s="895"/>
      <c r="AC72" s="895"/>
      <c r="AD72" s="550"/>
      <c r="AE72" s="550"/>
      <c r="AF72" s="78">
        <f>N72-K72</f>
        <v>-108.1111111111104</v>
      </c>
      <c r="AG72" s="554">
        <f>N72/K72</f>
        <v>0.92194143602085887</v>
      </c>
      <c r="AH72" s="910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925"/>
      <c r="B73" s="552" t="s">
        <v>167</v>
      </c>
      <c r="C73" s="213"/>
      <c r="D73" s="214" t="s">
        <v>122</v>
      </c>
      <c r="E73" s="215"/>
      <c r="F73" s="73">
        <v>53.36</v>
      </c>
      <c r="G73" s="74">
        <v>3979.3</v>
      </c>
      <c r="H73" s="75">
        <f t="shared" si="57"/>
        <v>212335.448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1380.1040462427743</v>
      </c>
      <c r="O73" s="77">
        <f t="shared" si="52"/>
        <v>72.637055065409172</v>
      </c>
      <c r="P73" s="78">
        <f t="shared" si="53"/>
        <v>0</v>
      </c>
      <c r="Q73" s="79">
        <f t="shared" si="54"/>
        <v>-13.468208092485568</v>
      </c>
      <c r="R73" s="554">
        <f t="shared" si="50"/>
        <v>0.84358438034399397</v>
      </c>
      <c r="S73" s="910"/>
      <c r="T73" s="198">
        <v>0.38888888888888884</v>
      </c>
      <c r="U73" s="198">
        <v>0.50902777777777775</v>
      </c>
      <c r="V73" s="552">
        <v>22</v>
      </c>
      <c r="W73" s="562">
        <f t="shared" si="55"/>
        <v>173.00000000000003</v>
      </c>
      <c r="X73" s="218">
        <v>0.37847222222222227</v>
      </c>
      <c r="Y73" s="218">
        <v>0.38750000000000001</v>
      </c>
      <c r="Z73" s="159"/>
      <c r="AA73" s="159"/>
      <c r="AB73" s="895"/>
      <c r="AC73" s="895"/>
      <c r="AD73" s="550">
        <v>1</v>
      </c>
      <c r="AE73" s="550"/>
      <c r="AF73" s="78">
        <f>N73-K73</f>
        <v>-255.8959537572257</v>
      </c>
      <c r="AG73" s="554">
        <f>N73/K73</f>
        <v>0.84358438034399408</v>
      </c>
      <c r="AH73" s="910"/>
      <c r="AJ73" s="405">
        <f t="shared" si="56"/>
        <v>7.000000000000135</v>
      </c>
      <c r="AK73" s="406">
        <f t="shared" si="58"/>
        <v>7.000000000000135</v>
      </c>
    </row>
    <row r="74" spans="1:37" ht="19.2" customHeight="1">
      <c r="A74" s="925"/>
      <c r="B74" s="552" t="s">
        <v>167</v>
      </c>
      <c r="C74" s="213"/>
      <c r="D74" s="214" t="s">
        <v>125</v>
      </c>
      <c r="E74" s="215"/>
      <c r="F74" s="73">
        <v>53.76</v>
      </c>
      <c r="G74" s="212">
        <v>2695</v>
      </c>
      <c r="H74" s="75">
        <f t="shared" si="57"/>
        <v>144883.19999999998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1347.4999999999993</v>
      </c>
      <c r="O74" s="77">
        <f t="shared" si="52"/>
        <v>84.218749999999957</v>
      </c>
      <c r="P74" s="78">
        <f t="shared" si="53"/>
        <v>0</v>
      </c>
      <c r="Q74" s="79">
        <f t="shared" si="54"/>
        <v>-5.7812500000000426</v>
      </c>
      <c r="R74" s="554">
        <f t="shared" si="50"/>
        <v>0.9357638888888884</v>
      </c>
      <c r="S74" s="910"/>
      <c r="T74" s="198">
        <v>0.54930555555555549</v>
      </c>
      <c r="U74" s="198">
        <v>0.63263888888888886</v>
      </c>
      <c r="V74" s="552">
        <v>5</v>
      </c>
      <c r="W74" s="562">
        <f t="shared" si="55"/>
        <v>120.00000000000006</v>
      </c>
      <c r="X74" s="218"/>
      <c r="Y74" s="218"/>
      <c r="Z74" s="159"/>
      <c r="AA74" s="159"/>
      <c r="AB74" s="895"/>
      <c r="AC74" s="895"/>
      <c r="AD74" s="550"/>
      <c r="AE74" s="550"/>
      <c r="AF74" s="78">
        <f t="shared" ref="AF74:AF80" si="59">N74-K74</f>
        <v>-92.500000000000682</v>
      </c>
      <c r="AG74" s="554">
        <f t="shared" ref="AG74:AG80" si="60">N74/K74</f>
        <v>0.9357638888888884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552" t="s">
        <v>167</v>
      </c>
      <c r="C75" s="94"/>
      <c r="D75" s="214" t="s">
        <v>124</v>
      </c>
      <c r="E75" s="215"/>
      <c r="F75" s="73">
        <v>47.51</v>
      </c>
      <c r="G75" s="212">
        <v>2199</v>
      </c>
      <c r="H75" s="75">
        <f t="shared" si="57"/>
        <v>104474.48999999999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1332.727272727273</v>
      </c>
      <c r="O75" s="77">
        <f t="shared" si="52"/>
        <v>78.395721925133699</v>
      </c>
      <c r="P75" s="78">
        <f t="shared" si="53"/>
        <v>0</v>
      </c>
      <c r="Q75" s="79">
        <f t="shared" si="54"/>
        <v>-6.3101604278074745</v>
      </c>
      <c r="R75" s="554">
        <f t="shared" si="50"/>
        <v>0.92550505050505061</v>
      </c>
      <c r="S75" s="910"/>
      <c r="T75" s="198">
        <v>0.64861111111111103</v>
      </c>
      <c r="U75" s="198">
        <v>0.71736111111111101</v>
      </c>
      <c r="V75" s="552">
        <v>23</v>
      </c>
      <c r="W75" s="562">
        <f t="shared" si="55"/>
        <v>98.999999999999972</v>
      </c>
      <c r="X75" s="218">
        <v>0.63680555555555551</v>
      </c>
      <c r="Y75" s="218">
        <v>0.64722222222222225</v>
      </c>
      <c r="Z75" s="159"/>
      <c r="AA75" s="159"/>
      <c r="AB75" s="895"/>
      <c r="AC75" s="895"/>
      <c r="AD75" s="550"/>
      <c r="AE75" s="550"/>
      <c r="AF75" s="78">
        <f t="shared" si="59"/>
        <v>-107.27272727272702</v>
      </c>
      <c r="AG75" s="554">
        <f t="shared" si="60"/>
        <v>0.92550505050505072</v>
      </c>
      <c r="AH75" s="910"/>
      <c r="AJ75" s="405">
        <f t="shared" si="56"/>
        <v>5.9999999999999787</v>
      </c>
      <c r="AK75" s="406">
        <f t="shared" si="58"/>
        <v>5.9999999999999787</v>
      </c>
    </row>
    <row r="76" spans="1:37" ht="19.2" customHeight="1">
      <c r="A76" s="925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910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895"/>
      <c r="AC76" s="895"/>
      <c r="AD76" s="550"/>
      <c r="AE76" s="550"/>
      <c r="AF76" s="78">
        <f t="shared" si="59"/>
        <v>0</v>
      </c>
      <c r="AG76" s="554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910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895"/>
      <c r="AC77" s="895"/>
      <c r="AD77" s="550"/>
      <c r="AE77" s="550"/>
      <c r="AF77" s="78">
        <f t="shared" si="59"/>
        <v>0</v>
      </c>
      <c r="AG77" s="554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910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895"/>
      <c r="AC78" s="895"/>
      <c r="AD78" s="550"/>
      <c r="AE78" s="550"/>
      <c r="AF78" s="78">
        <f t="shared" si="59"/>
        <v>0</v>
      </c>
      <c r="AG78" s="554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910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895"/>
      <c r="AC79" s="895"/>
      <c r="AD79" s="550"/>
      <c r="AE79" s="550"/>
      <c r="AF79" s="78">
        <f t="shared" si="59"/>
        <v>0</v>
      </c>
      <c r="AG79" s="554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910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895"/>
      <c r="AC80" s="895"/>
      <c r="AD80" s="550"/>
      <c r="AE80" s="550"/>
      <c r="AF80" s="78">
        <f t="shared" si="59"/>
        <v>0</v>
      </c>
      <c r="AG80" s="554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910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895"/>
      <c r="AC81" s="895"/>
      <c r="AD81" s="550"/>
      <c r="AE81" s="550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837</v>
      </c>
      <c r="D82" s="891" t="s">
        <v>750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1325.6156618295629</v>
      </c>
      <c r="O82" s="223">
        <f t="shared" si="61"/>
        <v>75.574729760792636</v>
      </c>
      <c r="P82" s="150">
        <f>M82-J82</f>
        <v>0</v>
      </c>
      <c r="Q82" s="151">
        <f>N82-K82</f>
        <v>-147.8843381704371</v>
      </c>
      <c r="R82" s="209">
        <f>O82/L82</f>
        <v>0.90003641762427644</v>
      </c>
      <c r="S82" s="910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1</v>
      </c>
      <c r="AE82" s="139">
        <f>SUM(AE70:AE81)</f>
        <v>0</v>
      </c>
      <c r="AF82" s="78">
        <f>N82-K82</f>
        <v>-147.8843381704371</v>
      </c>
      <c r="AG82" s="554">
        <f>N82/K82</f>
        <v>0.89963736805535321</v>
      </c>
      <c r="AH82" s="910"/>
    </row>
    <row r="83" spans="1:37" ht="19.2" customHeight="1">
      <c r="A83" s="918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358</v>
      </c>
      <c r="H83" s="116">
        <f t="shared" ref="H83:H94" si="62">F83*G83</f>
        <v>9845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90" si="63">G83/W83*60</f>
        <v>1652.3076923076878</v>
      </c>
      <c r="O83" s="221">
        <f t="shared" ref="O83:O90" si="64">N83/M83</f>
        <v>137.69230769230731</v>
      </c>
      <c r="P83" s="84">
        <f t="shared" ref="P83:P84" si="65">M83-J83</f>
        <v>0</v>
      </c>
      <c r="Q83" s="119">
        <f t="shared" ref="Q83:Q84" si="66">O83-L83</f>
        <v>-28.974358974359347</v>
      </c>
      <c r="R83" s="224">
        <f t="shared" ref="R83:R84" si="67">O83/L83</f>
        <v>0.82615384615384391</v>
      </c>
      <c r="S83" s="910">
        <f>R95</f>
        <v>0.85579280006694769</v>
      </c>
      <c r="T83" s="198">
        <v>0.33333333333333331</v>
      </c>
      <c r="U83" s="198">
        <v>0.34236111111111112</v>
      </c>
      <c r="V83" s="552">
        <v>5</v>
      </c>
      <c r="W83" s="562">
        <f t="shared" ref="W83:W93" si="68">(U83-T83)*24*60</f>
        <v>13.000000000000034</v>
      </c>
      <c r="X83" s="83"/>
      <c r="Y83" s="83"/>
      <c r="Z83" s="84"/>
      <c r="AA83" s="84"/>
      <c r="AB83" s="895"/>
      <c r="AC83" s="895"/>
      <c r="AD83" s="550"/>
      <c r="AE83" s="550"/>
      <c r="AF83" s="78">
        <f t="shared" ref="AF83:AF173" si="69">N83-K83</f>
        <v>-347.69230769231217</v>
      </c>
      <c r="AG83" s="554">
        <f t="shared" ref="AG83:AG173" si="70">N83/K83</f>
        <v>0.82615384615384391</v>
      </c>
      <c r="AH83" s="910">
        <f>AG95</f>
        <v>0.86624888466637051</v>
      </c>
      <c r="AJ83" s="62" t="str">
        <f>A83</f>
        <v>四度四組
(ET-55)</v>
      </c>
      <c r="AK83" s="404">
        <f>AVERAGE(AK84:AK94)</f>
        <v>6.4285714285714564</v>
      </c>
    </row>
    <row r="84" spans="1:37" ht="19.2" customHeight="1">
      <c r="A84" s="919"/>
      <c r="B84" s="142" t="s">
        <v>163</v>
      </c>
      <c r="C84" s="157"/>
      <c r="D84" s="225" t="s">
        <v>191</v>
      </c>
      <c r="E84" s="72"/>
      <c r="F84" s="174">
        <v>28.26</v>
      </c>
      <c r="G84" s="74">
        <v>874</v>
      </c>
      <c r="H84" s="116">
        <f t="shared" si="62"/>
        <v>24699.24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1498.2857142857129</v>
      </c>
      <c r="O84" s="221">
        <f t="shared" si="64"/>
        <v>124.85714285714273</v>
      </c>
      <c r="P84" s="84">
        <f t="shared" si="65"/>
        <v>0</v>
      </c>
      <c r="Q84" s="119">
        <f t="shared" si="66"/>
        <v>-41.809523809523924</v>
      </c>
      <c r="R84" s="224">
        <f t="shared" si="67"/>
        <v>0.74914285714285644</v>
      </c>
      <c r="S84" s="910"/>
      <c r="T84" s="198">
        <v>0.34722222222222221</v>
      </c>
      <c r="U84" s="198">
        <v>0.37152777777777779</v>
      </c>
      <c r="V84" s="552">
        <v>7</v>
      </c>
      <c r="W84" s="562">
        <f t="shared" si="68"/>
        <v>35.000000000000036</v>
      </c>
      <c r="X84" s="83"/>
      <c r="Y84" s="83"/>
      <c r="Z84" s="84"/>
      <c r="AA84" s="84"/>
      <c r="AB84" s="895"/>
      <c r="AC84" s="895"/>
      <c r="AD84" s="550"/>
      <c r="AE84" s="550"/>
      <c r="AF84" s="78">
        <f t="shared" si="69"/>
        <v>-501.71428571428714</v>
      </c>
      <c r="AG84" s="554">
        <f t="shared" si="70"/>
        <v>0.74914285714285644</v>
      </c>
      <c r="AH84" s="910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3685</v>
      </c>
      <c r="H85" s="116">
        <f t="shared" si="62"/>
        <v>225190.35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1270.6896551724142</v>
      </c>
      <c r="O85" s="221">
        <f t="shared" si="64"/>
        <v>79.418103448275886</v>
      </c>
      <c r="P85" s="84">
        <f>M85-J85</f>
        <v>0</v>
      </c>
      <c r="Q85" s="119">
        <f>O85-L85</f>
        <v>-10.581896551724114</v>
      </c>
      <c r="R85" s="224">
        <f>O85/L85</f>
        <v>0.88242337164750984</v>
      </c>
      <c r="S85" s="910"/>
      <c r="T85" s="198">
        <v>0.38680555555555557</v>
      </c>
      <c r="U85" s="198">
        <v>0.50763888888888886</v>
      </c>
      <c r="V85" s="552">
        <v>22</v>
      </c>
      <c r="W85" s="562">
        <f t="shared" si="68"/>
        <v>173.99999999999994</v>
      </c>
      <c r="X85" s="83">
        <v>0.3756944444444445</v>
      </c>
      <c r="Y85" s="83">
        <v>0.38611111111111113</v>
      </c>
      <c r="Z85" s="84"/>
      <c r="AA85" s="84"/>
      <c r="AB85" s="895"/>
      <c r="AC85" s="895"/>
      <c r="AD85" s="550"/>
      <c r="AE85" s="550"/>
      <c r="AF85" s="78">
        <f t="shared" si="69"/>
        <v>-169.31034482758582</v>
      </c>
      <c r="AG85" s="554">
        <f t="shared" si="70"/>
        <v>0.88242337164750984</v>
      </c>
      <c r="AH85" s="910"/>
      <c r="AJ85" s="405">
        <f t="shared" si="71"/>
        <v>6.0000000000000586</v>
      </c>
      <c r="AK85" s="406">
        <f t="shared" ref="AK85:AK94" si="72">IF(AJ85&gt;4,AJ85,"")</f>
        <v>6.0000000000000586</v>
      </c>
    </row>
    <row r="86" spans="1:37" ht="19.2" customHeight="1">
      <c r="A86" s="919"/>
      <c r="B86" s="142" t="s">
        <v>167</v>
      </c>
      <c r="C86" s="127"/>
      <c r="D86" s="225" t="s">
        <v>127</v>
      </c>
      <c r="E86" s="72"/>
      <c r="F86" s="174">
        <v>61.09</v>
      </c>
      <c r="G86" s="74">
        <v>2334</v>
      </c>
      <c r="H86" s="116">
        <f t="shared" si="62"/>
        <v>142584.06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1346.5384615384623</v>
      </c>
      <c r="O86" s="221">
        <f t="shared" si="64"/>
        <v>79.208144796380139</v>
      </c>
      <c r="P86" s="84">
        <f>M86-J86</f>
        <v>0</v>
      </c>
      <c r="Q86" s="119">
        <f>O86-L86</f>
        <v>-5.4977375565610345</v>
      </c>
      <c r="R86" s="224">
        <f>O86/L86</f>
        <v>0.93509615384615441</v>
      </c>
      <c r="S86" s="910"/>
      <c r="T86" s="198">
        <v>0.54791666666666661</v>
      </c>
      <c r="U86" s="198">
        <v>0.6201388888888888</v>
      </c>
      <c r="V86" s="552">
        <v>5</v>
      </c>
      <c r="W86" s="562">
        <f t="shared" si="68"/>
        <v>103.99999999999994</v>
      </c>
      <c r="X86" s="83"/>
      <c r="Y86" s="83"/>
      <c r="Z86" s="84"/>
      <c r="AA86" s="84"/>
      <c r="AB86" s="895"/>
      <c r="AC86" s="895"/>
      <c r="AD86" s="550"/>
      <c r="AE86" s="550"/>
      <c r="AF86" s="78">
        <f>N86-K86</f>
        <v>-93.461538461537657</v>
      </c>
      <c r="AG86" s="554">
        <f>N86/K86</f>
        <v>0.93509615384615441</v>
      </c>
      <c r="AH86" s="910"/>
      <c r="AJ86" s="405">
        <f t="shared" si="71"/>
        <v>5</v>
      </c>
      <c r="AK86" s="406">
        <f t="shared" si="72"/>
        <v>5</v>
      </c>
    </row>
    <row r="87" spans="1:37" ht="19.2" customHeight="1">
      <c r="A87" s="919"/>
      <c r="B87" s="142" t="s">
        <v>167</v>
      </c>
      <c r="C87" s="558"/>
      <c r="D87" s="71" t="s">
        <v>122</v>
      </c>
      <c r="E87" s="72"/>
      <c r="F87" s="174">
        <v>53.36</v>
      </c>
      <c r="G87" s="85">
        <v>2142.6999999999998</v>
      </c>
      <c r="H87" s="116">
        <f t="shared" si="62"/>
        <v>114334.47199999999</v>
      </c>
      <c r="I87" s="552">
        <v>1</v>
      </c>
      <c r="J87" s="129">
        <v>19</v>
      </c>
      <c r="K87" s="85">
        <v>1636</v>
      </c>
      <c r="L87" s="118">
        <v>86.10526315789474</v>
      </c>
      <c r="M87" s="560">
        <v>19</v>
      </c>
      <c r="N87" s="85">
        <f t="shared" si="63"/>
        <v>1412.7692307692305</v>
      </c>
      <c r="O87" s="221">
        <f t="shared" si="64"/>
        <v>74.356275303643713</v>
      </c>
      <c r="P87" s="84">
        <f>M87-J87</f>
        <v>0</v>
      </c>
      <c r="Q87" s="119">
        <f>O87-L87</f>
        <v>-11.748987854251027</v>
      </c>
      <c r="R87" s="224">
        <f>O87/L87</f>
        <v>0.86355087455331936</v>
      </c>
      <c r="S87" s="910"/>
      <c r="T87" s="198">
        <v>0.63541666666666652</v>
      </c>
      <c r="U87" s="198">
        <v>0.69861111111111096</v>
      </c>
      <c r="V87" s="552">
        <v>22</v>
      </c>
      <c r="W87" s="562">
        <f t="shared" si="68"/>
        <v>91</v>
      </c>
      <c r="X87" s="83">
        <v>0.625</v>
      </c>
      <c r="Y87" s="83">
        <v>0.63472222222222219</v>
      </c>
      <c r="Z87" s="84"/>
      <c r="AA87" s="84"/>
      <c r="AB87" s="895"/>
      <c r="AC87" s="895"/>
      <c r="AD87" s="550"/>
      <c r="AE87" s="550"/>
      <c r="AF87" s="78">
        <f>N87-K87</f>
        <v>-223.23076923076951</v>
      </c>
      <c r="AG87" s="554">
        <f>N87/K87</f>
        <v>0.86355087455331936</v>
      </c>
      <c r="AH87" s="910"/>
      <c r="AJ87" s="405">
        <f t="shared" si="71"/>
        <v>7.000000000000135</v>
      </c>
      <c r="AK87" s="406">
        <f t="shared" si="72"/>
        <v>7.000000000000135</v>
      </c>
    </row>
    <row r="88" spans="1:37" ht="19.2" customHeight="1">
      <c r="A88" s="919"/>
      <c r="B88" s="142" t="s">
        <v>167</v>
      </c>
      <c r="C88" s="558"/>
      <c r="D88" s="71" t="s">
        <v>128</v>
      </c>
      <c r="E88" s="72"/>
      <c r="F88" s="174">
        <v>69.260000000000005</v>
      </c>
      <c r="G88" s="148">
        <v>618.79999999999995</v>
      </c>
      <c r="H88" s="116">
        <f t="shared" si="62"/>
        <v>42858.088000000003</v>
      </c>
      <c r="I88" s="552">
        <v>1</v>
      </c>
      <c r="J88" s="129">
        <v>20</v>
      </c>
      <c r="K88" s="85">
        <v>1385</v>
      </c>
      <c r="L88" s="118">
        <v>69.25</v>
      </c>
      <c r="M88" s="560">
        <v>20</v>
      </c>
      <c r="N88" s="85">
        <f t="shared" si="63"/>
        <v>1280.2758620689629</v>
      </c>
      <c r="O88" s="221">
        <f t="shared" si="64"/>
        <v>64.013793103448137</v>
      </c>
      <c r="P88" s="84">
        <f t="shared" ref="P88" si="73">M88-J88</f>
        <v>0</v>
      </c>
      <c r="Q88" s="119">
        <f t="shared" ref="Q88" si="74">O88-L88</f>
        <v>-5.2362068965518631</v>
      </c>
      <c r="R88" s="224">
        <f t="shared" ref="R88" si="75">O88/L88</f>
        <v>0.92438690402091173</v>
      </c>
      <c r="S88" s="910"/>
      <c r="T88" s="198">
        <v>0.70347222222222205</v>
      </c>
      <c r="U88" s="198">
        <v>0.72361111111111098</v>
      </c>
      <c r="V88" s="552">
        <v>7</v>
      </c>
      <c r="W88" s="562">
        <f t="shared" si="68"/>
        <v>29.000000000000057</v>
      </c>
      <c r="X88" s="83"/>
      <c r="Y88" s="83"/>
      <c r="Z88" s="84"/>
      <c r="AA88" s="84"/>
      <c r="AB88" s="895"/>
      <c r="AC88" s="895"/>
      <c r="AD88" s="550"/>
      <c r="AE88" s="550"/>
      <c r="AF88" s="78">
        <f>N88-K88</f>
        <v>-104.72413793103715</v>
      </c>
      <c r="AG88" s="554">
        <f>N88/K88</f>
        <v>0.92438690402091184</v>
      </c>
      <c r="AH88" s="910"/>
      <c r="AJ88" s="405">
        <f t="shared" si="71"/>
        <v>7</v>
      </c>
      <c r="AK88" s="406">
        <f t="shared" si="72"/>
        <v>7</v>
      </c>
    </row>
    <row r="89" spans="1:37" ht="19.2" customHeight="1">
      <c r="A89" s="919"/>
      <c r="B89" s="142" t="s">
        <v>167</v>
      </c>
      <c r="C89" s="558"/>
      <c r="D89" s="71" t="s">
        <v>121</v>
      </c>
      <c r="E89" s="72"/>
      <c r="F89" s="174">
        <v>77.34</v>
      </c>
      <c r="G89" s="148">
        <v>1031.8</v>
      </c>
      <c r="H89" s="116">
        <f t="shared" si="62"/>
        <v>79799.411999999997</v>
      </c>
      <c r="I89" s="552">
        <v>1</v>
      </c>
      <c r="J89" s="129">
        <v>18</v>
      </c>
      <c r="K89" s="85">
        <v>1440</v>
      </c>
      <c r="L89" s="118">
        <v>80</v>
      </c>
      <c r="M89" s="560">
        <v>18</v>
      </c>
      <c r="N89" s="85">
        <f t="shared" si="63"/>
        <v>1317.1914893617022</v>
      </c>
      <c r="O89" s="221">
        <f t="shared" si="64"/>
        <v>73.177304964539019</v>
      </c>
      <c r="P89" s="84">
        <f>M89-J89</f>
        <v>0</v>
      </c>
      <c r="Q89" s="119">
        <f>O89-L89</f>
        <v>-6.8226950354609812</v>
      </c>
      <c r="R89" s="224">
        <f>O89/L89</f>
        <v>0.91471631205673776</v>
      </c>
      <c r="S89" s="910"/>
      <c r="T89" s="198">
        <v>0.72777777777777763</v>
      </c>
      <c r="U89" s="198">
        <v>0.76041666666666652</v>
      </c>
      <c r="V89" s="552">
        <v>6</v>
      </c>
      <c r="W89" s="562">
        <f t="shared" si="68"/>
        <v>46.999999999999993</v>
      </c>
      <c r="X89" s="83"/>
      <c r="Y89" s="83"/>
      <c r="Z89" s="84"/>
      <c r="AA89" s="84"/>
      <c r="AB89" s="895"/>
      <c r="AC89" s="895"/>
      <c r="AD89" s="550"/>
      <c r="AE89" s="550"/>
      <c r="AF89" s="78">
        <f>N89-K89</f>
        <v>-122.80851063829778</v>
      </c>
      <c r="AG89" s="554">
        <f>N89/K89</f>
        <v>0.91471631205673765</v>
      </c>
      <c r="AH89" s="910"/>
      <c r="AJ89" s="405">
        <f t="shared" si="71"/>
        <v>6</v>
      </c>
      <c r="AK89" s="406">
        <f t="shared" si="72"/>
        <v>6</v>
      </c>
    </row>
    <row r="90" spans="1:37" ht="19.2" customHeight="1">
      <c r="A90" s="919"/>
      <c r="B90" s="142" t="s">
        <v>164</v>
      </c>
      <c r="C90" s="558"/>
      <c r="D90" s="71" t="s">
        <v>104</v>
      </c>
      <c r="E90" s="72"/>
      <c r="F90" s="174">
        <v>44.3</v>
      </c>
      <c r="G90" s="74">
        <v>373.79999999999995</v>
      </c>
      <c r="H90" s="116">
        <f t="shared" si="62"/>
        <v>16559.339999999997</v>
      </c>
      <c r="I90" s="226">
        <v>1</v>
      </c>
      <c r="J90" s="129">
        <v>18</v>
      </c>
      <c r="K90" s="85">
        <v>1565</v>
      </c>
      <c r="L90" s="118">
        <v>86.944444444444443</v>
      </c>
      <c r="M90" s="560">
        <v>18</v>
      </c>
      <c r="N90" s="85">
        <f t="shared" si="63"/>
        <v>1401.7500000000048</v>
      </c>
      <c r="O90" s="221">
        <f t="shared" si="64"/>
        <v>77.87500000000027</v>
      </c>
      <c r="P90" s="84">
        <f>M90-J90</f>
        <v>0</v>
      </c>
      <c r="Q90" s="119">
        <f>O90-L90</f>
        <v>-9.0694444444441729</v>
      </c>
      <c r="R90" s="224">
        <f>O90/L90</f>
        <v>0.89568690095846959</v>
      </c>
      <c r="S90" s="910"/>
      <c r="T90" s="198">
        <v>0.76527777777777761</v>
      </c>
      <c r="U90" s="198">
        <v>0.77638888888888868</v>
      </c>
      <c r="V90" s="552">
        <v>7</v>
      </c>
      <c r="W90" s="562">
        <f t="shared" si="68"/>
        <v>15.999999999999943</v>
      </c>
      <c r="X90" s="227"/>
      <c r="Y90" s="227"/>
      <c r="Z90" s="84"/>
      <c r="AA90" s="84"/>
      <c r="AB90" s="895"/>
      <c r="AC90" s="895"/>
      <c r="AD90" s="550"/>
      <c r="AE90" s="550"/>
      <c r="AF90" s="78">
        <f t="shared" si="69"/>
        <v>-163.24999999999523</v>
      </c>
      <c r="AG90" s="554">
        <f t="shared" si="70"/>
        <v>0.89568690095846948</v>
      </c>
      <c r="AH90" s="910"/>
      <c r="AJ90" s="405">
        <f t="shared" si="71"/>
        <v>7</v>
      </c>
      <c r="AK90" s="406">
        <f t="shared" si="72"/>
        <v>7</v>
      </c>
    </row>
    <row r="91" spans="1:37" ht="19.2" customHeight="1">
      <c r="A91" s="919"/>
      <c r="B91" s="142">
        <v>0</v>
      </c>
      <c r="C91" s="558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60"/>
      <c r="N91" s="85"/>
      <c r="O91" s="221"/>
      <c r="P91" s="84"/>
      <c r="Q91" s="119"/>
      <c r="R91" s="224"/>
      <c r="S91" s="911"/>
      <c r="T91" s="198"/>
      <c r="U91" s="198"/>
      <c r="V91" s="552"/>
      <c r="W91" s="562">
        <f t="shared" si="68"/>
        <v>0</v>
      </c>
      <c r="X91" s="149"/>
      <c r="Y91" s="149"/>
      <c r="Z91" s="84"/>
      <c r="AA91" s="84"/>
      <c r="AB91" s="895"/>
      <c r="AC91" s="895"/>
      <c r="AD91" s="550"/>
      <c r="AE91" s="550"/>
      <c r="AF91" s="78">
        <f t="shared" si="69"/>
        <v>0</v>
      </c>
      <c r="AG91" s="554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895"/>
      <c r="AC92" s="895"/>
      <c r="AD92" s="550"/>
      <c r="AE92" s="550"/>
      <c r="AF92" s="78">
        <f t="shared" si="69"/>
        <v>0</v>
      </c>
      <c r="AG92" s="554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920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895"/>
      <c r="AC93" s="895"/>
      <c r="AD93" s="550"/>
      <c r="AE93" s="550"/>
      <c r="AF93" s="78">
        <f t="shared" si="69"/>
        <v>0</v>
      </c>
      <c r="AG93" s="554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920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895"/>
      <c r="AC94" s="895"/>
      <c r="AD94" s="550"/>
      <c r="AE94" s="550"/>
      <c r="AF94" s="78">
        <f t="shared" si="69"/>
        <v>0</v>
      </c>
      <c r="AG94" s="554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839</v>
      </c>
      <c r="D95" s="891" t="s">
        <v>750</v>
      </c>
      <c r="E95" s="891"/>
      <c r="F95" s="98"/>
      <c r="G95" s="99"/>
      <c r="H95" s="237"/>
      <c r="I95" s="135"/>
      <c r="J95" s="238">
        <v>16.5</v>
      </c>
      <c r="K95" s="238">
        <v>1613.25</v>
      </c>
      <c r="L95" s="239">
        <v>103.79236541107672</v>
      </c>
      <c r="M95" s="238">
        <f t="shared" ref="M95:O95" si="76">AVERAGE(M83:M94)</f>
        <v>16.5</v>
      </c>
      <c r="N95" s="238">
        <f t="shared" si="76"/>
        <v>1397.4760131880223</v>
      </c>
      <c r="O95" s="239">
        <f t="shared" si="76"/>
        <v>88.824759020717153</v>
      </c>
      <c r="P95" s="240">
        <f>M95-J95</f>
        <v>0</v>
      </c>
      <c r="Q95" s="241">
        <f t="shared" ref="Q95:Q103" si="77">O95-L95</f>
        <v>-14.967606390359563</v>
      </c>
      <c r="R95" s="242">
        <f>O95/L95</f>
        <v>0.85579280006694769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0</v>
      </c>
      <c r="AE95" s="139">
        <f>SUM(AE83:AE94)</f>
        <v>0</v>
      </c>
      <c r="AF95" s="104">
        <f t="shared" si="69"/>
        <v>-215.77398681197769</v>
      </c>
      <c r="AG95" s="555">
        <f t="shared" si="70"/>
        <v>0.86624888466637051</v>
      </c>
      <c r="AH95" s="911"/>
    </row>
    <row r="96" spans="1:37" ht="19.2" customHeight="1">
      <c r="A96" s="921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1421.55</v>
      </c>
      <c r="H96" s="75">
        <f t="shared" ref="H96:H105" si="78">F96*G96</f>
        <v>61325.667000000001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79">G96/W96*60</f>
        <v>1353.8571428571427</v>
      </c>
      <c r="O96" s="77">
        <f t="shared" ref="O96:O103" si="80">N96/M96</f>
        <v>79.638655462184857</v>
      </c>
      <c r="P96" s="78">
        <f t="shared" ref="P96:P103" si="81">M96-J96</f>
        <v>0</v>
      </c>
      <c r="Q96" s="79">
        <f t="shared" si="77"/>
        <v>-8.5966386554622005</v>
      </c>
      <c r="R96" s="554">
        <f t="shared" ref="R96:R103" si="82">O96/L96</f>
        <v>0.90257142857142836</v>
      </c>
      <c r="S96" s="910">
        <f>R108</f>
        <v>0.87986193129833046</v>
      </c>
      <c r="T96" s="80">
        <v>0.33333333333333331</v>
      </c>
      <c r="U96" s="80">
        <v>0.37708333333333333</v>
      </c>
      <c r="V96" s="550">
        <v>5</v>
      </c>
      <c r="W96" s="120">
        <f t="shared" ref="W96:W133" si="83">(U96-T96)*24*60</f>
        <v>63.000000000000014</v>
      </c>
      <c r="X96" s="126"/>
      <c r="Y96" s="126"/>
      <c r="Z96" s="84"/>
      <c r="AA96" s="84"/>
      <c r="AB96" s="895"/>
      <c r="AC96" s="895"/>
      <c r="AD96" s="550"/>
      <c r="AE96" s="550"/>
      <c r="AF96" s="84">
        <f t="shared" si="69"/>
        <v>-146.14285714285734</v>
      </c>
      <c r="AG96" s="551">
        <f t="shared" si="70"/>
        <v>0.90257142857142847</v>
      </c>
      <c r="AH96" s="894">
        <f>AG108</f>
        <v>0.86809319649510319</v>
      </c>
      <c r="AJ96" s="62" t="str">
        <f>A96</f>
        <v>四度五組
(ET-55)</v>
      </c>
      <c r="AK96" s="404">
        <f>AVERAGE(AK97:AK107)</f>
        <v>6.4285714285714226</v>
      </c>
    </row>
    <row r="97" spans="1:37" s="252" customFormat="1" ht="19.2" customHeight="1">
      <c r="A97" s="921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2823.92</v>
      </c>
      <c r="H97" s="247">
        <f t="shared" si="78"/>
        <v>82213.206116207934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1137.1489932885904</v>
      </c>
      <c r="O97" s="77">
        <f t="shared" si="80"/>
        <v>56.857449664429524</v>
      </c>
      <c r="P97" s="78">
        <f t="shared" si="81"/>
        <v>0</v>
      </c>
      <c r="Q97" s="79">
        <f t="shared" si="77"/>
        <v>-12.392550335570476</v>
      </c>
      <c r="R97" s="554">
        <f t="shared" si="82"/>
        <v>0.82104620454049859</v>
      </c>
      <c r="S97" s="910"/>
      <c r="T97" s="248">
        <v>0.39305555555555555</v>
      </c>
      <c r="U97" s="248">
        <v>0.49652777777777779</v>
      </c>
      <c r="V97" s="249">
        <v>23</v>
      </c>
      <c r="W97" s="120">
        <f t="shared" si="83"/>
        <v>149.00000000000003</v>
      </c>
      <c r="X97" s="83">
        <v>0.38194444444444442</v>
      </c>
      <c r="Y97" s="83">
        <v>0.3923611111111111</v>
      </c>
      <c r="Z97" s="84"/>
      <c r="AA97" s="84"/>
      <c r="AB97" s="895"/>
      <c r="AC97" s="895"/>
      <c r="AD97" s="249">
        <v>1</v>
      </c>
      <c r="AE97" s="249"/>
      <c r="AF97" s="250">
        <f t="shared" si="69"/>
        <v>-247.85100671140958</v>
      </c>
      <c r="AG97" s="251">
        <f t="shared" si="70"/>
        <v>0.82104620454049848</v>
      </c>
      <c r="AH97" s="894"/>
      <c r="AJ97" s="405">
        <f>IF((IF(V97&lt;10,V97,(X97-U96)*1440))=0,"",IF(V97&lt;10,V97,(X97-U96)*1440))</f>
        <v>6.9999999999999751</v>
      </c>
      <c r="AK97" s="406">
        <f>IF(AJ97&gt;4,AJ97,"")</f>
        <v>6.9999999999999751</v>
      </c>
    </row>
    <row r="98" spans="1:37" s="255" customFormat="1" ht="19.2" customHeight="1">
      <c r="A98" s="921"/>
      <c r="B98" s="552" t="s">
        <v>166</v>
      </c>
      <c r="C98" s="86"/>
      <c r="D98" s="71" t="s">
        <v>123</v>
      </c>
      <c r="E98" s="114"/>
      <c r="F98" s="245">
        <v>51.44</v>
      </c>
      <c r="G98" s="85">
        <v>1166</v>
      </c>
      <c r="H98" s="247">
        <f t="shared" si="78"/>
        <v>59979.040000000001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1185.7627118644077</v>
      </c>
      <c r="O98" s="77">
        <f t="shared" si="80"/>
        <v>59.288135593220389</v>
      </c>
      <c r="P98" s="78">
        <f t="shared" si="81"/>
        <v>0</v>
      </c>
      <c r="Q98" s="79">
        <f t="shared" si="77"/>
        <v>-12.711864406779611</v>
      </c>
      <c r="R98" s="554">
        <f t="shared" si="82"/>
        <v>0.82344632768361647</v>
      </c>
      <c r="S98" s="910"/>
      <c r="T98" s="80">
        <v>0.53680555555555554</v>
      </c>
      <c r="U98" s="80">
        <v>0.57777777777777772</v>
      </c>
      <c r="V98" s="550">
        <v>5</v>
      </c>
      <c r="W98" s="120">
        <f t="shared" si="83"/>
        <v>58.99999999999995</v>
      </c>
      <c r="X98" s="253"/>
      <c r="Y98" s="253"/>
      <c r="Z98" s="254"/>
      <c r="AA98" s="254"/>
      <c r="AB98" s="895"/>
      <c r="AC98" s="895"/>
      <c r="AD98" s="550"/>
      <c r="AE98" s="550"/>
      <c r="AF98" s="250">
        <f t="shared" si="69"/>
        <v>-254.23728813559228</v>
      </c>
      <c r="AG98" s="551">
        <f t="shared" si="70"/>
        <v>0.82344632768361647</v>
      </c>
      <c r="AH98" s="894"/>
      <c r="AJ98" s="405">
        <f t="shared" ref="AJ98:AJ107" si="84">IF((IF(V98&lt;10,V98,(X98-U97)*1440))=0,"",IF(V98&lt;10,V98,(X98-U97)*1440))</f>
        <v>5</v>
      </c>
      <c r="AK98" s="406">
        <f t="shared" ref="AK98:AK107" si="85">IF(AJ98&gt;4,AJ98,"")</f>
        <v>5</v>
      </c>
    </row>
    <row r="99" spans="1:37" ht="19.2" customHeight="1">
      <c r="A99" s="921"/>
      <c r="B99" s="552" t="s">
        <v>166</v>
      </c>
      <c r="C99" s="112"/>
      <c r="D99" s="113" t="s">
        <v>192</v>
      </c>
      <c r="E99" s="114"/>
      <c r="F99" s="245">
        <v>56.43</v>
      </c>
      <c r="G99" s="85">
        <v>1554</v>
      </c>
      <c r="H99" s="247">
        <f t="shared" si="78"/>
        <v>87692.22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79"/>
        <v>1294.9999999999991</v>
      </c>
      <c r="O99" s="77">
        <f t="shared" si="80"/>
        <v>68.157894736842053</v>
      </c>
      <c r="P99" s="78">
        <f t="shared" si="81"/>
        <v>0</v>
      </c>
      <c r="Q99" s="79">
        <f t="shared" si="77"/>
        <v>-4.7368421052632073</v>
      </c>
      <c r="R99" s="554">
        <f t="shared" si="82"/>
        <v>0.93501805054151554</v>
      </c>
      <c r="S99" s="910"/>
      <c r="T99" s="80">
        <v>0.58263888888888882</v>
      </c>
      <c r="U99" s="80">
        <v>0.63263888888888886</v>
      </c>
      <c r="V99" s="550">
        <v>7</v>
      </c>
      <c r="W99" s="120">
        <f t="shared" si="83"/>
        <v>72.000000000000057</v>
      </c>
      <c r="X99" s="218"/>
      <c r="Y99" s="218"/>
      <c r="Z99" s="159"/>
      <c r="AA99" s="159"/>
      <c r="AB99" s="895"/>
      <c r="AC99" s="895"/>
      <c r="AD99" s="550"/>
      <c r="AE99" s="550"/>
      <c r="AF99" s="250">
        <f t="shared" si="69"/>
        <v>-90.000000000000909</v>
      </c>
      <c r="AG99" s="251">
        <f t="shared" si="70"/>
        <v>0.93501805054151554</v>
      </c>
      <c r="AH99" s="894"/>
      <c r="AJ99" s="405">
        <f t="shared" si="84"/>
        <v>7</v>
      </c>
      <c r="AK99" s="406">
        <f t="shared" si="85"/>
        <v>7</v>
      </c>
    </row>
    <row r="100" spans="1:37" s="255" customFormat="1" ht="19.2" customHeight="1">
      <c r="A100" s="921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1098</v>
      </c>
      <c r="H100" s="247">
        <f t="shared" si="78"/>
        <v>62915.399999999994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1291.7647058823534</v>
      </c>
      <c r="O100" s="77">
        <f t="shared" si="80"/>
        <v>67.987616099071232</v>
      </c>
      <c r="P100" s="78">
        <f t="shared" si="81"/>
        <v>0</v>
      </c>
      <c r="Q100" s="79">
        <f t="shared" si="77"/>
        <v>-7.8018575851392882</v>
      </c>
      <c r="R100" s="554">
        <f t="shared" si="82"/>
        <v>0.89705882352941213</v>
      </c>
      <c r="S100" s="910"/>
      <c r="T100" s="248">
        <v>0.64791666666666659</v>
      </c>
      <c r="U100" s="248">
        <v>0.68333333333333324</v>
      </c>
      <c r="V100" s="249">
        <v>22</v>
      </c>
      <c r="W100" s="120">
        <f t="shared" si="83"/>
        <v>50.999999999999979</v>
      </c>
      <c r="X100" s="256">
        <v>0.63680555555555551</v>
      </c>
      <c r="Y100" s="256">
        <v>0.64722222222222225</v>
      </c>
      <c r="Z100" s="254"/>
      <c r="AA100" s="254"/>
      <c r="AB100" s="895"/>
      <c r="AC100" s="895"/>
      <c r="AD100" s="550"/>
      <c r="AE100" s="550"/>
      <c r="AF100" s="250">
        <f t="shared" si="69"/>
        <v>-148.23529411764662</v>
      </c>
      <c r="AG100" s="551">
        <f t="shared" si="70"/>
        <v>0.89705882352941202</v>
      </c>
      <c r="AH100" s="894"/>
      <c r="AJ100" s="405">
        <f t="shared" si="84"/>
        <v>5.9999999999999787</v>
      </c>
      <c r="AK100" s="406">
        <f t="shared" si="85"/>
        <v>5.9999999999999787</v>
      </c>
    </row>
    <row r="101" spans="1:37" s="255" customFormat="1" ht="19.2" customHeight="1">
      <c r="A101" s="921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385.08</v>
      </c>
      <c r="H101" s="247">
        <f t="shared" si="78"/>
        <v>11210.891743119264</v>
      </c>
      <c r="I101" s="550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1100.2285714285754</v>
      </c>
      <c r="O101" s="77">
        <f t="shared" si="80"/>
        <v>57.906766917293439</v>
      </c>
      <c r="P101" s="78">
        <f t="shared" si="81"/>
        <v>-1</v>
      </c>
      <c r="Q101" s="79">
        <f t="shared" si="77"/>
        <v>-11.343233082706561</v>
      </c>
      <c r="R101" s="554">
        <f t="shared" si="82"/>
        <v>0.83619880024972471</v>
      </c>
      <c r="S101" s="910"/>
      <c r="T101" s="248">
        <v>0.68749999999999989</v>
      </c>
      <c r="U101" s="80">
        <v>0.70208333333333317</v>
      </c>
      <c r="V101" s="249">
        <v>6</v>
      </c>
      <c r="W101" s="120">
        <f t="shared" si="83"/>
        <v>20.999999999999925</v>
      </c>
      <c r="X101" s="257"/>
      <c r="Y101" s="257"/>
      <c r="Z101" s="254"/>
      <c r="AA101" s="254"/>
      <c r="AB101" s="895"/>
      <c r="AC101" s="895"/>
      <c r="AD101" s="550"/>
      <c r="AE101" s="550"/>
      <c r="AF101" s="250">
        <f t="shared" si="69"/>
        <v>-284.77142857142462</v>
      </c>
      <c r="AG101" s="251">
        <f t="shared" si="70"/>
        <v>0.79438886023723854</v>
      </c>
      <c r="AH101" s="894"/>
      <c r="AJ101" s="405">
        <f t="shared" si="84"/>
        <v>6</v>
      </c>
      <c r="AK101" s="406">
        <f t="shared" si="85"/>
        <v>6</v>
      </c>
    </row>
    <row r="102" spans="1:37" s="255" customFormat="1" ht="19.2" customHeight="1">
      <c r="A102" s="921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765.44999999999993</v>
      </c>
      <c r="H102" s="247">
        <f t="shared" si="78"/>
        <v>33021.512999999999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1350.794117647057</v>
      </c>
      <c r="O102" s="77">
        <f t="shared" si="80"/>
        <v>79.458477508650404</v>
      </c>
      <c r="P102" s="78">
        <f t="shared" si="81"/>
        <v>0</v>
      </c>
      <c r="Q102" s="79">
        <f t="shared" si="77"/>
        <v>-8.7768166089966542</v>
      </c>
      <c r="R102" s="554">
        <f t="shared" si="82"/>
        <v>0.90052941176470458</v>
      </c>
      <c r="S102" s="910"/>
      <c r="T102" s="248">
        <v>0.70694444444444426</v>
      </c>
      <c r="U102" s="248">
        <v>0.7305555555555554</v>
      </c>
      <c r="V102" s="249">
        <v>7</v>
      </c>
      <c r="W102" s="120">
        <f t="shared" si="83"/>
        <v>34.000000000000043</v>
      </c>
      <c r="X102" s="257"/>
      <c r="Y102" s="257"/>
      <c r="Z102" s="254"/>
      <c r="AA102" s="254"/>
      <c r="AB102" s="895"/>
      <c r="AC102" s="895"/>
      <c r="AD102" s="550"/>
      <c r="AE102" s="550"/>
      <c r="AF102" s="250">
        <f t="shared" si="69"/>
        <v>-149.20588235294304</v>
      </c>
      <c r="AG102" s="551">
        <f t="shared" si="70"/>
        <v>0.90052941176470469</v>
      </c>
      <c r="AH102" s="894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921"/>
      <c r="B103" s="552" t="s">
        <v>166</v>
      </c>
      <c r="C103" s="258"/>
      <c r="D103" s="113" t="s">
        <v>190</v>
      </c>
      <c r="E103" s="114"/>
      <c r="F103" s="245">
        <v>47.6</v>
      </c>
      <c r="G103" s="85">
        <v>1891</v>
      </c>
      <c r="H103" s="247">
        <f t="shared" si="78"/>
        <v>90011.6</v>
      </c>
      <c r="I103" s="259"/>
      <c r="J103" s="76">
        <v>21</v>
      </c>
      <c r="K103" s="74">
        <v>1440</v>
      </c>
      <c r="L103" s="77">
        <v>68.571428571428569</v>
      </c>
      <c r="M103" s="129">
        <v>20</v>
      </c>
      <c r="N103" s="74">
        <f t="shared" si="79"/>
        <v>1246.8131868131848</v>
      </c>
      <c r="O103" s="77">
        <f t="shared" si="80"/>
        <v>62.340659340659236</v>
      </c>
      <c r="P103" s="78">
        <f t="shared" si="81"/>
        <v>-1</v>
      </c>
      <c r="Q103" s="79">
        <f t="shared" si="77"/>
        <v>-6.230769230769333</v>
      </c>
      <c r="R103" s="554">
        <f t="shared" si="82"/>
        <v>0.90913461538461393</v>
      </c>
      <c r="S103" s="910"/>
      <c r="T103" s="248">
        <v>0.73541666666666661</v>
      </c>
      <c r="U103" s="248">
        <v>0.79861111111111116</v>
      </c>
      <c r="V103" s="249">
        <v>7</v>
      </c>
      <c r="W103" s="120">
        <f t="shared" si="83"/>
        <v>91.000000000000156</v>
      </c>
      <c r="X103" s="257"/>
      <c r="Y103" s="257"/>
      <c r="Z103" s="254"/>
      <c r="AA103" s="254"/>
      <c r="AB103" s="895"/>
      <c r="AC103" s="895"/>
      <c r="AD103" s="550"/>
      <c r="AE103" s="550"/>
      <c r="AF103" s="84">
        <f t="shared" si="69"/>
        <v>-193.18681318681524</v>
      </c>
      <c r="AG103" s="551">
        <f t="shared" si="70"/>
        <v>0.86584249084248943</v>
      </c>
      <c r="AH103" s="894"/>
      <c r="AJ103" s="405">
        <f t="shared" si="84"/>
        <v>7</v>
      </c>
      <c r="AK103" s="406">
        <f t="shared" si="85"/>
        <v>7</v>
      </c>
    </row>
    <row r="104" spans="1:37" s="255" customFormat="1" ht="19.2" customHeight="1">
      <c r="A104" s="921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911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895"/>
      <c r="AC104" s="895"/>
      <c r="AD104" s="550"/>
      <c r="AE104" s="550"/>
      <c r="AF104" s="250">
        <f t="shared" si="69"/>
        <v>0</v>
      </c>
      <c r="AG104" s="251" t="e">
        <f t="shared" si="70"/>
        <v>#DIV/0!</v>
      </c>
      <c r="AH104" s="894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921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911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895"/>
      <c r="AC105" s="895"/>
      <c r="AD105" s="550"/>
      <c r="AE105" s="550"/>
      <c r="AF105" s="84">
        <f t="shared" si="69"/>
        <v>0</v>
      </c>
      <c r="AG105" s="551" t="e">
        <f t="shared" si="70"/>
        <v>#DIV/0!</v>
      </c>
      <c r="AH105" s="894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9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895"/>
      <c r="AC106" s="895"/>
      <c r="AD106" s="550"/>
      <c r="AE106" s="550"/>
      <c r="AF106" s="84">
        <f t="shared" si="69"/>
        <v>0</v>
      </c>
      <c r="AG106" s="551" t="e">
        <f t="shared" si="70"/>
        <v>#DIV/0!</v>
      </c>
      <c r="AH106" s="894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9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895"/>
      <c r="AC107" s="895"/>
      <c r="AD107" s="550"/>
      <c r="AE107" s="550"/>
      <c r="AF107" s="254"/>
      <c r="AG107" s="551"/>
      <c r="AH107" s="894"/>
      <c r="AJ107" s="405" t="str">
        <f t="shared" si="84"/>
        <v/>
      </c>
      <c r="AK107" s="406" t="str">
        <f t="shared" si="85"/>
        <v/>
      </c>
    </row>
    <row r="108" spans="1:37" ht="19.2" customHeight="1">
      <c r="A108" s="921"/>
      <c r="B108" s="142">
        <v>0</v>
      </c>
      <c r="C108" s="132" t="s">
        <v>841</v>
      </c>
      <c r="D108" s="891" t="s">
        <v>750</v>
      </c>
      <c r="E108" s="891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6">AVERAGE(M96:M107)</f>
        <v>18.875</v>
      </c>
      <c r="N108" s="103">
        <f t="shared" si="86"/>
        <v>1245.1711787226636</v>
      </c>
      <c r="O108" s="136">
        <f t="shared" si="86"/>
        <v>66.454456915293903</v>
      </c>
      <c r="P108" s="84">
        <f t="shared" ref="P108:P116" si="87">M108-J108</f>
        <v>-0.25</v>
      </c>
      <c r="Q108" s="119">
        <f t="shared" ref="Q108:Q116" si="88">O108-L108</f>
        <v>-9.0738215013358996</v>
      </c>
      <c r="R108" s="137">
        <f t="shared" ref="R108:R116" si="89">O108/L108</f>
        <v>0.87986193129833046</v>
      </c>
      <c r="S108" s="911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1</v>
      </c>
      <c r="AE108" s="139">
        <f>SUM(AE96:AE107)</f>
        <v>0</v>
      </c>
      <c r="AF108" s="84">
        <f t="shared" si="69"/>
        <v>-189.20382127733637</v>
      </c>
      <c r="AG108" s="551">
        <f t="shared" si="70"/>
        <v>0.86809319649510319</v>
      </c>
      <c r="AH108" s="894"/>
      <c r="AK108" s="404"/>
    </row>
    <row r="109" spans="1:37" ht="19.2" customHeight="1">
      <c r="A109" s="912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1166</v>
      </c>
      <c r="H109" s="75">
        <f t="shared" ref="H109:H119" si="90">F109*G109</f>
        <v>59979.040000000001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6" si="91">G109/W109*60</f>
        <v>1206.2068965517251</v>
      </c>
      <c r="O109" s="77">
        <f t="shared" ref="O109:O116" si="92">N109/M109</f>
        <v>60.310344827586256</v>
      </c>
      <c r="P109" s="78">
        <f t="shared" si="87"/>
        <v>0</v>
      </c>
      <c r="Q109" s="79">
        <f t="shared" si="88"/>
        <v>-11.689655172413744</v>
      </c>
      <c r="R109" s="554">
        <f t="shared" si="89"/>
        <v>0.83764367816092022</v>
      </c>
      <c r="S109" s="915">
        <f>R121</f>
        <v>0.93586671790471465</v>
      </c>
      <c r="T109" s="265">
        <v>0.5</v>
      </c>
      <c r="U109" s="265">
        <v>0.54027777777777775</v>
      </c>
      <c r="V109" s="266">
        <v>5</v>
      </c>
      <c r="W109" s="562">
        <f t="shared" si="83"/>
        <v>57.999999999999957</v>
      </c>
      <c r="X109" s="83"/>
      <c r="Y109" s="83"/>
      <c r="Z109" s="84"/>
      <c r="AA109" s="84"/>
      <c r="AB109" s="895"/>
      <c r="AC109" s="895"/>
      <c r="AD109" s="550"/>
      <c r="AE109" s="550"/>
      <c r="AF109" s="78">
        <f t="shared" si="69"/>
        <v>-233.79310344827491</v>
      </c>
      <c r="AG109" s="160">
        <f t="shared" si="70"/>
        <v>0.83764367816092022</v>
      </c>
      <c r="AH109" s="894">
        <f>AG121</f>
        <v>0.93215771516467549</v>
      </c>
      <c r="AJ109" s="62" t="str">
        <f>A109</f>
        <v>綜合一組
(ET-55)</v>
      </c>
      <c r="AK109" s="404">
        <f>AVERAGE(AK110:AK120)</f>
        <v>6.2857142857143709</v>
      </c>
    </row>
    <row r="110" spans="1:37" ht="19.2" customHeight="1">
      <c r="A110" s="913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1979</v>
      </c>
      <c r="H110" s="75">
        <f t="shared" si="90"/>
        <v>59301.711525189778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91"/>
        <v>1099.444444444445</v>
      </c>
      <c r="O110" s="77">
        <f t="shared" si="92"/>
        <v>61.080246913580282</v>
      </c>
      <c r="P110" s="78">
        <f t="shared" si="87"/>
        <v>0</v>
      </c>
      <c r="Q110" s="79">
        <f t="shared" si="88"/>
        <v>-5.5864197530863891</v>
      </c>
      <c r="R110" s="554">
        <f t="shared" si="89"/>
        <v>0.91620370370370419</v>
      </c>
      <c r="S110" s="901"/>
      <c r="T110" s="265">
        <v>0.54513888888888884</v>
      </c>
      <c r="U110" s="265">
        <v>0.6201388888888888</v>
      </c>
      <c r="V110" s="266">
        <v>7</v>
      </c>
      <c r="W110" s="562">
        <f t="shared" si="83"/>
        <v>107.99999999999994</v>
      </c>
      <c r="X110" s="227"/>
      <c r="Y110" s="227"/>
      <c r="Z110" s="84"/>
      <c r="AA110" s="84"/>
      <c r="AB110" s="895"/>
      <c r="AC110" s="895"/>
      <c r="AD110" s="550">
        <v>1</v>
      </c>
      <c r="AE110" s="550"/>
      <c r="AF110" s="78">
        <f t="shared" si="69"/>
        <v>-100.55555555555497</v>
      </c>
      <c r="AG110" s="160">
        <f t="shared" si="70"/>
        <v>0.91620370370370419</v>
      </c>
      <c r="AH110" s="894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913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1310.75</v>
      </c>
      <c r="H111" s="75">
        <f t="shared" si="90"/>
        <v>44866.972499999996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1"/>
        <v>2125.540540540539</v>
      </c>
      <c r="O111" s="77">
        <f t="shared" si="92"/>
        <v>163.5031185031184</v>
      </c>
      <c r="P111" s="78">
        <f t="shared" si="87"/>
        <v>0</v>
      </c>
      <c r="Q111" s="79">
        <f t="shared" si="88"/>
        <v>-9.5738045738046651</v>
      </c>
      <c r="R111" s="554">
        <f t="shared" si="89"/>
        <v>0.94468468468468414</v>
      </c>
      <c r="S111" s="901"/>
      <c r="T111" s="265">
        <v>0.63541666666666652</v>
      </c>
      <c r="U111" s="265">
        <v>0.66111111111111098</v>
      </c>
      <c r="V111" s="266">
        <v>22</v>
      </c>
      <c r="W111" s="562">
        <f t="shared" si="83"/>
        <v>37.000000000000028</v>
      </c>
      <c r="X111" s="83">
        <v>0.625</v>
      </c>
      <c r="Y111" s="83">
        <v>0.63472222222222219</v>
      </c>
      <c r="Z111" s="84"/>
      <c r="AA111" s="84"/>
      <c r="AB111" s="895"/>
      <c r="AC111" s="895"/>
      <c r="AD111" s="550"/>
      <c r="AE111" s="550"/>
      <c r="AF111" s="78">
        <f t="shared" si="69"/>
        <v>-124.45945945946096</v>
      </c>
      <c r="AG111" s="160">
        <f t="shared" si="70"/>
        <v>0.94468468468468403</v>
      </c>
      <c r="AH111" s="894"/>
      <c r="AJ111" s="405">
        <f t="shared" ref="AJ111:AJ120" si="93">IF((IF(V111&lt;10,V111,(X111-U110)*1440))=0,"",IF(V111&lt;10,V111,(X111-U110)*1440))</f>
        <v>7.000000000000135</v>
      </c>
      <c r="AK111" s="406">
        <f t="shared" ref="AK111:AK120" si="94">IF(AJ111&gt;4,AJ111,"")</f>
        <v>7.000000000000135</v>
      </c>
    </row>
    <row r="112" spans="1:37" ht="19.2" customHeight="1">
      <c r="A112" s="913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2351.6499999999996</v>
      </c>
      <c r="H112" s="75">
        <f t="shared" si="90"/>
        <v>84259.619499999986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91"/>
        <v>2105.9552238805995</v>
      </c>
      <c r="O112" s="77">
        <f t="shared" si="92"/>
        <v>191.45047489823631</v>
      </c>
      <c r="P112" s="78">
        <f t="shared" si="87"/>
        <v>0</v>
      </c>
      <c r="Q112" s="79">
        <f t="shared" si="88"/>
        <v>-13.094979647218224</v>
      </c>
      <c r="R112" s="554">
        <f t="shared" si="89"/>
        <v>0.93598009950248873</v>
      </c>
      <c r="S112" s="901"/>
      <c r="T112" s="265">
        <v>0.66527777777777763</v>
      </c>
      <c r="U112" s="265">
        <v>0.71180555555555536</v>
      </c>
      <c r="V112" s="266">
        <v>6</v>
      </c>
      <c r="W112" s="562">
        <f t="shared" si="83"/>
        <v>66.999999999999915</v>
      </c>
      <c r="X112" s="253"/>
      <c r="Y112" s="253"/>
      <c r="Z112" s="84"/>
      <c r="AA112" s="84"/>
      <c r="AB112" s="895"/>
      <c r="AC112" s="895"/>
      <c r="AD112" s="550"/>
      <c r="AE112" s="550"/>
      <c r="AF112" s="78">
        <f t="shared" si="69"/>
        <v>-144.04477611940047</v>
      </c>
      <c r="AG112" s="160">
        <f t="shared" si="70"/>
        <v>0.93598009950248873</v>
      </c>
      <c r="AH112" s="894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913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1274</v>
      </c>
      <c r="H113" s="75">
        <f t="shared" si="90"/>
        <v>74108.58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91"/>
        <v>1389.8181818181827</v>
      </c>
      <c r="O113" s="77">
        <f t="shared" si="92"/>
        <v>99.272727272727337</v>
      </c>
      <c r="P113" s="78">
        <f t="shared" si="87"/>
        <v>0</v>
      </c>
      <c r="Q113" s="79">
        <f t="shared" si="88"/>
        <v>-3.5844155844155239</v>
      </c>
      <c r="R113" s="554">
        <f t="shared" si="89"/>
        <v>0.96515151515151576</v>
      </c>
      <c r="S113" s="901"/>
      <c r="T113" s="265">
        <v>0.7520833333333331</v>
      </c>
      <c r="U113" s="265">
        <v>0.79027777777777752</v>
      </c>
      <c r="V113" s="266">
        <v>5</v>
      </c>
      <c r="W113" s="562">
        <f t="shared" si="83"/>
        <v>54.999999999999964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-50.181818181817334</v>
      </c>
      <c r="AG113" s="160">
        <f t="shared" si="70"/>
        <v>0.96515151515151576</v>
      </c>
      <c r="AH113" s="894"/>
      <c r="AJ113" s="405">
        <f t="shared" si="93"/>
        <v>5</v>
      </c>
      <c r="AK113" s="406">
        <f t="shared" si="94"/>
        <v>5</v>
      </c>
    </row>
    <row r="114" spans="1:37" s="255" customFormat="1" ht="19.2" customHeight="1">
      <c r="A114" s="913"/>
      <c r="B114" s="552" t="s">
        <v>166</v>
      </c>
      <c r="C114" s="213"/>
      <c r="D114" s="113" t="s">
        <v>134</v>
      </c>
      <c r="E114" s="72"/>
      <c r="F114" s="73">
        <v>55.56</v>
      </c>
      <c r="G114" s="74">
        <v>1289</v>
      </c>
      <c r="H114" s="75">
        <f t="shared" si="90"/>
        <v>71616.84</v>
      </c>
      <c r="I114" s="550"/>
      <c r="J114" s="76">
        <v>16</v>
      </c>
      <c r="K114" s="74">
        <v>1440</v>
      </c>
      <c r="L114" s="77">
        <v>90</v>
      </c>
      <c r="M114" s="560">
        <v>16</v>
      </c>
      <c r="N114" s="74">
        <f t="shared" si="91"/>
        <v>1381.0714285714296</v>
      </c>
      <c r="O114" s="77">
        <f t="shared" si="92"/>
        <v>86.316964285714349</v>
      </c>
      <c r="P114" s="78">
        <f t="shared" si="87"/>
        <v>0</v>
      </c>
      <c r="Q114" s="79">
        <f t="shared" si="88"/>
        <v>-3.6830357142856514</v>
      </c>
      <c r="R114" s="554">
        <f t="shared" si="89"/>
        <v>0.9590773809523816</v>
      </c>
      <c r="S114" s="901"/>
      <c r="T114" s="265">
        <v>0.79513888888888862</v>
      </c>
      <c r="U114" s="265">
        <v>0.83402777777777748</v>
      </c>
      <c r="V114" s="266">
        <v>7</v>
      </c>
      <c r="W114" s="562">
        <f t="shared" si="83"/>
        <v>55.999999999999957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-58.928571428570422</v>
      </c>
      <c r="AG114" s="160">
        <f t="shared" si="70"/>
        <v>0.9590773809523816</v>
      </c>
      <c r="AH114" s="894"/>
      <c r="AJ114" s="405">
        <f t="shared" si="93"/>
        <v>7</v>
      </c>
      <c r="AK114" s="406">
        <f t="shared" si="94"/>
        <v>7</v>
      </c>
    </row>
    <row r="115" spans="1:37" s="255" customFormat="1" ht="19.2" customHeight="1">
      <c r="A115" s="913"/>
      <c r="B115" s="552" t="s">
        <v>166</v>
      </c>
      <c r="C115" s="213"/>
      <c r="D115" s="113" t="s">
        <v>156</v>
      </c>
      <c r="E115" s="114"/>
      <c r="F115" s="73">
        <v>51.06</v>
      </c>
      <c r="G115" s="268">
        <v>1587</v>
      </c>
      <c r="H115" s="75">
        <f t="shared" si="90"/>
        <v>81032.22</v>
      </c>
      <c r="I115" s="550"/>
      <c r="J115" s="76">
        <v>16</v>
      </c>
      <c r="K115" s="74">
        <v>1500</v>
      </c>
      <c r="L115" s="77">
        <v>93.75</v>
      </c>
      <c r="M115" s="560">
        <v>16</v>
      </c>
      <c r="N115" s="74">
        <f t="shared" si="91"/>
        <v>1379.9999999999984</v>
      </c>
      <c r="O115" s="77">
        <f t="shared" si="92"/>
        <v>86.249999999999901</v>
      </c>
      <c r="P115" s="78">
        <f t="shared" si="87"/>
        <v>0</v>
      </c>
      <c r="Q115" s="79">
        <f t="shared" si="88"/>
        <v>-7.5000000000000995</v>
      </c>
      <c r="R115" s="554">
        <f t="shared" si="89"/>
        <v>0.91999999999999893</v>
      </c>
      <c r="S115" s="901"/>
      <c r="T115" s="265">
        <v>0.83819444444444413</v>
      </c>
      <c r="U115" s="265">
        <v>0.88611111111111085</v>
      </c>
      <c r="V115" s="266">
        <v>6</v>
      </c>
      <c r="W115" s="562">
        <f t="shared" si="83"/>
        <v>69.000000000000071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-120.00000000000159</v>
      </c>
      <c r="AG115" s="160">
        <f t="shared" si="70"/>
        <v>0.91999999999999893</v>
      </c>
      <c r="AH115" s="894"/>
      <c r="AJ115" s="405">
        <f t="shared" si="93"/>
        <v>6</v>
      </c>
      <c r="AK115" s="406">
        <f t="shared" si="94"/>
        <v>6</v>
      </c>
    </row>
    <row r="116" spans="1:37" s="255" customFormat="1" ht="19.2" customHeight="1">
      <c r="A116" s="913"/>
      <c r="B116" s="552" t="s">
        <v>166</v>
      </c>
      <c r="C116" s="86"/>
      <c r="D116" s="113" t="s">
        <v>151</v>
      </c>
      <c r="E116" s="114"/>
      <c r="F116" s="73">
        <v>50.49</v>
      </c>
      <c r="G116" s="268">
        <v>1532</v>
      </c>
      <c r="H116" s="75">
        <f t="shared" si="90"/>
        <v>77350.680000000008</v>
      </c>
      <c r="I116" s="550"/>
      <c r="J116" s="76">
        <v>14</v>
      </c>
      <c r="K116" s="74">
        <v>1440</v>
      </c>
      <c r="L116" s="77">
        <v>102.85714285714286</v>
      </c>
      <c r="M116" s="560">
        <v>14</v>
      </c>
      <c r="N116" s="74">
        <f t="shared" si="91"/>
        <v>1392.7272727272741</v>
      </c>
      <c r="O116" s="77">
        <f t="shared" si="92"/>
        <v>99.480519480519575</v>
      </c>
      <c r="P116" s="78">
        <f t="shared" si="87"/>
        <v>0</v>
      </c>
      <c r="Q116" s="79">
        <f t="shared" si="88"/>
        <v>-3.3766233766232858</v>
      </c>
      <c r="R116" s="554">
        <f t="shared" si="89"/>
        <v>0.96717171717171802</v>
      </c>
      <c r="S116" s="901"/>
      <c r="T116" s="265">
        <v>0.90138888888888857</v>
      </c>
      <c r="U116" s="265">
        <v>0.94722222222222185</v>
      </c>
      <c r="V116" s="266">
        <v>22</v>
      </c>
      <c r="W116" s="562">
        <f t="shared" si="83"/>
        <v>65.999999999999929</v>
      </c>
      <c r="X116" s="253">
        <v>0.89027777777777783</v>
      </c>
      <c r="Y116" s="253">
        <v>0.90069444444444446</v>
      </c>
      <c r="Z116" s="254"/>
      <c r="AA116" s="254"/>
      <c r="AB116" s="895"/>
      <c r="AC116" s="895"/>
      <c r="AD116" s="258"/>
      <c r="AE116" s="258"/>
      <c r="AF116" s="78">
        <f t="shared" si="69"/>
        <v>-47.272727272725888</v>
      </c>
      <c r="AG116" s="160">
        <f t="shared" si="70"/>
        <v>0.96717171717171813</v>
      </c>
      <c r="AH116" s="894"/>
      <c r="AJ116" s="405">
        <f t="shared" si="93"/>
        <v>6.0000000000004583</v>
      </c>
      <c r="AK116" s="406">
        <f t="shared" si="94"/>
        <v>6.0000000000004583</v>
      </c>
    </row>
    <row r="117" spans="1:37" s="255" customFormat="1" ht="19.2" customHeight="1">
      <c r="A117" s="913"/>
      <c r="B117" s="552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550"/>
      <c r="J117" s="76"/>
      <c r="K117" s="74"/>
      <c r="L117" s="77"/>
      <c r="M117" s="560"/>
      <c r="N117" s="74"/>
      <c r="O117" s="77"/>
      <c r="P117" s="78"/>
      <c r="Q117" s="79"/>
      <c r="R117" s="554"/>
      <c r="S117" s="901"/>
      <c r="T117" s="265"/>
      <c r="U117" s="265"/>
      <c r="V117" s="266"/>
      <c r="W117" s="562">
        <f t="shared" si="83"/>
        <v>0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0</v>
      </c>
      <c r="AG117" s="160" t="e">
        <f t="shared" si="70"/>
        <v>#DIV/0!</v>
      </c>
      <c r="AH117" s="894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913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901"/>
      <c r="T118" s="265"/>
      <c r="U118" s="265"/>
      <c r="V118" s="266"/>
      <c r="W118" s="562">
        <f t="shared" si="83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913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901"/>
      <c r="T119" s="265"/>
      <c r="U119" s="265"/>
      <c r="V119" s="266"/>
      <c r="W119" s="562">
        <f t="shared" si="83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913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901"/>
      <c r="T120" s="265"/>
      <c r="U120" s="265"/>
      <c r="V120" s="266"/>
      <c r="W120" s="562">
        <f t="shared" si="83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3"/>
        <v/>
      </c>
      <c r="AK120" s="406" t="str">
        <f t="shared" si="94"/>
        <v/>
      </c>
    </row>
    <row r="121" spans="1:37" ht="19.2" customHeight="1">
      <c r="A121" s="914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15.25</v>
      </c>
      <c r="K121" s="238">
        <v>1620</v>
      </c>
      <c r="L121" s="239">
        <v>113.21916625041625</v>
      </c>
      <c r="M121" s="238">
        <f>AVERAGE(M109:M120)</f>
        <v>15.25</v>
      </c>
      <c r="N121" s="238">
        <f t="shared" ref="N121:O121" si="95">AVERAGE(N109:N120)</f>
        <v>1510.0954985667743</v>
      </c>
      <c r="O121" s="239">
        <f t="shared" si="95"/>
        <v>105.9580495226853</v>
      </c>
      <c r="P121" s="78">
        <f t="shared" ref="P121:P129" si="96">M121-J121</f>
        <v>0</v>
      </c>
      <c r="Q121" s="79">
        <f t="shared" ref="Q121:Q129" si="97">O121-L121</f>
        <v>-7.2611167277309505</v>
      </c>
      <c r="R121" s="209">
        <f t="shared" ref="R121:R129" si="98">O121/L121</f>
        <v>0.93586671790471465</v>
      </c>
      <c r="S121" s="909"/>
      <c r="T121" s="198"/>
      <c r="U121" s="198"/>
      <c r="V121" s="74"/>
      <c r="W121" s="562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1</v>
      </c>
      <c r="AE121" s="139">
        <f>SUM(AE109:AE120)</f>
        <v>0</v>
      </c>
      <c r="AF121" s="78">
        <f>N121-K121</f>
        <v>-109.90450143322573</v>
      </c>
      <c r="AG121" s="160">
        <f>N121/K121</f>
        <v>0.93215771516467549</v>
      </c>
      <c r="AH121" s="894"/>
    </row>
    <row r="122" spans="1:37" ht="19.2" customHeight="1">
      <c r="A122" s="916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1428</v>
      </c>
      <c r="H122" s="75">
        <f t="shared" ref="H122:H132" si="99">F122*G122</f>
        <v>85023.12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100">G122/W122*60</f>
        <v>1259.9999999999984</v>
      </c>
      <c r="O122" s="276">
        <f t="shared" ref="O122:O129" si="101">N122/M122</f>
        <v>69.999999999999915</v>
      </c>
      <c r="P122" s="140">
        <f t="shared" si="96"/>
        <v>0</v>
      </c>
      <c r="Q122" s="220">
        <f t="shared" si="97"/>
        <v>-6.9444444444445281</v>
      </c>
      <c r="R122" s="141">
        <f t="shared" si="98"/>
        <v>0.9097472924187715</v>
      </c>
      <c r="S122" s="910">
        <f>R134</f>
        <v>0.95337623854240294</v>
      </c>
      <c r="T122" s="198">
        <v>0.5</v>
      </c>
      <c r="U122" s="198">
        <v>0.54722222222222228</v>
      </c>
      <c r="V122" s="266">
        <v>5</v>
      </c>
      <c r="W122" s="562">
        <f t="shared" si="83"/>
        <v>68.000000000000085</v>
      </c>
      <c r="X122" s="83"/>
      <c r="Y122" s="83"/>
      <c r="Z122" s="84"/>
      <c r="AA122" s="84"/>
      <c r="AB122" s="895"/>
      <c r="AC122" s="895"/>
      <c r="AD122" s="550"/>
      <c r="AE122" s="550"/>
      <c r="AF122" s="78">
        <f t="shared" si="69"/>
        <v>-125.00000000000159</v>
      </c>
      <c r="AG122" s="554">
        <f t="shared" si="70"/>
        <v>0.90974729241877139</v>
      </c>
      <c r="AH122" s="909">
        <f>AG134</f>
        <v>0.95277939688262325</v>
      </c>
      <c r="AJ122" s="62" t="str">
        <f>A122</f>
        <v>綜合二組
(ET-55)</v>
      </c>
      <c r="AK122" s="404">
        <f>AVERAGE(AK123:AK133)</f>
        <v>6.142857142857137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2139</v>
      </c>
      <c r="H123" s="75">
        <f t="shared" si="99"/>
        <v>125495.13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100"/>
        <v>1350.9473684210529</v>
      </c>
      <c r="O123" s="118">
        <f t="shared" si="101"/>
        <v>71.102493074792264</v>
      </c>
      <c r="P123" s="84">
        <f t="shared" si="96"/>
        <v>0</v>
      </c>
      <c r="Q123" s="119">
        <f t="shared" si="97"/>
        <v>-4.6869806094182564</v>
      </c>
      <c r="R123" s="551">
        <f t="shared" si="98"/>
        <v>0.93815789473684241</v>
      </c>
      <c r="S123" s="910"/>
      <c r="T123" s="198">
        <v>0.55208333333333337</v>
      </c>
      <c r="U123" s="198">
        <v>0.61805555555555558</v>
      </c>
      <c r="V123" s="266">
        <v>7</v>
      </c>
      <c r="W123" s="562">
        <f t="shared" si="83"/>
        <v>94.999999999999986</v>
      </c>
      <c r="X123" s="83"/>
      <c r="Y123" s="83"/>
      <c r="Z123" s="84"/>
      <c r="AA123" s="84"/>
      <c r="AB123" s="895"/>
      <c r="AC123" s="895"/>
      <c r="AD123" s="550"/>
      <c r="AE123" s="550">
        <v>1</v>
      </c>
      <c r="AF123" s="78">
        <f t="shared" si="69"/>
        <v>-89.052631578947057</v>
      </c>
      <c r="AG123" s="554">
        <f t="shared" si="70"/>
        <v>0.9381578947368423</v>
      </c>
      <c r="AH123" s="910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2497</v>
      </c>
      <c r="H124" s="75">
        <f t="shared" si="99"/>
        <v>148621.44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100"/>
        <v>1302.7826086956516</v>
      </c>
      <c r="O124" s="276">
        <f t="shared" si="101"/>
        <v>62.037267080745309</v>
      </c>
      <c r="P124" s="140">
        <f t="shared" si="96"/>
        <v>0</v>
      </c>
      <c r="Q124" s="220">
        <f t="shared" si="97"/>
        <v>-3.91511387163564</v>
      </c>
      <c r="R124" s="141">
        <f t="shared" si="98"/>
        <v>0.94063726259613833</v>
      </c>
      <c r="S124" s="917"/>
      <c r="T124" s="198">
        <v>0.63402777777777786</v>
      </c>
      <c r="U124" s="198">
        <v>0.71388888888888902</v>
      </c>
      <c r="V124" s="266">
        <v>23</v>
      </c>
      <c r="W124" s="562">
        <f t="shared" si="83"/>
        <v>115.00000000000007</v>
      </c>
      <c r="X124" s="227">
        <v>0.62222222222222223</v>
      </c>
      <c r="Y124" s="227">
        <v>0.6333333333333333</v>
      </c>
      <c r="Z124" s="84"/>
      <c r="AA124" s="84"/>
      <c r="AB124" s="895"/>
      <c r="AC124" s="895"/>
      <c r="AD124" s="550"/>
      <c r="AE124" s="550"/>
      <c r="AF124" s="140">
        <f t="shared" si="69"/>
        <v>-82.217391304348439</v>
      </c>
      <c r="AG124" s="141">
        <f t="shared" si="70"/>
        <v>0.94063726259613833</v>
      </c>
      <c r="AH124" s="910"/>
      <c r="AJ124" s="405">
        <f t="shared" si="102"/>
        <v>5.9999999999999787</v>
      </c>
      <c r="AK124" s="406">
        <f t="shared" ref="AK124:AK133" si="103">IF(AJ124&gt;4,AJ124,"")</f>
        <v>5.9999999999999787</v>
      </c>
    </row>
    <row r="125" spans="1:37" ht="19.2" customHeight="1">
      <c r="A125" s="916"/>
      <c r="B125" s="168" t="s">
        <v>166</v>
      </c>
      <c r="C125" s="127"/>
      <c r="D125" s="71" t="s">
        <v>141</v>
      </c>
      <c r="E125" s="72"/>
      <c r="F125" s="73">
        <v>56.79</v>
      </c>
      <c r="G125" s="74">
        <v>1553</v>
      </c>
      <c r="H125" s="75">
        <f t="shared" si="99"/>
        <v>88194.87</v>
      </c>
      <c r="I125" s="552"/>
      <c r="J125" s="76">
        <v>18</v>
      </c>
      <c r="K125" s="74">
        <v>1636</v>
      </c>
      <c r="L125" s="77">
        <v>90.888888888888886</v>
      </c>
      <c r="M125" s="563">
        <v>18</v>
      </c>
      <c r="N125" s="85">
        <f t="shared" si="100"/>
        <v>1606.5517241379323</v>
      </c>
      <c r="O125" s="118">
        <f t="shared" si="101"/>
        <v>89.252873563218458</v>
      </c>
      <c r="P125" s="84">
        <f t="shared" si="96"/>
        <v>0</v>
      </c>
      <c r="Q125" s="119">
        <f t="shared" si="97"/>
        <v>-1.636015325670428</v>
      </c>
      <c r="R125" s="551">
        <f t="shared" si="98"/>
        <v>0.98199983138015423</v>
      </c>
      <c r="S125" s="917"/>
      <c r="T125" s="198">
        <v>0.75416666666666676</v>
      </c>
      <c r="U125" s="198">
        <v>0.79444444444444451</v>
      </c>
      <c r="V125" s="266">
        <v>6</v>
      </c>
      <c r="W125" s="562">
        <f t="shared" si="83"/>
        <v>57.999999999999957</v>
      </c>
      <c r="X125" s="93"/>
      <c r="Y125" s="93"/>
      <c r="Z125" s="84"/>
      <c r="AA125" s="84"/>
      <c r="AB125" s="895"/>
      <c r="AC125" s="895"/>
      <c r="AD125" s="550"/>
      <c r="AE125" s="550"/>
      <c r="AF125" s="78">
        <f t="shared" si="69"/>
        <v>-29.448275862067703</v>
      </c>
      <c r="AG125" s="554">
        <f t="shared" si="70"/>
        <v>0.98199983138015423</v>
      </c>
      <c r="AH125" s="911"/>
      <c r="AJ125" s="405">
        <f t="shared" si="102"/>
        <v>6</v>
      </c>
      <c r="AK125" s="406">
        <f t="shared" si="103"/>
        <v>6</v>
      </c>
    </row>
    <row r="126" spans="1:37" ht="19.2" customHeight="1">
      <c r="A126" s="916"/>
      <c r="B126" s="168" t="s">
        <v>166</v>
      </c>
      <c r="C126" s="550"/>
      <c r="D126" s="278" t="s">
        <v>142</v>
      </c>
      <c r="E126" s="215"/>
      <c r="F126" s="73">
        <v>56.87</v>
      </c>
      <c r="G126" s="85">
        <v>1342</v>
      </c>
      <c r="H126" s="75">
        <f t="shared" si="99"/>
        <v>76319.539999999994</v>
      </c>
      <c r="I126" s="550"/>
      <c r="J126" s="76">
        <v>18</v>
      </c>
      <c r="K126" s="74">
        <v>1636</v>
      </c>
      <c r="L126" s="77">
        <v>90.888888888888886</v>
      </c>
      <c r="M126" s="560">
        <v>18</v>
      </c>
      <c r="N126" s="212">
        <f t="shared" si="100"/>
        <v>1578.8235294117653</v>
      </c>
      <c r="O126" s="276">
        <f t="shared" si="101"/>
        <v>87.712418300653624</v>
      </c>
      <c r="P126" s="140">
        <f t="shared" si="96"/>
        <v>0</v>
      </c>
      <c r="Q126" s="220">
        <f t="shared" si="97"/>
        <v>-3.1764705882352615</v>
      </c>
      <c r="R126" s="141">
        <f t="shared" si="98"/>
        <v>0.96505105709765604</v>
      </c>
      <c r="S126" s="917"/>
      <c r="T126" s="198">
        <v>0.79861111111111116</v>
      </c>
      <c r="U126" s="198">
        <v>0.83402777777777781</v>
      </c>
      <c r="V126" s="266">
        <v>5</v>
      </c>
      <c r="W126" s="562">
        <f t="shared" si="83"/>
        <v>50.999999999999979</v>
      </c>
      <c r="X126" s="93"/>
      <c r="Y126" s="93"/>
      <c r="Z126" s="84"/>
      <c r="AA126" s="84"/>
      <c r="AB126" s="895"/>
      <c r="AC126" s="895"/>
      <c r="AD126" s="550"/>
      <c r="AE126" s="550"/>
      <c r="AF126" s="140">
        <f t="shared" si="69"/>
        <v>-57.176470588234679</v>
      </c>
      <c r="AG126" s="141">
        <f t="shared" si="70"/>
        <v>0.96505105709765604</v>
      </c>
      <c r="AH126" s="911"/>
      <c r="AJ126" s="405">
        <f t="shared" si="102"/>
        <v>5</v>
      </c>
      <c r="AK126" s="406">
        <f t="shared" si="103"/>
        <v>5</v>
      </c>
    </row>
    <row r="127" spans="1:37" ht="19.2" customHeight="1">
      <c r="A127" s="916"/>
      <c r="B127" s="168" t="s">
        <v>166</v>
      </c>
      <c r="C127" s="260"/>
      <c r="D127" s="279" t="s">
        <v>144</v>
      </c>
      <c r="E127" s="114"/>
      <c r="F127" s="73">
        <v>57.3</v>
      </c>
      <c r="G127" s="246">
        <v>1095</v>
      </c>
      <c r="H127" s="75">
        <f t="shared" si="99"/>
        <v>62743.5</v>
      </c>
      <c r="I127" s="258"/>
      <c r="J127" s="76">
        <v>19</v>
      </c>
      <c r="K127" s="74">
        <v>1440</v>
      </c>
      <c r="L127" s="77">
        <v>75.78947368421052</v>
      </c>
      <c r="M127" s="563">
        <v>19</v>
      </c>
      <c r="N127" s="85">
        <f t="shared" si="100"/>
        <v>1368.7500000000005</v>
      </c>
      <c r="O127" s="118">
        <f t="shared" si="101"/>
        <v>72.039473684210549</v>
      </c>
      <c r="P127" s="84">
        <f t="shared" si="96"/>
        <v>0</v>
      </c>
      <c r="Q127" s="119">
        <f t="shared" si="97"/>
        <v>-3.7499999999999716</v>
      </c>
      <c r="R127" s="551">
        <f t="shared" si="98"/>
        <v>0.9505208333333337</v>
      </c>
      <c r="S127" s="917"/>
      <c r="T127" s="198">
        <v>0.84930555555555554</v>
      </c>
      <c r="U127" s="198">
        <v>0.88263888888888886</v>
      </c>
      <c r="V127" s="552">
        <v>22</v>
      </c>
      <c r="W127" s="562">
        <f t="shared" si="83"/>
        <v>47.999999999999986</v>
      </c>
      <c r="X127" s="93">
        <v>0.83888888888888891</v>
      </c>
      <c r="Y127" s="93">
        <v>0.84861111111111109</v>
      </c>
      <c r="Z127" s="84"/>
      <c r="AA127" s="84"/>
      <c r="AB127" s="895"/>
      <c r="AC127" s="895"/>
      <c r="AD127" s="550"/>
      <c r="AE127" s="550"/>
      <c r="AF127" s="140">
        <f t="shared" si="69"/>
        <v>-71.249999999999545</v>
      </c>
      <c r="AG127" s="141">
        <f t="shared" si="70"/>
        <v>0.9505208333333337</v>
      </c>
      <c r="AH127" s="911"/>
      <c r="AJ127" s="405">
        <f t="shared" si="102"/>
        <v>6.9999999999999751</v>
      </c>
      <c r="AK127" s="406">
        <f t="shared" si="103"/>
        <v>6.9999999999999751</v>
      </c>
    </row>
    <row r="128" spans="1:37" ht="19.2" customHeight="1">
      <c r="A128" s="916"/>
      <c r="B128" s="168" t="s">
        <v>166</v>
      </c>
      <c r="C128" s="190"/>
      <c r="D128" s="88" t="s">
        <v>143</v>
      </c>
      <c r="E128" s="114"/>
      <c r="F128" s="73">
        <v>50.67</v>
      </c>
      <c r="G128" s="85">
        <v>1706</v>
      </c>
      <c r="H128" s="75">
        <f t="shared" si="99"/>
        <v>86443.02</v>
      </c>
      <c r="I128" s="550"/>
      <c r="J128" s="76">
        <v>18</v>
      </c>
      <c r="K128" s="74">
        <v>1500</v>
      </c>
      <c r="L128" s="77">
        <v>83.333333333333329</v>
      </c>
      <c r="M128" s="129">
        <v>18</v>
      </c>
      <c r="N128" s="212">
        <f t="shared" si="100"/>
        <v>1483.4782608695637</v>
      </c>
      <c r="O128" s="276">
        <f t="shared" si="101"/>
        <v>82.415458937197982</v>
      </c>
      <c r="P128" s="140">
        <f t="shared" si="96"/>
        <v>0</v>
      </c>
      <c r="Q128" s="220">
        <f t="shared" si="97"/>
        <v>-0.91787439613534616</v>
      </c>
      <c r="R128" s="141">
        <f t="shared" si="98"/>
        <v>0.98898550724637579</v>
      </c>
      <c r="S128" s="917"/>
      <c r="T128" s="198">
        <v>0.88749999999999996</v>
      </c>
      <c r="U128" s="198">
        <v>0.93541666666666667</v>
      </c>
      <c r="V128" s="552">
        <v>7</v>
      </c>
      <c r="W128" s="562">
        <f t="shared" si="83"/>
        <v>69.000000000000071</v>
      </c>
      <c r="X128" s="93"/>
      <c r="Y128" s="93"/>
      <c r="Z128" s="84"/>
      <c r="AA128" s="84"/>
      <c r="AB128" s="895"/>
      <c r="AC128" s="895"/>
      <c r="AD128" s="550"/>
      <c r="AE128" s="550"/>
      <c r="AF128" s="78">
        <f t="shared" si="69"/>
        <v>-16.521739130436345</v>
      </c>
      <c r="AG128" s="554">
        <f t="shared" si="70"/>
        <v>0.98898550724637579</v>
      </c>
      <c r="AH128" s="911"/>
      <c r="AJ128" s="405">
        <f t="shared" si="102"/>
        <v>7</v>
      </c>
      <c r="AK128" s="406">
        <f t="shared" si="103"/>
        <v>7</v>
      </c>
    </row>
    <row r="129" spans="1:37" ht="19.2" customHeight="1">
      <c r="A129" s="916"/>
      <c r="B129" s="168" t="s">
        <v>166</v>
      </c>
      <c r="C129" s="190"/>
      <c r="D129" s="88" t="s">
        <v>190</v>
      </c>
      <c r="E129" s="90"/>
      <c r="F129" s="73">
        <v>47.6</v>
      </c>
      <c r="G129" s="85">
        <v>630.25</v>
      </c>
      <c r="H129" s="75">
        <f t="shared" si="99"/>
        <v>29999.9</v>
      </c>
      <c r="I129" s="550">
        <v>1</v>
      </c>
      <c r="J129" s="76">
        <v>21</v>
      </c>
      <c r="K129" s="74">
        <v>1440</v>
      </c>
      <c r="L129" s="77">
        <v>68.571428571428569</v>
      </c>
      <c r="M129" s="129">
        <v>21</v>
      </c>
      <c r="N129" s="85">
        <f t="shared" si="100"/>
        <v>1350.5357142857115</v>
      </c>
      <c r="O129" s="118">
        <f t="shared" si="101"/>
        <v>64.311224489795791</v>
      </c>
      <c r="P129" s="84">
        <f t="shared" si="96"/>
        <v>0</v>
      </c>
      <c r="Q129" s="119">
        <f t="shared" si="97"/>
        <v>-4.2602040816327786</v>
      </c>
      <c r="R129" s="551">
        <f t="shared" si="98"/>
        <v>0.93787202380952195</v>
      </c>
      <c r="S129" s="917"/>
      <c r="T129" s="198">
        <v>0.93958333333333333</v>
      </c>
      <c r="U129" s="198">
        <v>0.95902777777777781</v>
      </c>
      <c r="V129" s="552">
        <v>5</v>
      </c>
      <c r="W129" s="562">
        <f t="shared" si="83"/>
        <v>28.00000000000006</v>
      </c>
      <c r="X129" s="93"/>
      <c r="Y129" s="93"/>
      <c r="Z129" s="84"/>
      <c r="AA129" s="84"/>
      <c r="AB129" s="895"/>
      <c r="AC129" s="895"/>
      <c r="AD129" s="550"/>
      <c r="AE129" s="550"/>
      <c r="AF129" s="140">
        <f t="shared" si="69"/>
        <v>-89.464285714288508</v>
      </c>
      <c r="AG129" s="141">
        <f t="shared" si="70"/>
        <v>0.93787202380952184</v>
      </c>
      <c r="AH129" s="911"/>
      <c r="AJ129" s="405">
        <f t="shared" si="102"/>
        <v>5</v>
      </c>
      <c r="AK129" s="406">
        <f t="shared" si="103"/>
        <v>5</v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917"/>
      <c r="T130" s="198"/>
      <c r="U130" s="198"/>
      <c r="V130" s="552"/>
      <c r="W130" s="562">
        <f t="shared" si="83"/>
        <v>0</v>
      </c>
      <c r="X130" s="93"/>
      <c r="Y130" s="93"/>
      <c r="Z130" s="84"/>
      <c r="AA130" s="84"/>
      <c r="AB130" s="895"/>
      <c r="AC130" s="895"/>
      <c r="AD130" s="550"/>
      <c r="AE130" s="550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552"/>
      <c r="W131" s="562">
        <f t="shared" si="83"/>
        <v>0</v>
      </c>
      <c r="X131" s="93"/>
      <c r="Y131" s="93"/>
      <c r="Z131" s="84"/>
      <c r="AA131" s="84"/>
      <c r="AB131" s="895"/>
      <c r="AC131" s="895"/>
      <c r="AD131" s="550"/>
      <c r="AE131" s="550"/>
      <c r="AF131" s="78">
        <f t="shared" si="69"/>
        <v>0</v>
      </c>
      <c r="AG131" s="554" t="e">
        <f t="shared" si="70"/>
        <v>#DIV/0!</v>
      </c>
      <c r="AH131" s="911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917"/>
      <c r="T132" s="198"/>
      <c r="U132" s="198"/>
      <c r="V132" s="552"/>
      <c r="W132" s="562">
        <f t="shared" si="83"/>
        <v>0</v>
      </c>
      <c r="X132" s="93"/>
      <c r="Y132" s="93"/>
      <c r="Z132" s="84"/>
      <c r="AA132" s="84"/>
      <c r="AB132" s="895"/>
      <c r="AC132" s="895"/>
      <c r="AD132" s="550"/>
      <c r="AE132" s="550"/>
      <c r="AF132" s="104"/>
      <c r="AG132" s="555"/>
      <c r="AH132" s="911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917"/>
      <c r="T133" s="198"/>
      <c r="U133" s="198"/>
      <c r="V133" s="552"/>
      <c r="W133" s="282">
        <f t="shared" si="83"/>
        <v>0</v>
      </c>
      <c r="X133" s="93"/>
      <c r="Y133" s="93"/>
      <c r="Z133" s="84"/>
      <c r="AA133" s="84"/>
      <c r="AB133" s="895"/>
      <c r="AC133" s="895"/>
      <c r="AD133" s="550"/>
      <c r="AE133" s="550"/>
      <c r="AF133" s="104"/>
      <c r="AG133" s="555"/>
      <c r="AH133" s="911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916"/>
      <c r="B134" s="203">
        <v>0</v>
      </c>
      <c r="C134" s="132" t="s">
        <v>846</v>
      </c>
      <c r="D134" s="891" t="s">
        <v>750</v>
      </c>
      <c r="E134" s="891"/>
      <c r="F134" s="222"/>
      <c r="G134" s="103"/>
      <c r="H134" s="134"/>
      <c r="I134" s="283"/>
      <c r="J134" s="284">
        <v>19</v>
      </c>
      <c r="K134" s="284">
        <v>1482.75</v>
      </c>
      <c r="L134" s="285">
        <v>78.519789055973277</v>
      </c>
      <c r="M134" s="284">
        <f t="shared" ref="M134:O134" si="104">AVERAGE(M122:M133)</f>
        <v>19</v>
      </c>
      <c r="N134" s="284">
        <f t="shared" si="104"/>
        <v>1412.7336507277096</v>
      </c>
      <c r="O134" s="285">
        <f t="shared" si="104"/>
        <v>74.85890114132674</v>
      </c>
      <c r="P134" s="81">
        <f t="shared" ref="P134:P142" si="105">M134-J134</f>
        <v>0</v>
      </c>
      <c r="Q134" s="178">
        <f t="shared" ref="Q134:Q142" si="106">O134-L134</f>
        <v>-3.660887914646537</v>
      </c>
      <c r="R134" s="286">
        <f t="shared" ref="R134:R142" si="107">O134/L134</f>
        <v>0.95337623854240294</v>
      </c>
      <c r="S134" s="910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0</v>
      </c>
      <c r="AE134" s="139">
        <f>SUM(AE122:AE133)</f>
        <v>1</v>
      </c>
      <c r="AF134" s="78">
        <f t="shared" si="69"/>
        <v>-70.016349272290427</v>
      </c>
      <c r="AG134" s="554">
        <f t="shared" si="70"/>
        <v>0.95277939688262325</v>
      </c>
      <c r="AH134" s="911"/>
    </row>
    <row r="135" spans="1:37" ht="19.2" customHeight="1">
      <c r="A135" s="897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1985.6000000000001</v>
      </c>
      <c r="H135" s="287">
        <f t="shared" ref="H135:H146" si="108">F135*G135</f>
        <v>107401.10400000002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2" si="109">G135/W135*60</f>
        <v>1294.9565217391316</v>
      </c>
      <c r="O135" s="149">
        <f t="shared" ref="O135:O142" si="110">N135/M135</f>
        <v>80.934782608695727</v>
      </c>
      <c r="P135" s="84">
        <f t="shared" si="105"/>
        <v>0</v>
      </c>
      <c r="Q135" s="119">
        <f t="shared" si="106"/>
        <v>-12.815217391304273</v>
      </c>
      <c r="R135" s="551">
        <f t="shared" si="107"/>
        <v>0.86330434782608778</v>
      </c>
      <c r="S135" s="901">
        <f>R147</f>
        <v>0.89453852030274017</v>
      </c>
      <c r="T135" s="288">
        <v>0.45833333333333331</v>
      </c>
      <c r="U135" s="198">
        <v>0.52222222222222214</v>
      </c>
      <c r="V135" s="153">
        <v>5</v>
      </c>
      <c r="W135" s="289">
        <f t="shared" ref="W135:W147" si="111">(U135-T135)*24*60</f>
        <v>91.999999999999915</v>
      </c>
      <c r="X135" s="83"/>
      <c r="Y135" s="83"/>
      <c r="Z135" s="84"/>
      <c r="AA135" s="84"/>
      <c r="AB135" s="895"/>
      <c r="AC135" s="895"/>
      <c r="AD135" s="550"/>
      <c r="AE135" s="550"/>
      <c r="AF135" s="150">
        <f t="shared" si="69"/>
        <v>-205.04347826086837</v>
      </c>
      <c r="AG135" s="155">
        <f t="shared" si="70"/>
        <v>0.86330434782608778</v>
      </c>
      <c r="AH135" s="894">
        <f>AG147</f>
        <v>0.89764791209539752</v>
      </c>
      <c r="AJ135" s="62" t="str">
        <f>A135</f>
        <v>綜合三組
(ET-55)</v>
      </c>
      <c r="AK135" s="404">
        <f>AVERAGE(AK136:AK146)</f>
        <v>6.4285714285715363</v>
      </c>
    </row>
    <row r="136" spans="1:37" ht="19.2" customHeight="1">
      <c r="A136" s="898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1374</v>
      </c>
      <c r="H136" s="116">
        <f t="shared" si="108"/>
        <v>69620.58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09"/>
        <v>1288.1250000000016</v>
      </c>
      <c r="O136" s="118">
        <f t="shared" si="110"/>
        <v>71.562500000000085</v>
      </c>
      <c r="P136" s="84">
        <f t="shared" si="105"/>
        <v>0</v>
      </c>
      <c r="Q136" s="119">
        <f t="shared" si="106"/>
        <v>-11.770833333333243</v>
      </c>
      <c r="R136" s="551">
        <f t="shared" si="107"/>
        <v>0.85875000000000112</v>
      </c>
      <c r="S136" s="901"/>
      <c r="T136" s="288">
        <v>0.52777777777777768</v>
      </c>
      <c r="U136" s="198">
        <v>0.57222222222222208</v>
      </c>
      <c r="V136" s="153">
        <v>8</v>
      </c>
      <c r="W136" s="289">
        <f t="shared" si="111"/>
        <v>63.999999999999929</v>
      </c>
      <c r="X136" s="83"/>
      <c r="Y136" s="83"/>
      <c r="Z136" s="84"/>
      <c r="AA136" s="84"/>
      <c r="AB136" s="895"/>
      <c r="AC136" s="895"/>
      <c r="AD136" s="550"/>
      <c r="AE136" s="550"/>
      <c r="AF136" s="78">
        <f t="shared" si="69"/>
        <v>-211.87499999999841</v>
      </c>
      <c r="AG136" s="160">
        <f t="shared" si="70"/>
        <v>0.85875000000000101</v>
      </c>
      <c r="AH136" s="894"/>
      <c r="AJ136" s="405">
        <f t="shared" ref="AJ136:AJ146" si="112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898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1420</v>
      </c>
      <c r="H137" s="116">
        <f t="shared" si="108"/>
        <v>75643.400000000009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1271.6417910447778</v>
      </c>
      <c r="O137" s="149">
        <f t="shared" si="110"/>
        <v>79.477611940298615</v>
      </c>
      <c r="P137" s="84">
        <f t="shared" si="105"/>
        <v>0</v>
      </c>
      <c r="Q137" s="119">
        <f t="shared" si="106"/>
        <v>-14.272388059701385</v>
      </c>
      <c r="R137" s="551">
        <f t="shared" si="107"/>
        <v>0.84776119402985195</v>
      </c>
      <c r="S137" s="901"/>
      <c r="T137" s="198">
        <v>0.58819444444444424</v>
      </c>
      <c r="U137" s="198">
        <v>0.63472222222222197</v>
      </c>
      <c r="V137" s="290">
        <v>23</v>
      </c>
      <c r="W137" s="289">
        <f t="shared" si="111"/>
        <v>66.999999999999915</v>
      </c>
      <c r="X137" s="83">
        <v>0.57638888888888895</v>
      </c>
      <c r="Y137" s="83">
        <v>0.58750000000000002</v>
      </c>
      <c r="Z137" s="84"/>
      <c r="AA137" s="84"/>
      <c r="AB137" s="895"/>
      <c r="AC137" s="895"/>
      <c r="AD137" s="550"/>
      <c r="AE137" s="550"/>
      <c r="AF137" s="78">
        <f t="shared" si="69"/>
        <v>-228.35820895522215</v>
      </c>
      <c r="AG137" s="160">
        <f t="shared" si="70"/>
        <v>0.84776119402985195</v>
      </c>
      <c r="AH137" s="894"/>
      <c r="AJ137" s="405">
        <f t="shared" si="112"/>
        <v>6.0000000000002984</v>
      </c>
      <c r="AK137" s="406">
        <f t="shared" ref="AK137:AK146" si="113">IF(AJ137&gt;4,AJ137,"")</f>
        <v>6.0000000000002984</v>
      </c>
    </row>
    <row r="138" spans="1:37" ht="19.2" customHeight="1">
      <c r="A138" s="898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2081</v>
      </c>
      <c r="H138" s="116">
        <f t="shared" si="108"/>
        <v>120146.535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9"/>
        <v>1300.6250000000005</v>
      </c>
      <c r="O138" s="118">
        <f t="shared" si="110"/>
        <v>81.289062500000028</v>
      </c>
      <c r="P138" s="84">
        <f t="shared" si="105"/>
        <v>0</v>
      </c>
      <c r="Q138" s="119">
        <f t="shared" si="106"/>
        <v>-16.523437499999972</v>
      </c>
      <c r="R138" s="551">
        <f t="shared" si="107"/>
        <v>0.83107028753993639</v>
      </c>
      <c r="S138" s="901"/>
      <c r="T138" s="198">
        <v>0.63819444444444418</v>
      </c>
      <c r="U138" s="198">
        <v>0.70486111111111083</v>
      </c>
      <c r="V138" s="290">
        <v>5</v>
      </c>
      <c r="W138" s="289">
        <f t="shared" si="111"/>
        <v>95.999999999999972</v>
      </c>
      <c r="X138" s="83"/>
      <c r="Y138" s="83"/>
      <c r="Z138" s="84"/>
      <c r="AA138" s="84"/>
      <c r="AB138" s="895"/>
      <c r="AC138" s="895"/>
      <c r="AD138" s="550"/>
      <c r="AE138" s="550">
        <v>1</v>
      </c>
      <c r="AF138" s="78">
        <f t="shared" si="69"/>
        <v>-264.37499999999955</v>
      </c>
      <c r="AG138" s="160">
        <f t="shared" si="70"/>
        <v>0.83107028753993639</v>
      </c>
      <c r="AH138" s="894"/>
      <c r="AJ138" s="405">
        <f t="shared" si="112"/>
        <v>5</v>
      </c>
      <c r="AK138" s="406">
        <f t="shared" si="113"/>
        <v>5</v>
      </c>
    </row>
    <row r="139" spans="1:37" ht="19.2" customHeight="1">
      <c r="A139" s="898"/>
      <c r="B139" s="552" t="s">
        <v>166</v>
      </c>
      <c r="C139" s="558"/>
      <c r="D139" s="71" t="s">
        <v>148</v>
      </c>
      <c r="E139" s="72"/>
      <c r="F139" s="73">
        <v>50.98</v>
      </c>
      <c r="G139" s="85">
        <v>2011</v>
      </c>
      <c r="H139" s="116">
        <f t="shared" si="108"/>
        <v>102520.78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1355.7303370786517</v>
      </c>
      <c r="O139" s="149">
        <f t="shared" si="110"/>
        <v>67.786516853932582</v>
      </c>
      <c r="P139" s="84">
        <f t="shared" si="105"/>
        <v>0</v>
      </c>
      <c r="Q139" s="119">
        <f t="shared" si="106"/>
        <v>-4.2134831460674178</v>
      </c>
      <c r="R139" s="551">
        <f t="shared" si="107"/>
        <v>0.94147940074906367</v>
      </c>
      <c r="S139" s="901"/>
      <c r="T139" s="198">
        <v>0.74583333333333302</v>
      </c>
      <c r="U139" s="198">
        <v>0.80763888888888857</v>
      </c>
      <c r="V139" s="291">
        <v>6</v>
      </c>
      <c r="W139" s="289">
        <f t="shared" si="111"/>
        <v>89</v>
      </c>
      <c r="X139" s="83"/>
      <c r="Y139" s="83"/>
      <c r="Z139" s="84"/>
      <c r="AA139" s="84"/>
      <c r="AB139" s="895"/>
      <c r="AC139" s="895"/>
      <c r="AD139" s="550"/>
      <c r="AE139" s="550"/>
      <c r="AF139" s="78">
        <f t="shared" si="69"/>
        <v>-84.269662921348299</v>
      </c>
      <c r="AG139" s="160">
        <f t="shared" si="70"/>
        <v>0.94147940074906367</v>
      </c>
      <c r="AH139" s="894"/>
      <c r="AJ139" s="405">
        <f t="shared" si="112"/>
        <v>6</v>
      </c>
      <c r="AK139" s="406">
        <f t="shared" si="113"/>
        <v>6</v>
      </c>
    </row>
    <row r="140" spans="1:37" ht="19.2" customHeight="1">
      <c r="A140" s="899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2246</v>
      </c>
      <c r="H140" s="116">
        <f t="shared" si="108"/>
        <v>114366.32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1361.2121212121283</v>
      </c>
      <c r="O140" s="149">
        <f t="shared" si="110"/>
        <v>71.642743221690964</v>
      </c>
      <c r="P140" s="84">
        <f t="shared" si="105"/>
        <v>0</v>
      </c>
      <c r="Q140" s="119">
        <f t="shared" si="106"/>
        <v>-4.1467304625195567</v>
      </c>
      <c r="R140" s="551">
        <f t="shared" si="107"/>
        <v>0.94528619528620028</v>
      </c>
      <c r="S140" s="902"/>
      <c r="T140" s="232">
        <v>0.8125</v>
      </c>
      <c r="U140" s="293">
        <v>0.88124999999999964</v>
      </c>
      <c r="V140" s="294">
        <v>7</v>
      </c>
      <c r="W140" s="289">
        <f t="shared" si="111"/>
        <v>98.999999999999488</v>
      </c>
      <c r="X140" s="83"/>
      <c r="Y140" s="83"/>
      <c r="Z140" s="84"/>
      <c r="AA140" s="84"/>
      <c r="AB140" s="895"/>
      <c r="AC140" s="895"/>
      <c r="AD140" s="550"/>
      <c r="AE140" s="550"/>
      <c r="AF140" s="78">
        <f t="shared" si="69"/>
        <v>-78.787878787871705</v>
      </c>
      <c r="AG140" s="160">
        <f t="shared" si="70"/>
        <v>0.94528619528620017</v>
      </c>
      <c r="AH140" s="894"/>
      <c r="AJ140" s="405">
        <f t="shared" si="112"/>
        <v>7</v>
      </c>
      <c r="AK140" s="406">
        <f t="shared" si="113"/>
        <v>7</v>
      </c>
    </row>
    <row r="141" spans="1:37" ht="19.2" customHeight="1">
      <c r="A141" s="899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1461</v>
      </c>
      <c r="H141" s="116">
        <f t="shared" si="108"/>
        <v>79025.490000000005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9"/>
        <v>1369.6875000000016</v>
      </c>
      <c r="O141" s="118">
        <f t="shared" si="110"/>
        <v>72.08881578947377</v>
      </c>
      <c r="P141" s="84">
        <f t="shared" si="105"/>
        <v>0</v>
      </c>
      <c r="Q141" s="119">
        <f t="shared" si="106"/>
        <v>-3.7006578947367501</v>
      </c>
      <c r="R141" s="551">
        <f t="shared" si="107"/>
        <v>0.95117187500000122</v>
      </c>
      <c r="S141" s="902"/>
      <c r="T141" s="232">
        <v>0.89652777777777737</v>
      </c>
      <c r="U141" s="293">
        <v>0.94097222222222177</v>
      </c>
      <c r="V141" s="86">
        <v>22</v>
      </c>
      <c r="W141" s="289">
        <f t="shared" si="111"/>
        <v>63.999999999999929</v>
      </c>
      <c r="X141" s="83">
        <v>0.88541666666666663</v>
      </c>
      <c r="Y141" s="83">
        <v>0.89583333333333337</v>
      </c>
      <c r="Z141" s="84"/>
      <c r="AA141" s="84"/>
      <c r="AB141" s="895"/>
      <c r="AC141" s="895"/>
      <c r="AD141" s="550"/>
      <c r="AE141" s="550"/>
      <c r="AF141" s="78">
        <f t="shared" si="69"/>
        <v>-70.312499999998408</v>
      </c>
      <c r="AG141" s="160">
        <f t="shared" si="70"/>
        <v>0.95117187500000111</v>
      </c>
      <c r="AH141" s="894"/>
      <c r="AJ141" s="405">
        <f>IF((IF(V141&lt;10,V141,(X141-U140)*1440))=0,"",IF(V141&lt;10,V141,(X141-U140)*1440))</f>
        <v>6.0000000000004583</v>
      </c>
      <c r="AK141" s="406">
        <f>IF(AJ141&gt;4,AJ141,"")</f>
        <v>6.0000000000004583</v>
      </c>
    </row>
    <row r="142" spans="1:37" ht="19.2" customHeight="1">
      <c r="A142" s="899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1593</v>
      </c>
      <c r="H142" s="116">
        <f t="shared" si="108"/>
        <v>80717.31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1426.5671641791064</v>
      </c>
      <c r="O142" s="149">
        <f t="shared" si="110"/>
        <v>83.915715539947428</v>
      </c>
      <c r="P142" s="84">
        <f t="shared" si="105"/>
        <v>0</v>
      </c>
      <c r="Q142" s="119">
        <f t="shared" si="106"/>
        <v>-4.3195785776996303</v>
      </c>
      <c r="R142" s="551">
        <f t="shared" si="107"/>
        <v>0.95104477611940419</v>
      </c>
      <c r="S142" s="902"/>
      <c r="T142" s="232">
        <v>0.94583333333333286</v>
      </c>
      <c r="U142" s="293">
        <v>0.99236111111111058</v>
      </c>
      <c r="V142" s="86">
        <v>7</v>
      </c>
      <c r="W142" s="289">
        <f t="shared" si="111"/>
        <v>66.999999999999915</v>
      </c>
      <c r="X142" s="83"/>
      <c r="Y142" s="83"/>
      <c r="Z142" s="84"/>
      <c r="AA142" s="84"/>
      <c r="AB142" s="895"/>
      <c r="AC142" s="895"/>
      <c r="AD142" s="550"/>
      <c r="AE142" s="550"/>
      <c r="AF142" s="78">
        <f t="shared" si="69"/>
        <v>-73.432835820893615</v>
      </c>
      <c r="AG142" s="160">
        <f t="shared" si="70"/>
        <v>0.9510447761194043</v>
      </c>
      <c r="AH142" s="894"/>
      <c r="AJ142" s="405">
        <f t="shared" si="112"/>
        <v>7</v>
      </c>
      <c r="AK142" s="406">
        <f t="shared" si="113"/>
        <v>7</v>
      </c>
    </row>
    <row r="143" spans="1:37" ht="19.2" customHeight="1">
      <c r="A143" s="899"/>
      <c r="B143" s="552">
        <v>0</v>
      </c>
      <c r="C143" s="296"/>
      <c r="D143" s="113"/>
      <c r="E143" s="114"/>
      <c r="F143" s="73" t="s">
        <v>161</v>
      </c>
      <c r="G143" s="85"/>
      <c r="H143" s="116">
        <f t="shared" si="108"/>
        <v>0</v>
      </c>
      <c r="I143" s="550"/>
      <c r="J143" s="76"/>
      <c r="K143" s="85"/>
      <c r="L143" s="118"/>
      <c r="M143" s="267"/>
      <c r="N143" s="85"/>
      <c r="O143" s="149"/>
      <c r="P143" s="84"/>
      <c r="Q143" s="119"/>
      <c r="R143" s="551"/>
      <c r="S143" s="902"/>
      <c r="T143" s="232"/>
      <c r="U143" s="293"/>
      <c r="V143" s="86"/>
      <c r="W143" s="289">
        <f t="shared" si="111"/>
        <v>0</v>
      </c>
      <c r="X143" s="83"/>
      <c r="Y143" s="83"/>
      <c r="Z143" s="84"/>
      <c r="AA143" s="84"/>
      <c r="AB143" s="895"/>
      <c r="AC143" s="895"/>
      <c r="AD143" s="550"/>
      <c r="AE143" s="550"/>
      <c r="AF143" s="78">
        <f t="shared" si="69"/>
        <v>0</v>
      </c>
      <c r="AG143" s="160" t="e">
        <f t="shared" si="70"/>
        <v>#DIV/0!</v>
      </c>
      <c r="AH143" s="894"/>
      <c r="AJ143" s="405" t="str">
        <f t="shared" si="112"/>
        <v/>
      </c>
      <c r="AK143" s="406" t="str">
        <f t="shared" si="113"/>
        <v/>
      </c>
    </row>
    <row r="144" spans="1:37" ht="19.2" customHeight="1">
      <c r="A144" s="899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8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902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895"/>
      <c r="AC144" s="895"/>
      <c r="AD144" s="550"/>
      <c r="AE144" s="550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899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8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902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895"/>
      <c r="AC145" s="895"/>
      <c r="AD145" s="550"/>
      <c r="AE145" s="550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899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902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895"/>
      <c r="AC146" s="895"/>
      <c r="AD146" s="550"/>
      <c r="AE146" s="550"/>
      <c r="AF146" s="84"/>
      <c r="AG146" s="551"/>
      <c r="AH146" s="894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900"/>
      <c r="B147" s="298">
        <v>0</v>
      </c>
      <c r="C147" s="132" t="s">
        <v>848</v>
      </c>
      <c r="D147" s="891" t="s">
        <v>750</v>
      </c>
      <c r="E147" s="891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14">AVERAGE(M135:M146)</f>
        <v>17.625</v>
      </c>
      <c r="N147" s="284">
        <f t="shared" si="114"/>
        <v>1333.568179406725</v>
      </c>
      <c r="O147" s="285">
        <f t="shared" si="114"/>
        <v>76.087218556754905</v>
      </c>
      <c r="P147" s="81">
        <f t="shared" ref="P147:P155" si="115">M147-J147</f>
        <v>0</v>
      </c>
      <c r="Q147" s="178">
        <f t="shared" ref="Q147:Q155" si="116">O147-L147</f>
        <v>-8.9702907956702802</v>
      </c>
      <c r="R147" s="300">
        <f t="shared" ref="R147:R155" si="117">O147/L147</f>
        <v>0.89453852030274017</v>
      </c>
      <c r="S147" s="903"/>
      <c r="T147" s="232"/>
      <c r="U147" s="232"/>
      <c r="V147" s="86"/>
      <c r="W147" s="562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1</v>
      </c>
      <c r="AF147" s="240">
        <f t="shared" si="69"/>
        <v>-152.05682059327501</v>
      </c>
      <c r="AG147" s="301">
        <f t="shared" si="70"/>
        <v>0.89764791209539752</v>
      </c>
      <c r="AH147" s="894"/>
    </row>
    <row r="148" spans="1:37" ht="19.2" customHeight="1">
      <c r="A148" s="906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2367.3000000000002</v>
      </c>
      <c r="H148" s="116">
        <f t="shared" ref="H148:H172" si="118">F148*G148</f>
        <v>87400.716000000015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19">G148/W148*60</f>
        <v>1543.8913043478276</v>
      </c>
      <c r="O148" s="77">
        <f t="shared" ref="O148:O155" si="120">N148/M148</f>
        <v>128.6576086956523</v>
      </c>
      <c r="P148" s="78">
        <f t="shared" si="115"/>
        <v>0</v>
      </c>
      <c r="Q148" s="79">
        <f t="shared" si="116"/>
        <v>-38.009057971014357</v>
      </c>
      <c r="R148" s="554">
        <f t="shared" si="117"/>
        <v>0.77194565217391387</v>
      </c>
      <c r="S148" s="907">
        <f>R160</f>
        <v>0.83997770775522929</v>
      </c>
      <c r="T148" s="288">
        <v>0.45833333333333331</v>
      </c>
      <c r="U148" s="198">
        <v>0.52222222222222214</v>
      </c>
      <c r="V148" s="552">
        <v>5</v>
      </c>
      <c r="W148" s="562">
        <f>(U148-T148)*24*60</f>
        <v>91.999999999999915</v>
      </c>
      <c r="X148" s="83"/>
      <c r="Y148" s="83"/>
      <c r="Z148" s="84"/>
      <c r="AA148" s="84"/>
      <c r="AB148" s="895"/>
      <c r="AC148" s="895"/>
      <c r="AD148" s="550"/>
      <c r="AE148" s="550"/>
      <c r="AF148" s="78">
        <f t="shared" si="69"/>
        <v>-456.1086956521724</v>
      </c>
      <c r="AG148" s="160">
        <f t="shared" si="70"/>
        <v>0.77194565217391375</v>
      </c>
      <c r="AH148" s="894">
        <f>AG160</f>
        <v>0.83323541181198801</v>
      </c>
    </row>
    <row r="149" spans="1:37" ht="19.2" customHeight="1">
      <c r="A149" s="906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1569.1000000000001</v>
      </c>
      <c r="H149" s="116">
        <f t="shared" si="118"/>
        <v>41581.15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1518.4838709677435</v>
      </c>
      <c r="O149" s="77">
        <f t="shared" si="120"/>
        <v>126.5403225806453</v>
      </c>
      <c r="P149" s="78">
        <f t="shared" si="115"/>
        <v>0</v>
      </c>
      <c r="Q149" s="79">
        <f t="shared" si="116"/>
        <v>-40.126344086021362</v>
      </c>
      <c r="R149" s="554">
        <f t="shared" si="117"/>
        <v>0.75924193548387187</v>
      </c>
      <c r="S149" s="908"/>
      <c r="T149" s="288">
        <v>0.52569444444444435</v>
      </c>
      <c r="U149" s="198">
        <v>0.56874999999999987</v>
      </c>
      <c r="V149" s="552">
        <v>5</v>
      </c>
      <c r="W149" s="562">
        <f t="shared" ref="W149:W159" si="121">(U149-T149)*24*60</f>
        <v>61.999999999999943</v>
      </c>
      <c r="X149" s="83"/>
      <c r="Y149" s="83"/>
      <c r="Z149" s="84"/>
      <c r="AA149" s="84"/>
      <c r="AB149" s="895"/>
      <c r="AC149" s="895"/>
      <c r="AD149" s="550"/>
      <c r="AE149" s="550"/>
      <c r="AF149" s="78">
        <f t="shared" si="69"/>
        <v>-481.51612903225646</v>
      </c>
      <c r="AG149" s="160">
        <f t="shared" si="70"/>
        <v>0.75924193548387175</v>
      </c>
      <c r="AH149" s="896"/>
    </row>
    <row r="150" spans="1:37" ht="19.2" customHeight="1">
      <c r="A150" s="906"/>
      <c r="B150" s="550" t="s">
        <v>165</v>
      </c>
      <c r="C150" s="258"/>
      <c r="D150" s="214" t="s">
        <v>157</v>
      </c>
      <c r="E150" s="90"/>
      <c r="F150" s="174">
        <v>30.13</v>
      </c>
      <c r="G150" s="85">
        <v>1472.1</v>
      </c>
      <c r="H150" s="116">
        <f t="shared" si="118"/>
        <v>44354.372999999992</v>
      </c>
      <c r="I150" s="302"/>
      <c r="J150" s="129">
        <v>18</v>
      </c>
      <c r="K150" s="85">
        <v>1200</v>
      </c>
      <c r="L150" s="118">
        <v>66.666666666666671</v>
      </c>
      <c r="M150" s="129">
        <v>18</v>
      </c>
      <c r="N150" s="74">
        <f t="shared" si="119"/>
        <v>1064.1686746987948</v>
      </c>
      <c r="O150" s="77">
        <f t="shared" si="120"/>
        <v>59.12048192771082</v>
      </c>
      <c r="P150" s="78">
        <f t="shared" si="115"/>
        <v>0</v>
      </c>
      <c r="Q150" s="79">
        <f t="shared" si="116"/>
        <v>-7.5461847389558514</v>
      </c>
      <c r="R150" s="554">
        <f t="shared" si="117"/>
        <v>0.88680722891566222</v>
      </c>
      <c r="S150" s="908"/>
      <c r="T150" s="288">
        <v>0.57222222222222208</v>
      </c>
      <c r="U150" s="198">
        <v>0.62986111111111098</v>
      </c>
      <c r="V150" s="552">
        <v>5</v>
      </c>
      <c r="W150" s="562">
        <f t="shared" si="121"/>
        <v>83.000000000000028</v>
      </c>
      <c r="X150" s="253"/>
      <c r="Y150" s="253"/>
      <c r="Z150" s="254"/>
      <c r="AA150" s="254"/>
      <c r="AB150" s="895"/>
      <c r="AC150" s="895"/>
      <c r="AD150" s="550"/>
      <c r="AE150" s="550"/>
      <c r="AF150" s="78">
        <f t="shared" si="69"/>
        <v>-135.8313253012052</v>
      </c>
      <c r="AG150" s="160">
        <f t="shared" si="70"/>
        <v>0.88680722891566233</v>
      </c>
      <c r="AH150" s="896"/>
    </row>
    <row r="151" spans="1:37" s="255" customFormat="1" ht="19.2" customHeight="1">
      <c r="A151" s="906"/>
      <c r="B151" s="550" t="s">
        <v>165</v>
      </c>
      <c r="C151" s="258"/>
      <c r="D151" s="88" t="s">
        <v>159</v>
      </c>
      <c r="E151" s="90"/>
      <c r="F151" s="174">
        <v>34.229999999999997</v>
      </c>
      <c r="G151" s="85">
        <v>1467.55</v>
      </c>
      <c r="H151" s="116">
        <f t="shared" si="118"/>
        <v>50234.236499999992</v>
      </c>
      <c r="I151" s="302">
        <v>1</v>
      </c>
      <c r="J151" s="129">
        <v>11</v>
      </c>
      <c r="K151" s="85">
        <v>2250</v>
      </c>
      <c r="L151" s="118">
        <v>204.54545454545453</v>
      </c>
      <c r="M151" s="129">
        <v>11</v>
      </c>
      <c r="N151" s="74">
        <f t="shared" si="119"/>
        <v>1630.6111111111072</v>
      </c>
      <c r="O151" s="77">
        <f t="shared" si="120"/>
        <v>148.23737373737339</v>
      </c>
      <c r="P151" s="78">
        <f t="shared" si="115"/>
        <v>0</v>
      </c>
      <c r="Q151" s="79">
        <f t="shared" si="116"/>
        <v>-56.308080808081144</v>
      </c>
      <c r="R151" s="554">
        <f t="shared" si="117"/>
        <v>0.72471604938271439</v>
      </c>
      <c r="S151" s="908"/>
      <c r="T151" s="288">
        <v>0.63472222222222208</v>
      </c>
      <c r="U151" s="198">
        <v>0.67222222222222217</v>
      </c>
      <c r="V151" s="552">
        <v>7</v>
      </c>
      <c r="W151" s="562">
        <f t="shared" si="121"/>
        <v>54.000000000000128</v>
      </c>
      <c r="X151" s="253"/>
      <c r="Y151" s="253"/>
      <c r="Z151" s="254"/>
      <c r="AA151" s="254"/>
      <c r="AB151" s="895"/>
      <c r="AC151" s="895"/>
      <c r="AD151" s="258"/>
      <c r="AE151" s="258">
        <v>2</v>
      </c>
      <c r="AF151" s="78">
        <f t="shared" si="69"/>
        <v>-619.38888888889278</v>
      </c>
      <c r="AG151" s="160">
        <f t="shared" si="70"/>
        <v>0.72471604938271428</v>
      </c>
      <c r="AH151" s="896"/>
    </row>
    <row r="152" spans="1:37" s="255" customFormat="1" ht="19.2" customHeight="1">
      <c r="A152" s="906"/>
      <c r="B152" s="550" t="s">
        <v>165</v>
      </c>
      <c r="C152" s="258"/>
      <c r="D152" s="88" t="s">
        <v>153</v>
      </c>
      <c r="E152" s="90"/>
      <c r="F152" s="174">
        <v>28.57</v>
      </c>
      <c r="G152" s="85">
        <v>1793</v>
      </c>
      <c r="H152" s="116">
        <f t="shared" si="118"/>
        <v>51226.01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9"/>
        <v>1536.8571428571413</v>
      </c>
      <c r="O152" s="77">
        <f t="shared" si="120"/>
        <v>192.10714285714266</v>
      </c>
      <c r="P152" s="78">
        <f t="shared" si="115"/>
        <v>0</v>
      </c>
      <c r="Q152" s="79">
        <f t="shared" si="116"/>
        <v>4.6071428571426623</v>
      </c>
      <c r="R152" s="554">
        <f t="shared" si="117"/>
        <v>1.0245714285714276</v>
      </c>
      <c r="S152" s="908"/>
      <c r="T152" s="303">
        <v>0.70833333333333337</v>
      </c>
      <c r="U152" s="232">
        <v>0.75694444444444453</v>
      </c>
      <c r="V152" s="565">
        <v>5</v>
      </c>
      <c r="W152" s="562">
        <f t="shared" si="121"/>
        <v>70.000000000000071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36.857142857141298</v>
      </c>
      <c r="AG152" s="160">
        <f t="shared" si="70"/>
        <v>1.0245714285714276</v>
      </c>
      <c r="AH152" s="896"/>
    </row>
    <row r="153" spans="1:37" s="255" customFormat="1" ht="19.2" customHeight="1">
      <c r="A153" s="906"/>
      <c r="B153" s="550" t="s">
        <v>166</v>
      </c>
      <c r="C153" s="258"/>
      <c r="D153" s="292" t="s">
        <v>137</v>
      </c>
      <c r="E153" s="90"/>
      <c r="F153" s="174">
        <v>56.43</v>
      </c>
      <c r="G153" s="85">
        <v>1242</v>
      </c>
      <c r="H153" s="116">
        <f t="shared" si="118"/>
        <v>70086.06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9"/>
        <v>1461.1764705882358</v>
      </c>
      <c r="O153" s="77">
        <f t="shared" si="120"/>
        <v>91.323529411764738</v>
      </c>
      <c r="P153" s="78">
        <f t="shared" si="115"/>
        <v>0</v>
      </c>
      <c r="Q153" s="79">
        <f t="shared" si="116"/>
        <v>-2.4264705882352615</v>
      </c>
      <c r="R153" s="554">
        <f t="shared" si="117"/>
        <v>0.97411764705882387</v>
      </c>
      <c r="S153" s="908"/>
      <c r="T153" s="303">
        <v>0.76180555555555562</v>
      </c>
      <c r="U153" s="232">
        <v>0.79722222222222228</v>
      </c>
      <c r="V153" s="565">
        <v>7</v>
      </c>
      <c r="W153" s="562">
        <f t="shared" si="121"/>
        <v>50.999999999999979</v>
      </c>
      <c r="X153" s="256"/>
      <c r="Y153" s="256"/>
      <c r="Z153" s="254"/>
      <c r="AA153" s="254"/>
      <c r="AB153" s="895"/>
      <c r="AC153" s="895"/>
      <c r="AD153" s="258">
        <v>1</v>
      </c>
      <c r="AE153" s="258"/>
      <c r="AF153" s="78">
        <f t="shared" si="69"/>
        <v>-38.823529411764184</v>
      </c>
      <c r="AG153" s="160">
        <f t="shared" si="70"/>
        <v>0.97411764705882387</v>
      </c>
      <c r="AH153" s="896"/>
    </row>
    <row r="154" spans="1:37" s="255" customFormat="1" ht="19.2" customHeight="1">
      <c r="A154" s="906"/>
      <c r="B154" s="550" t="s">
        <v>166</v>
      </c>
      <c r="C154" s="258"/>
      <c r="D154" s="292" t="s">
        <v>154</v>
      </c>
      <c r="E154" s="90"/>
      <c r="F154" s="174">
        <v>54.5</v>
      </c>
      <c r="G154" s="85">
        <v>446</v>
      </c>
      <c r="H154" s="116">
        <f t="shared" si="118"/>
        <v>24307</v>
      </c>
      <c r="I154" s="302"/>
      <c r="J154" s="129">
        <v>21</v>
      </c>
      <c r="K154" s="85">
        <v>1440</v>
      </c>
      <c r="L154" s="118">
        <v>68.571428571428569</v>
      </c>
      <c r="M154" s="129">
        <v>21</v>
      </c>
      <c r="N154" s="74">
        <f t="shared" si="119"/>
        <v>1029.2307692307729</v>
      </c>
      <c r="O154" s="77">
        <f t="shared" si="120"/>
        <v>49.010989010989185</v>
      </c>
      <c r="P154" s="78">
        <f t="shared" si="115"/>
        <v>0</v>
      </c>
      <c r="Q154" s="79">
        <f t="shared" si="116"/>
        <v>-19.560439560439384</v>
      </c>
      <c r="R154" s="554">
        <f t="shared" si="117"/>
        <v>0.71474358974359231</v>
      </c>
      <c r="S154" s="908"/>
      <c r="T154" s="303">
        <v>0.80208333333333337</v>
      </c>
      <c r="U154" s="232">
        <v>0.82013888888888886</v>
      </c>
      <c r="V154" s="565">
        <v>7</v>
      </c>
      <c r="W154" s="562">
        <f t="shared" si="121"/>
        <v>25.999999999999908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-410.76923076922708</v>
      </c>
      <c r="AG154" s="160">
        <f t="shared" si="70"/>
        <v>0.71474358974359231</v>
      </c>
      <c r="AH154" s="896"/>
    </row>
    <row r="155" spans="1:37" s="255" customFormat="1" ht="19.2" customHeight="1">
      <c r="A155" s="906"/>
      <c r="B155" s="550" t="s">
        <v>166</v>
      </c>
      <c r="C155" s="258"/>
      <c r="D155" s="292" t="s">
        <v>150</v>
      </c>
      <c r="E155" s="90"/>
      <c r="F155" s="174">
        <v>50.67</v>
      </c>
      <c r="G155" s="85">
        <v>1521</v>
      </c>
      <c r="H155" s="116">
        <f t="shared" si="118"/>
        <v>77069.070000000007</v>
      </c>
      <c r="I155" s="302"/>
      <c r="J155" s="129">
        <v>17</v>
      </c>
      <c r="K155" s="85">
        <v>1440</v>
      </c>
      <c r="L155" s="118">
        <v>84.705882352941174</v>
      </c>
      <c r="M155" s="129">
        <v>17</v>
      </c>
      <c r="N155" s="74">
        <f t="shared" si="119"/>
        <v>1322.6086956521754</v>
      </c>
      <c r="O155" s="77">
        <f t="shared" si="120"/>
        <v>77.800511508951487</v>
      </c>
      <c r="P155" s="78">
        <f t="shared" si="115"/>
        <v>0</v>
      </c>
      <c r="Q155" s="79">
        <f t="shared" si="116"/>
        <v>-6.9053708439896866</v>
      </c>
      <c r="R155" s="554">
        <f t="shared" si="117"/>
        <v>0.91847826086956619</v>
      </c>
      <c r="S155" s="908"/>
      <c r="T155" s="303">
        <v>0.82430555555555562</v>
      </c>
      <c r="U155" s="232">
        <v>0.87222222222222223</v>
      </c>
      <c r="V155" s="565">
        <v>6</v>
      </c>
      <c r="W155" s="562">
        <f t="shared" si="121"/>
        <v>68.999999999999915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-117.39130434782464</v>
      </c>
      <c r="AG155" s="160">
        <f t="shared" si="70"/>
        <v>0.91847826086956619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908"/>
      <c r="T156" s="303"/>
      <c r="U156" s="232"/>
      <c r="V156" s="565"/>
      <c r="W156" s="304">
        <f t="shared" si="121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565"/>
      <c r="W157" s="304">
        <f t="shared" si="121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565"/>
      <c r="W158" s="304">
        <f t="shared" si="121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908"/>
      <c r="T159" s="303"/>
      <c r="U159" s="232"/>
      <c r="V159" s="565"/>
      <c r="W159" s="309">
        <f t="shared" si="121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850</v>
      </c>
      <c r="D160" s="904" t="s">
        <v>750</v>
      </c>
      <c r="E160" s="905"/>
      <c r="F160" s="98"/>
      <c r="G160" s="238"/>
      <c r="H160" s="237"/>
      <c r="I160" s="101"/>
      <c r="J160" s="311">
        <v>14.375</v>
      </c>
      <c r="K160" s="311">
        <v>1666.25</v>
      </c>
      <c r="L160" s="312">
        <v>129.88409568372802</v>
      </c>
      <c r="M160" s="311">
        <f t="shared" ref="M160:O160" si="122">AVERAGE(M148:M159)</f>
        <v>14.375</v>
      </c>
      <c r="N160" s="311">
        <f t="shared" si="122"/>
        <v>1388.378504931725</v>
      </c>
      <c r="O160" s="312">
        <f t="shared" si="122"/>
        <v>109.09974496627873</v>
      </c>
      <c r="P160" s="104">
        <f t="shared" ref="P160:P166" si="123">M160-J160</f>
        <v>0</v>
      </c>
      <c r="Q160" s="105">
        <f t="shared" ref="Q160:Q166" si="124">O160-L160</f>
        <v>-20.784350717449286</v>
      </c>
      <c r="R160" s="313">
        <f>O160/L160</f>
        <v>0.83997770775522929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1</v>
      </c>
      <c r="AE160" s="110">
        <f>SUM(AE148:AE159)</f>
        <v>2</v>
      </c>
      <c r="AF160" s="104">
        <f t="shared" si="69"/>
        <v>-277.87149506827495</v>
      </c>
      <c r="AG160" s="169">
        <f t="shared" si="70"/>
        <v>0.83323541181198801</v>
      </c>
      <c r="AH160" s="896"/>
    </row>
    <row r="161" spans="1:34" ht="19.2" customHeight="1">
      <c r="A161" s="893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2733.9</v>
      </c>
      <c r="H161" s="116">
        <f t="shared" ref="H161:H170" si="125">F161*G161</f>
        <v>82372.407000000007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6">G161/W161*60</f>
        <v>1115.8775510204082</v>
      </c>
      <c r="O161" s="118">
        <f t="shared" ref="O161:O166" si="127">N161/M161</f>
        <v>61.993197278911566</v>
      </c>
      <c r="P161" s="84">
        <f t="shared" si="123"/>
        <v>0</v>
      </c>
      <c r="Q161" s="119">
        <f t="shared" si="124"/>
        <v>-4.6734693877551052</v>
      </c>
      <c r="R161" s="551">
        <f t="shared" ref="R161:R166" si="128">O161/L161</f>
        <v>0.92989795918367346</v>
      </c>
      <c r="S161" s="894">
        <f>R173</f>
        <v>0.9169042010409606</v>
      </c>
      <c r="T161" s="80">
        <v>0.16666666666666666</v>
      </c>
      <c r="U161" s="80">
        <v>0.26874999999999999</v>
      </c>
      <c r="V161" s="550">
        <v>5</v>
      </c>
      <c r="W161" s="120">
        <f t="shared" ref="W161:W172" si="129">(U161-T161)*24*60</f>
        <v>147</v>
      </c>
      <c r="X161" s="126"/>
      <c r="Y161" s="126"/>
      <c r="Z161" s="84"/>
      <c r="AA161" s="84"/>
      <c r="AB161" s="895"/>
      <c r="AC161" s="895"/>
      <c r="AD161" s="550"/>
      <c r="AE161" s="550"/>
      <c r="AF161" s="84">
        <f t="shared" si="69"/>
        <v>-84.122448979591809</v>
      </c>
      <c r="AG161" s="551">
        <f t="shared" si="70"/>
        <v>0.92989795918367346</v>
      </c>
      <c r="AH161" s="894">
        <f>AG173</f>
        <v>0.91961590018874872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3526</v>
      </c>
      <c r="H162" s="116">
        <f t="shared" si="125"/>
        <v>120694.98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2158.7755102040824</v>
      </c>
      <c r="O162" s="118">
        <f t="shared" si="127"/>
        <v>166.05965463108325</v>
      </c>
      <c r="P162" s="84">
        <f t="shared" si="123"/>
        <v>0</v>
      </c>
      <c r="Q162" s="119">
        <f t="shared" si="124"/>
        <v>-7.017268445839818</v>
      </c>
      <c r="R162" s="551">
        <f t="shared" si="128"/>
        <v>0.9594557823129255</v>
      </c>
      <c r="S162" s="894"/>
      <c r="T162" s="80">
        <v>0.28472222222222221</v>
      </c>
      <c r="U162" s="80">
        <v>0.35277777777777775</v>
      </c>
      <c r="V162" s="550">
        <v>23</v>
      </c>
      <c r="W162" s="120">
        <f t="shared" si="129"/>
        <v>97.999999999999972</v>
      </c>
      <c r="X162" s="126">
        <v>0.27361111111111108</v>
      </c>
      <c r="Y162" s="126">
        <v>0.28333333333333333</v>
      </c>
      <c r="Z162" s="84"/>
      <c r="AA162" s="84"/>
      <c r="AB162" s="895"/>
      <c r="AC162" s="895"/>
      <c r="AD162" s="550">
        <v>1</v>
      </c>
      <c r="AE162" s="550">
        <v>1</v>
      </c>
      <c r="AF162" s="84">
        <f t="shared" si="69"/>
        <v>-91.224489795917634</v>
      </c>
      <c r="AG162" s="551">
        <f t="shared" si="70"/>
        <v>0.9594557823129255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2725.4500000000003</v>
      </c>
      <c r="H163" s="116">
        <f t="shared" si="125"/>
        <v>93292.1535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2123.7272727272739</v>
      </c>
      <c r="O163" s="118">
        <f t="shared" si="127"/>
        <v>193.06611570247944</v>
      </c>
      <c r="P163" s="84">
        <f t="shared" si="123"/>
        <v>0</v>
      </c>
      <c r="Q163" s="119">
        <f t="shared" si="124"/>
        <v>-11.479338842975096</v>
      </c>
      <c r="R163" s="551">
        <f t="shared" si="128"/>
        <v>0.94387878787878843</v>
      </c>
      <c r="S163" s="894"/>
      <c r="T163" s="80">
        <v>0.35763888888888884</v>
      </c>
      <c r="U163" s="80">
        <v>0.41111111111111104</v>
      </c>
      <c r="V163" s="550">
        <v>7</v>
      </c>
      <c r="W163" s="120">
        <f t="shared" si="129"/>
        <v>76.999999999999972</v>
      </c>
      <c r="X163" s="126"/>
      <c r="Y163" s="126"/>
      <c r="Z163" s="84"/>
      <c r="AA163" s="84"/>
      <c r="AB163" s="895"/>
      <c r="AC163" s="895"/>
      <c r="AD163" s="550"/>
      <c r="AE163" s="550"/>
      <c r="AF163" s="84">
        <f t="shared" si="69"/>
        <v>-126.27272727272612</v>
      </c>
      <c r="AG163" s="551">
        <f t="shared" si="70"/>
        <v>0.94387878787878843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3516.8</v>
      </c>
      <c r="H164" s="116">
        <f t="shared" si="125"/>
        <v>128046.68799999999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2425.3793103448274</v>
      </c>
      <c r="O164" s="118">
        <f t="shared" si="127"/>
        <v>242.53793103448274</v>
      </c>
      <c r="P164" s="84">
        <f t="shared" si="123"/>
        <v>0</v>
      </c>
      <c r="Q164" s="119">
        <f t="shared" si="124"/>
        <v>-34.362068965517238</v>
      </c>
      <c r="R164" s="551">
        <f t="shared" si="128"/>
        <v>0.87590440965865934</v>
      </c>
      <c r="S164" s="894"/>
      <c r="T164" s="80">
        <v>0.41597222222222213</v>
      </c>
      <c r="U164" s="80">
        <v>0.47638888888888881</v>
      </c>
      <c r="V164" s="550">
        <v>7</v>
      </c>
      <c r="W164" s="120">
        <f t="shared" si="129"/>
        <v>87.000000000000014</v>
      </c>
      <c r="X164" s="126"/>
      <c r="Y164" s="126"/>
      <c r="Z164" s="84"/>
      <c r="AA164" s="84"/>
      <c r="AB164" s="895"/>
      <c r="AC164" s="895"/>
      <c r="AD164" s="550"/>
      <c r="AE164" s="550"/>
      <c r="AF164" s="84">
        <f>N164-K164</f>
        <v>-343.62068965517255</v>
      </c>
      <c r="AG164" s="551">
        <f>N164/K164</f>
        <v>0.87590440965865923</v>
      </c>
      <c r="AH164" s="894"/>
    </row>
    <row r="165" spans="1:34" ht="19.2" customHeight="1">
      <c r="A165" s="893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1213</v>
      </c>
      <c r="H165" s="116">
        <f t="shared" si="125"/>
        <v>31101.32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6"/>
        <v>1455.5999999999981</v>
      </c>
      <c r="O165" s="118">
        <f t="shared" si="127"/>
        <v>145.5599999999998</v>
      </c>
      <c r="P165" s="84">
        <f t="shared" si="123"/>
        <v>0</v>
      </c>
      <c r="Q165" s="119">
        <f t="shared" si="124"/>
        <v>-4.4400000000001967</v>
      </c>
      <c r="R165" s="551">
        <f t="shared" si="128"/>
        <v>0.97039999999999871</v>
      </c>
      <c r="S165" s="894"/>
      <c r="T165" s="80">
        <v>0.48055555555555546</v>
      </c>
      <c r="U165" s="80">
        <v>0.51527777777777772</v>
      </c>
      <c r="V165" s="550">
        <v>6</v>
      </c>
      <c r="W165" s="120">
        <f t="shared" si="129"/>
        <v>50.000000000000064</v>
      </c>
      <c r="X165" s="126"/>
      <c r="Y165" s="126"/>
      <c r="Z165" s="84"/>
      <c r="AA165" s="84"/>
      <c r="AB165" s="895"/>
      <c r="AC165" s="895"/>
      <c r="AD165" s="550"/>
      <c r="AE165" s="550"/>
      <c r="AF165" s="84">
        <f>N165-K165</f>
        <v>-44.40000000000191</v>
      </c>
      <c r="AG165" s="551">
        <f>N165/K165</f>
        <v>0.97039999999999871</v>
      </c>
      <c r="AH165" s="894"/>
    </row>
    <row r="166" spans="1:34" ht="19.2" customHeight="1">
      <c r="A166" s="893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5275.2</v>
      </c>
      <c r="H166" s="116">
        <f t="shared" si="125"/>
        <v>192070.03199999998</v>
      </c>
      <c r="I166" s="550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6"/>
        <v>2434.7076923076916</v>
      </c>
      <c r="O166" s="118">
        <f t="shared" si="127"/>
        <v>243.47076923076915</v>
      </c>
      <c r="P166" s="84">
        <f t="shared" si="123"/>
        <v>0</v>
      </c>
      <c r="Q166" s="119">
        <f t="shared" si="124"/>
        <v>-33.429230769230827</v>
      </c>
      <c r="R166" s="551">
        <f t="shared" si="128"/>
        <v>0.87927327277273082</v>
      </c>
      <c r="S166" s="894"/>
      <c r="T166" s="80">
        <v>0.55555555555555547</v>
      </c>
      <c r="U166" s="80">
        <v>0.64583333333333326</v>
      </c>
      <c r="V166" s="550">
        <v>5</v>
      </c>
      <c r="W166" s="120">
        <f t="shared" si="129"/>
        <v>130.00000000000003</v>
      </c>
      <c r="X166" s="126"/>
      <c r="Y166" s="126"/>
      <c r="Z166" s="84"/>
      <c r="AA166" s="84"/>
      <c r="AB166" s="895"/>
      <c r="AC166" s="895"/>
      <c r="AD166" s="550"/>
      <c r="AE166" s="550"/>
      <c r="AF166" s="84">
        <f>N166-K166</f>
        <v>-334.29230769230844</v>
      </c>
      <c r="AG166" s="551">
        <f>N166/K166</f>
        <v>0.87927327277273082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5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894"/>
      <c r="T167" s="80"/>
      <c r="U167" s="80"/>
      <c r="V167" s="550"/>
      <c r="W167" s="120">
        <f t="shared" si="129"/>
        <v>0</v>
      </c>
      <c r="X167" s="126"/>
      <c r="Y167" s="126"/>
      <c r="Z167" s="84"/>
      <c r="AA167" s="84"/>
      <c r="AB167" s="895"/>
      <c r="AC167" s="895"/>
      <c r="AD167" s="550"/>
      <c r="AE167" s="550"/>
      <c r="AF167" s="84">
        <f t="shared" si="69"/>
        <v>0</v>
      </c>
      <c r="AG167" s="551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894"/>
      <c r="T168" s="80"/>
      <c r="U168" s="80"/>
      <c r="V168" s="550"/>
      <c r="W168" s="120">
        <f t="shared" si="129"/>
        <v>0</v>
      </c>
      <c r="X168" s="126"/>
      <c r="Y168" s="126"/>
      <c r="Z168" s="84"/>
      <c r="AA168" s="84"/>
      <c r="AB168" s="895"/>
      <c r="AC168" s="895"/>
      <c r="AD168" s="550"/>
      <c r="AE168" s="550"/>
      <c r="AF168" s="84">
        <f t="shared" si="69"/>
        <v>0</v>
      </c>
      <c r="AG168" s="551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894"/>
      <c r="T169" s="80"/>
      <c r="U169" s="80"/>
      <c r="V169" s="550"/>
      <c r="W169" s="120">
        <f t="shared" si="129"/>
        <v>0</v>
      </c>
      <c r="X169" s="126"/>
      <c r="Y169" s="126"/>
      <c r="Z169" s="84"/>
      <c r="AA169" s="84"/>
      <c r="AB169" s="895"/>
      <c r="AC169" s="895"/>
      <c r="AD169" s="550"/>
      <c r="AE169" s="550"/>
      <c r="AF169" s="84">
        <f t="shared" si="69"/>
        <v>0</v>
      </c>
      <c r="AG169" s="551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894"/>
      <c r="T170" s="80"/>
      <c r="U170" s="80"/>
      <c r="V170" s="550"/>
      <c r="W170" s="120">
        <f t="shared" si="129"/>
        <v>0</v>
      </c>
      <c r="X170" s="126"/>
      <c r="Y170" s="126"/>
      <c r="Z170" s="84"/>
      <c r="AA170" s="84"/>
      <c r="AB170" s="895"/>
      <c r="AC170" s="895"/>
      <c r="AD170" s="550"/>
      <c r="AE170" s="550"/>
      <c r="AF170" s="84">
        <f t="shared" si="69"/>
        <v>0</v>
      </c>
      <c r="AG170" s="551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894"/>
      <c r="T171" s="80"/>
      <c r="U171" s="80"/>
      <c r="V171" s="550"/>
      <c r="W171" s="120">
        <f t="shared" si="129"/>
        <v>0</v>
      </c>
      <c r="X171" s="126"/>
      <c r="Y171" s="126"/>
      <c r="Z171" s="84"/>
      <c r="AA171" s="84"/>
      <c r="AB171" s="895"/>
      <c r="AC171" s="895"/>
      <c r="AD171" s="550"/>
      <c r="AE171" s="550"/>
      <c r="AF171" s="84"/>
      <c r="AG171" s="551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894"/>
      <c r="T172" s="80"/>
      <c r="U172" s="80"/>
      <c r="V172" s="550"/>
      <c r="W172" s="120">
        <f t="shared" si="129"/>
        <v>0</v>
      </c>
      <c r="X172" s="126"/>
      <c r="Y172" s="126"/>
      <c r="Z172" s="84"/>
      <c r="AA172" s="84"/>
      <c r="AB172" s="895"/>
      <c r="AC172" s="895"/>
      <c r="AD172" s="550"/>
      <c r="AE172" s="550"/>
      <c r="AF172" s="84"/>
      <c r="AG172" s="551"/>
      <c r="AH172" s="894"/>
    </row>
    <row r="173" spans="1:34" ht="19.2" customHeight="1">
      <c r="A173" s="893"/>
      <c r="B173" s="156">
        <v>0</v>
      </c>
      <c r="C173" s="132" t="s">
        <v>852</v>
      </c>
      <c r="D173" s="891" t="s">
        <v>750</v>
      </c>
      <c r="E173" s="891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0">AVERAGE(M161:M172)</f>
        <v>12</v>
      </c>
      <c r="N173" s="103">
        <f t="shared" si="130"/>
        <v>1952.3445561007136</v>
      </c>
      <c r="O173" s="136">
        <f t="shared" si="130"/>
        <v>175.44794464628765</v>
      </c>
      <c r="P173" s="84">
        <f>M173-J173</f>
        <v>0</v>
      </c>
      <c r="Q173" s="119">
        <f>O173-L173</f>
        <v>-15.900229401886349</v>
      </c>
      <c r="R173" s="137">
        <f>O173/L173</f>
        <v>0.9169042010409606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1</v>
      </c>
      <c r="AE173" s="139">
        <f>SUM(AE161:AE172)</f>
        <v>1</v>
      </c>
      <c r="AF173" s="84">
        <f t="shared" si="69"/>
        <v>-170.65544389928641</v>
      </c>
      <c r="AG173" s="551">
        <f t="shared" si="70"/>
        <v>0.91961590018874872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0" sqref="P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954</v>
      </c>
      <c r="E3" s="827"/>
      <c r="F3" s="816" t="s">
        <v>2</v>
      </c>
      <c r="G3" s="777"/>
      <c r="H3" s="828">
        <v>305298.35000000003</v>
      </c>
      <c r="I3" s="829"/>
      <c r="J3" s="816" t="s">
        <v>3</v>
      </c>
      <c r="K3" s="777"/>
      <c r="L3" s="821">
        <v>9658071.3808218371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435.43874658327002</v>
      </c>
      <c r="G6" s="818"/>
      <c r="H6" s="796">
        <f>AVERAGE(D13:P13,Q13)</f>
        <v>137.92416471055262</v>
      </c>
      <c r="I6" s="797"/>
      <c r="J6" s="796">
        <f>AVERAGE(D30:F30,G30:H30)</f>
        <v>812.31929489800552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6</v>
      </c>
      <c r="Q6" s="785">
        <v>4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385.57759241287482</v>
      </c>
      <c r="G7" s="789"/>
      <c r="H7" s="790">
        <f>AVERAGE(D14:P14,Q14)</f>
        <v>125.01541066815012</v>
      </c>
      <c r="I7" s="791"/>
      <c r="J7" s="790">
        <f>AVERAGE(D31:F31,G31:H31)</f>
        <v>709.4359177136472</v>
      </c>
      <c r="K7" s="791"/>
      <c r="L7" s="792">
        <f>AVERAGE(J31:M31)</f>
        <v>892.72232189344561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0.89072662413082548</v>
      </c>
      <c r="G8" s="795"/>
      <c r="H8" s="794">
        <f>AVERAGE(D15:O15,P15:Q15)</f>
        <v>0.90264714787354072</v>
      </c>
      <c r="I8" s="795"/>
      <c r="J8" s="794">
        <f>AVERAGE(D32:F32,G32:H32)</f>
        <v>0.86048838614059631</v>
      </c>
      <c r="K8" s="795"/>
      <c r="L8" s="794">
        <f>AVERAGE(J32:M32)</f>
        <v>0.88680258851910942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141.43357843137255</v>
      </c>
      <c r="E13" s="18">
        <v>111.51982898422527</v>
      </c>
      <c r="F13" s="18">
        <v>129.62999418881773</v>
      </c>
      <c r="G13" s="18">
        <v>314.46258503401361</v>
      </c>
      <c r="H13" s="18">
        <v>232.14285714285714</v>
      </c>
      <c r="I13" s="18">
        <v>83.968524251805988</v>
      </c>
      <c r="J13" s="18">
        <v>103.7923654110767</v>
      </c>
      <c r="K13" s="18">
        <v>78.206849845201234</v>
      </c>
      <c r="L13" s="18">
        <v>94.650970861497186</v>
      </c>
      <c r="M13" s="18">
        <v>80.542487170306714</v>
      </c>
      <c r="N13" s="18">
        <v>85.057509352425186</v>
      </c>
      <c r="O13" s="18">
        <v>144.2020173453997</v>
      </c>
      <c r="P13" s="18">
        <v>181.32873792873792</v>
      </c>
      <c r="Q13" s="20">
        <v>150</v>
      </c>
    </row>
    <row r="14" spans="2:17" ht="39.9" customHeight="1">
      <c r="B14" s="769"/>
      <c r="C14" s="13" t="s">
        <v>60</v>
      </c>
      <c r="D14" s="18">
        <v>122.96748098843453</v>
      </c>
      <c r="E14" s="18">
        <v>99.29820842692213</v>
      </c>
      <c r="F14" s="18">
        <v>117.91157334138822</v>
      </c>
      <c r="G14" s="18">
        <v>283.21219604755009</v>
      </c>
      <c r="H14" s="18">
        <v>225.36570117986042</v>
      </c>
      <c r="I14" s="18">
        <v>75.469901251484444</v>
      </c>
      <c r="J14" s="18">
        <v>88.642931873114293</v>
      </c>
      <c r="K14" s="18">
        <v>68.293953231964394</v>
      </c>
      <c r="L14" s="18">
        <v>86.561253388801191</v>
      </c>
      <c r="M14" s="18">
        <v>77.537923157823599</v>
      </c>
      <c r="N14" s="18">
        <v>75.715744087280768</v>
      </c>
      <c r="O14" s="18">
        <v>121.89629174169501</v>
      </c>
      <c r="P14" s="18">
        <v>166.30733422752607</v>
      </c>
      <c r="Q14" s="8">
        <v>141.03525641025649</v>
      </c>
    </row>
    <row r="15" spans="2:17" ht="39.9" customHeight="1">
      <c r="B15" s="770"/>
      <c r="C15" s="28" t="s">
        <v>61</v>
      </c>
      <c r="D15" s="9">
        <f t="shared" ref="D15:Q15" si="0">D14/D13</f>
        <v>0.86943625659660251</v>
      </c>
      <c r="E15" s="9">
        <f t="shared" si="0"/>
        <v>0.89040854286969973</v>
      </c>
      <c r="F15" s="9">
        <f t="shared" si="0"/>
        <v>0.90960100769301444</v>
      </c>
      <c r="G15" s="9">
        <f t="shared" si="0"/>
        <v>0.90062287065698665</v>
      </c>
      <c r="H15" s="9">
        <f t="shared" si="0"/>
        <v>0.97080609739016799</v>
      </c>
      <c r="I15" s="9">
        <f t="shared" si="0"/>
        <v>0.89878799138072552</v>
      </c>
      <c r="J15" s="9">
        <f t="shared" si="0"/>
        <v>0.85404096459347423</v>
      </c>
      <c r="K15" s="9">
        <f t="shared" si="0"/>
        <v>0.87324771892925057</v>
      </c>
      <c r="L15" s="9">
        <f t="shared" si="0"/>
        <v>0.91453106715055588</v>
      </c>
      <c r="M15" s="9">
        <f t="shared" si="0"/>
        <v>0.96269591220680861</v>
      </c>
      <c r="N15" s="9">
        <f t="shared" si="0"/>
        <v>0.89017118727944433</v>
      </c>
      <c r="O15" s="9">
        <f t="shared" si="0"/>
        <v>0.84531613347490886</v>
      </c>
      <c r="P15" s="30">
        <f t="shared" si="0"/>
        <v>0.91715927727288737</v>
      </c>
      <c r="Q15" s="10">
        <f t="shared" si="0"/>
        <v>0.94023504273504332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0.29166666666666669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0.40277777777777773</v>
      </c>
    </row>
    <row r="17" spans="2:23" ht="22.8" customHeight="1">
      <c r="B17" s="772"/>
      <c r="C17" s="28" t="s">
        <v>36</v>
      </c>
      <c r="D17" s="11">
        <v>0.68402777777777779</v>
      </c>
      <c r="E17" s="11">
        <v>0.61458333333333326</v>
      </c>
      <c r="F17" s="11">
        <v>0.60138888888888875</v>
      </c>
      <c r="G17" s="11">
        <v>0.65347222222222212</v>
      </c>
      <c r="H17" s="11">
        <v>0.6826388888888888</v>
      </c>
      <c r="I17" s="11">
        <v>0.6958333333333333</v>
      </c>
      <c r="J17" s="11">
        <v>0.72013888888888888</v>
      </c>
      <c r="K17" s="11">
        <v>0.7666666666666665</v>
      </c>
      <c r="L17" s="11">
        <v>0.97152777777777777</v>
      </c>
      <c r="M17" s="11">
        <v>0.98333333333333317</v>
      </c>
      <c r="N17" s="11">
        <v>0.97777777777777752</v>
      </c>
      <c r="O17" s="21">
        <v>0.89722222222222214</v>
      </c>
      <c r="P17" s="11">
        <v>0.65833333333333321</v>
      </c>
      <c r="Q17" s="31">
        <v>0.61111111111111105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 t="s">
        <v>15</v>
      </c>
      <c r="E20" s="33">
        <v>1</v>
      </c>
      <c r="F20" s="33">
        <v>1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776"/>
      <c r="C21" s="32" t="s">
        <v>66</v>
      </c>
      <c r="D21" s="33">
        <v>1</v>
      </c>
      <c r="E21" s="33">
        <v>1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18.125</v>
      </c>
      <c r="E22" s="35">
        <v>17.571428571428573</v>
      </c>
      <c r="F22" s="35">
        <v>15</v>
      </c>
      <c r="G22" s="35">
        <v>6</v>
      </c>
      <c r="H22" s="35">
        <v>6.5</v>
      </c>
      <c r="I22" s="35">
        <v>17.666666666666668</v>
      </c>
      <c r="J22" s="35">
        <v>16.5</v>
      </c>
      <c r="K22" s="35">
        <v>18.375</v>
      </c>
      <c r="L22" s="35">
        <v>17</v>
      </c>
      <c r="M22" s="35">
        <v>18.571428571428573</v>
      </c>
      <c r="N22" s="35">
        <v>17.625</v>
      </c>
      <c r="O22" s="35">
        <v>13</v>
      </c>
      <c r="P22" s="35">
        <v>13</v>
      </c>
      <c r="Q22" s="36">
        <v>12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56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206.89655172413794</v>
      </c>
      <c r="E30" s="571">
        <v>916.66666666666663</v>
      </c>
      <c r="F30" s="18">
        <v>853.44827586206895</v>
      </c>
      <c r="G30" s="18">
        <v>939.13043478260863</v>
      </c>
      <c r="H30" s="57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164.67826086956507</v>
      </c>
      <c r="E31" s="7">
        <v>804.76126046168338</v>
      </c>
      <c r="F31" s="7">
        <v>744.99575092640828</v>
      </c>
      <c r="G31" s="7">
        <v>811.45616926932564</v>
      </c>
      <c r="H31" s="570">
        <v>1021.2881470412534</v>
      </c>
      <c r="I31" s="403">
        <v>0</v>
      </c>
      <c r="J31" s="7">
        <v>802.99999999999977</v>
      </c>
      <c r="K31" s="7">
        <v>826.57692307692378</v>
      </c>
      <c r="L31" s="7">
        <v>924.10878787878733</v>
      </c>
      <c r="M31" s="8">
        <v>1017.2035766180717</v>
      </c>
      <c r="N31" s="27"/>
      <c r="O31" s="27"/>
      <c r="P31" s="27"/>
      <c r="Q31" s="27"/>
    </row>
    <row r="32" spans="2:23" ht="39.9" customHeight="1">
      <c r="B32" s="770"/>
      <c r="C32" s="568" t="s">
        <v>61</v>
      </c>
      <c r="D32" s="44">
        <f t="shared" ref="D32:M32" si="1">D31/D30</f>
        <v>0.79594492753623114</v>
      </c>
      <c r="E32" s="9">
        <f t="shared" si="1"/>
        <v>0.87792137504910917</v>
      </c>
      <c r="F32" s="9">
        <f t="shared" si="1"/>
        <v>0.87292431421680161</v>
      </c>
      <c r="G32" s="9">
        <f t="shared" si="1"/>
        <v>0.86405055061085612</v>
      </c>
      <c r="H32" s="9">
        <f t="shared" si="1"/>
        <v>0.89160076328998306</v>
      </c>
      <c r="I32" s="43">
        <f t="shared" si="1"/>
        <v>0</v>
      </c>
      <c r="J32" s="9">
        <f t="shared" si="1"/>
        <v>0.85166666666666635</v>
      </c>
      <c r="K32" s="9">
        <f t="shared" si="1"/>
        <v>0.87667249417249493</v>
      </c>
      <c r="L32" s="9">
        <f t="shared" si="1"/>
        <v>0.92410878787878736</v>
      </c>
      <c r="M32" s="10">
        <f t="shared" si="1"/>
        <v>0.89476240535848894</v>
      </c>
      <c r="N32" s="27"/>
      <c r="O32" s="27"/>
      <c r="P32" s="27"/>
      <c r="Q32" s="27"/>
    </row>
    <row r="33" spans="2:17" ht="28.8" customHeight="1">
      <c r="B33" s="771" t="s">
        <v>62</v>
      </c>
      <c r="C33" s="568" t="s">
        <v>63</v>
      </c>
      <c r="D33" s="45">
        <v>0.17013888888888887</v>
      </c>
      <c r="E33" s="11">
        <v>0.17361111111111113</v>
      </c>
      <c r="F33" s="11">
        <v>0.17708333333333334</v>
      </c>
      <c r="G33" s="11">
        <v>2803.999999999995</v>
      </c>
      <c r="H33" s="31">
        <v>0.18055555555555555</v>
      </c>
      <c r="I33" s="45">
        <v>0</v>
      </c>
      <c r="J33" s="11">
        <v>0.72291666666666676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568" t="s">
        <v>36</v>
      </c>
      <c r="D34" s="45">
        <v>0.3611111111111111</v>
      </c>
      <c r="E34" s="11">
        <v>0.38541666666666669</v>
      </c>
      <c r="F34" s="11">
        <v>0.31666666666666665</v>
      </c>
      <c r="G34" s="11">
        <v>1042.3076923076894</v>
      </c>
      <c r="H34" s="31">
        <v>0.49305555555555558</v>
      </c>
      <c r="I34" s="22">
        <v>0</v>
      </c>
      <c r="J34" s="11">
        <v>0.79861111111111116</v>
      </c>
      <c r="K34" s="11">
        <v>0.96180555555555547</v>
      </c>
      <c r="L34" s="11">
        <v>0.99652777777777779</v>
      </c>
      <c r="M34" s="12">
        <v>1.1493055555555556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9.6666666666666661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L28" sqref="L2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372</v>
      </c>
      <c r="B1" s="320"/>
      <c r="C1" s="321"/>
      <c r="D1" s="322" t="s">
        <v>198</v>
      </c>
      <c r="E1" s="323">
        <f>SUM(G5:G124)</f>
        <v>119836</v>
      </c>
      <c r="F1" s="324" t="s">
        <v>3</v>
      </c>
      <c r="G1" s="325">
        <f>SUM(H5:H124)</f>
        <v>2186796.241168831</v>
      </c>
      <c r="H1" s="326" t="s">
        <v>312</v>
      </c>
      <c r="I1" s="327">
        <f>+J16+J64+J24+J38+J51+J81+J100+J91+J57+J124+J111</f>
        <v>50.733333333333334</v>
      </c>
      <c r="J1" s="871" t="s">
        <v>313</v>
      </c>
      <c r="K1" s="872"/>
      <c r="L1" s="873"/>
      <c r="M1" s="871" t="s">
        <v>419</v>
      </c>
      <c r="N1" s="872"/>
      <c r="O1" s="872"/>
      <c r="P1" s="872"/>
      <c r="Q1" s="872"/>
      <c r="R1" s="873"/>
    </row>
    <row r="2" spans="1:18" ht="26.25" customHeight="1" thickBot="1">
      <c r="A2" s="877" t="s">
        <v>863</v>
      </c>
      <c r="B2" s="878"/>
      <c r="C2" s="329"/>
      <c r="D2" s="572" t="s">
        <v>427</v>
      </c>
      <c r="E2" s="330">
        <f>AVERAGE(L16,L24,L38,L51,L100,L111,L91)</f>
        <v>629.87946280337485</v>
      </c>
      <c r="F2" s="331" t="s">
        <v>80</v>
      </c>
      <c r="G2" s="332">
        <f>G1/E1</f>
        <v>18.248241272813104</v>
      </c>
      <c r="H2" s="333" t="s">
        <v>317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205</v>
      </c>
      <c r="B3" s="881" t="s">
        <v>206</v>
      </c>
      <c r="C3" s="574"/>
      <c r="D3" s="882" t="s">
        <v>207</v>
      </c>
      <c r="E3" s="882"/>
      <c r="F3" s="883" t="s">
        <v>83</v>
      </c>
      <c r="G3" s="884" t="s">
        <v>208</v>
      </c>
      <c r="H3" s="885" t="s">
        <v>209</v>
      </c>
      <c r="I3" s="886" t="s">
        <v>323</v>
      </c>
      <c r="J3" s="859" t="s">
        <v>211</v>
      </c>
      <c r="K3" s="861" t="s">
        <v>212</v>
      </c>
      <c r="L3" s="863" t="s">
        <v>427</v>
      </c>
      <c r="M3" s="888" t="s">
        <v>88</v>
      </c>
      <c r="N3" s="888"/>
      <c r="O3" s="859" t="s">
        <v>168</v>
      </c>
      <c r="P3" s="889" t="s">
        <v>213</v>
      </c>
      <c r="Q3" s="859" t="s">
        <v>214</v>
      </c>
      <c r="R3" s="859"/>
    </row>
    <row r="4" spans="1:18" ht="15.75" customHeight="1">
      <c r="A4" s="880"/>
      <c r="B4" s="881"/>
      <c r="C4" s="574"/>
      <c r="D4" s="882"/>
      <c r="E4" s="882"/>
      <c r="F4" s="883"/>
      <c r="G4" s="884"/>
      <c r="H4" s="885"/>
      <c r="I4" s="887"/>
      <c r="J4" s="860"/>
      <c r="K4" s="862"/>
      <c r="L4" s="864"/>
      <c r="M4" s="578" t="s">
        <v>90</v>
      </c>
      <c r="N4" s="578" t="s">
        <v>91</v>
      </c>
      <c r="O4" s="860"/>
      <c r="P4" s="890"/>
      <c r="Q4" s="335" t="s">
        <v>215</v>
      </c>
      <c r="R4" s="335" t="s">
        <v>216</v>
      </c>
    </row>
    <row r="5" spans="1:18">
      <c r="A5" s="865" t="s">
        <v>330</v>
      </c>
      <c r="B5" s="336" t="s">
        <v>189</v>
      </c>
      <c r="C5" s="336"/>
      <c r="D5" s="337" t="s">
        <v>864</v>
      </c>
      <c r="E5" s="337"/>
      <c r="F5" s="339">
        <v>25.64</v>
      </c>
      <c r="G5" s="574">
        <v>1243</v>
      </c>
      <c r="H5" s="356">
        <f t="shared" ref="H5" si="0">F5*G5</f>
        <v>31870.52</v>
      </c>
      <c r="I5" s="357"/>
      <c r="J5" s="341">
        <v>9</v>
      </c>
      <c r="K5" s="342">
        <f t="shared" ref="K5:K8" si="1">G5/P5*60</f>
        <v>1491.5999999999981</v>
      </c>
      <c r="L5" s="343">
        <f>K5/J5</f>
        <v>165.73333333333312</v>
      </c>
      <c r="M5" s="344">
        <v>0.40277777777777773</v>
      </c>
      <c r="N5" s="344">
        <v>0.4375</v>
      </c>
      <c r="O5" s="335">
        <v>5</v>
      </c>
      <c r="P5" s="579">
        <f>(N5-M5)*24*60</f>
        <v>50.000000000000064</v>
      </c>
      <c r="Q5" s="345"/>
      <c r="R5" s="345"/>
    </row>
    <row r="6" spans="1:18">
      <c r="A6" s="865"/>
      <c r="B6" s="336" t="s">
        <v>189</v>
      </c>
      <c r="C6" s="336"/>
      <c r="D6" s="337" t="s">
        <v>171</v>
      </c>
      <c r="E6" s="338"/>
      <c r="F6" s="339">
        <v>29.52</v>
      </c>
      <c r="G6" s="415">
        <v>3009</v>
      </c>
      <c r="H6" s="340">
        <f>F6*G6</f>
        <v>88825.68</v>
      </c>
      <c r="I6" s="576"/>
      <c r="J6" s="341">
        <v>13</v>
      </c>
      <c r="K6" s="342">
        <f t="shared" si="1"/>
        <v>1504.5000000000005</v>
      </c>
      <c r="L6" s="343">
        <f t="shared" ref="L6:L8" si="2">K6/J6</f>
        <v>115.73076923076927</v>
      </c>
      <c r="M6" s="344">
        <v>0.44097222222222227</v>
      </c>
      <c r="N6" s="344">
        <v>0.52430555555555558</v>
      </c>
      <c r="O6" s="335">
        <v>5</v>
      </c>
      <c r="P6" s="579">
        <f t="shared" ref="P6:P8" si="3">(N6-M6)*24*60</f>
        <v>119.99999999999997</v>
      </c>
      <c r="Q6" s="335"/>
      <c r="R6" s="335"/>
    </row>
    <row r="7" spans="1:18">
      <c r="A7" s="865"/>
      <c r="B7" s="336" t="s">
        <v>189</v>
      </c>
      <c r="C7" s="336"/>
      <c r="D7" s="337" t="s">
        <v>170</v>
      </c>
      <c r="E7" s="338"/>
      <c r="F7" s="339">
        <v>29.85</v>
      </c>
      <c r="G7" s="415">
        <v>3538</v>
      </c>
      <c r="H7" s="340">
        <f t="shared" ref="H7:H8" si="4">F7*G7</f>
        <v>105609.3</v>
      </c>
      <c r="I7" s="576"/>
      <c r="J7" s="341">
        <v>13</v>
      </c>
      <c r="K7" s="342">
        <f t="shared" si="1"/>
        <v>2122.8000000000006</v>
      </c>
      <c r="L7" s="343">
        <f t="shared" si="2"/>
        <v>163.29230769230773</v>
      </c>
      <c r="M7" s="344">
        <v>0.52777777777777779</v>
      </c>
      <c r="N7" s="344">
        <v>0.59722222222222221</v>
      </c>
      <c r="O7" s="335">
        <v>5</v>
      </c>
      <c r="P7" s="579">
        <f t="shared" si="3"/>
        <v>99.999999999999972</v>
      </c>
      <c r="Q7" s="345"/>
      <c r="R7" s="345"/>
    </row>
    <row r="8" spans="1:18">
      <c r="A8" s="865"/>
      <c r="B8" s="336" t="s">
        <v>189</v>
      </c>
      <c r="C8" s="336"/>
      <c r="D8" s="337" t="s">
        <v>194</v>
      </c>
      <c r="E8" s="338"/>
      <c r="F8" s="339">
        <v>30</v>
      </c>
      <c r="G8" s="415">
        <v>388</v>
      </c>
      <c r="H8" s="340">
        <f t="shared" si="4"/>
        <v>11640</v>
      </c>
      <c r="I8" s="576"/>
      <c r="J8" s="341">
        <v>13</v>
      </c>
      <c r="K8" s="342">
        <f t="shared" si="1"/>
        <v>1552.0000000000055</v>
      </c>
      <c r="L8" s="343">
        <f t="shared" si="2"/>
        <v>119.3846153846158</v>
      </c>
      <c r="M8" s="344">
        <v>0.60069444444444442</v>
      </c>
      <c r="N8" s="344">
        <v>0.61111111111111105</v>
      </c>
      <c r="O8" s="335">
        <v>5</v>
      </c>
      <c r="P8" s="579">
        <f t="shared" si="3"/>
        <v>14.999999999999947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/>
      <c r="I9" s="576"/>
      <c r="J9" s="341"/>
      <c r="K9" s="342"/>
      <c r="L9" s="343"/>
      <c r="M9" s="344"/>
      <c r="N9" s="344"/>
      <c r="O9" s="335"/>
      <c r="P9" s="579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ref="H10:H15" si="5">F10*G10</f>
        <v>0</v>
      </c>
      <c r="I10" s="576"/>
      <c r="J10" s="341"/>
      <c r="K10" s="342"/>
      <c r="L10" s="343"/>
      <c r="M10" s="344"/>
      <c r="N10" s="344"/>
      <c r="O10" s="335"/>
      <c r="P10" s="579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5"/>
        <v>0</v>
      </c>
      <c r="I11" s="576"/>
      <c r="J11" s="341"/>
      <c r="K11" s="342"/>
      <c r="L11" s="343"/>
      <c r="M11" s="344"/>
      <c r="N11" s="344"/>
      <c r="O11" s="335"/>
      <c r="P11" s="579"/>
      <c r="Q11" s="345"/>
      <c r="R11" s="345"/>
    </row>
    <row r="12" spans="1:18">
      <c r="A12" s="866"/>
      <c r="B12" s="336">
        <v>0</v>
      </c>
      <c r="C12" s="575"/>
      <c r="D12" s="337"/>
      <c r="E12" s="338"/>
      <c r="F12" s="339" t="s">
        <v>161</v>
      </c>
      <c r="G12" s="573"/>
      <c r="H12" s="340">
        <f t="shared" si="5"/>
        <v>0</v>
      </c>
      <c r="I12" s="576"/>
      <c r="J12" s="341"/>
      <c r="K12" s="342"/>
      <c r="L12" s="343"/>
      <c r="M12" s="344"/>
      <c r="N12" s="344"/>
      <c r="O12" s="335"/>
      <c r="P12" s="579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5"/>
        <v>0</v>
      </c>
      <c r="I13" s="576"/>
      <c r="J13" s="341"/>
      <c r="K13" s="342"/>
      <c r="L13" s="343"/>
      <c r="M13" s="344"/>
      <c r="N13" s="344"/>
      <c r="O13" s="335"/>
      <c r="P13" s="579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5"/>
        <v>0</v>
      </c>
      <c r="I14" s="576"/>
      <c r="J14" s="341"/>
      <c r="K14" s="342"/>
      <c r="L14" s="343"/>
      <c r="M14" s="344"/>
      <c r="N14" s="344"/>
      <c r="O14" s="335"/>
      <c r="P14" s="579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5"/>
        <v>0</v>
      </c>
      <c r="I15" s="576"/>
      <c r="J15" s="341"/>
      <c r="K15" s="342"/>
      <c r="L15" s="343"/>
      <c r="M15" s="344"/>
      <c r="N15" s="344"/>
      <c r="O15" s="335"/>
      <c r="P15" s="579"/>
      <c r="Q15" s="335"/>
      <c r="R15" s="335"/>
    </row>
    <row r="16" spans="1:18" ht="15.75" customHeight="1">
      <c r="A16" s="867"/>
      <c r="B16" s="336">
        <v>0</v>
      </c>
      <c r="C16" s="349" t="s">
        <v>376</v>
      </c>
      <c r="D16" s="850" t="s">
        <v>306</v>
      </c>
      <c r="E16" s="850"/>
      <c r="F16" s="350"/>
      <c r="G16" s="351"/>
      <c r="H16" s="352"/>
      <c r="I16" s="353"/>
      <c r="J16" s="354">
        <f>AVERAGE(J5:J15)</f>
        <v>12</v>
      </c>
      <c r="K16" s="354">
        <f>AVERAGE(K5:K15)</f>
        <v>1667.7250000000013</v>
      </c>
      <c r="L16" s="355">
        <f>AVERAGE(L5:L15)</f>
        <v>141.03525641025649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333</v>
      </c>
      <c r="B17" s="336">
        <v>0</v>
      </c>
      <c r="C17" s="575"/>
      <c r="D17" s="337" t="s">
        <v>172</v>
      </c>
      <c r="E17" s="337"/>
      <c r="F17" s="339" t="s">
        <v>161</v>
      </c>
      <c r="G17" s="573">
        <v>3538</v>
      </c>
      <c r="H17" s="356">
        <f t="shared" ref="H17:H23" si="6">F17*G17</f>
        <v>0</v>
      </c>
      <c r="I17" s="357"/>
      <c r="J17" s="341">
        <v>9</v>
      </c>
      <c r="K17" s="342">
        <f t="shared" ref="K17:K19" si="7">G17/P17*60</f>
        <v>1845.9130434782603</v>
      </c>
      <c r="L17" s="343">
        <f t="shared" ref="L17" si="8">K17/J17</f>
        <v>205.10144927536226</v>
      </c>
      <c r="M17" s="344">
        <v>0.17013888888888887</v>
      </c>
      <c r="N17" s="344">
        <v>0.25</v>
      </c>
      <c r="O17" s="335">
        <v>5</v>
      </c>
      <c r="P17" s="579">
        <f t="shared" ref="P17:P19" si="9">(N17-M17)*24*60</f>
        <v>115.00000000000003</v>
      </c>
      <c r="Q17" s="335"/>
      <c r="R17" s="335"/>
    </row>
    <row r="18" spans="1:18" ht="15.75" customHeight="1">
      <c r="A18" s="868"/>
      <c r="B18" s="336">
        <v>0</v>
      </c>
      <c r="C18" s="575"/>
      <c r="D18" s="337" t="s">
        <v>173</v>
      </c>
      <c r="E18" s="337"/>
      <c r="F18" s="339" t="s">
        <v>161</v>
      </c>
      <c r="G18" s="573">
        <v>3009</v>
      </c>
      <c r="H18" s="356">
        <f t="shared" si="6"/>
        <v>0</v>
      </c>
      <c r="I18" s="576"/>
      <c r="J18" s="341">
        <v>10</v>
      </c>
      <c r="K18" s="342">
        <f t="shared" si="7"/>
        <v>1337.3333333333323</v>
      </c>
      <c r="L18" s="343">
        <f>K18/J18</f>
        <v>133.73333333333323</v>
      </c>
      <c r="M18" s="344">
        <v>0.25347222222222221</v>
      </c>
      <c r="N18" s="344">
        <v>0.34722222222222227</v>
      </c>
      <c r="O18" s="335">
        <v>5</v>
      </c>
      <c r="P18" s="579">
        <f t="shared" si="9"/>
        <v>135.00000000000009</v>
      </c>
      <c r="Q18" s="345"/>
      <c r="R18" s="345"/>
    </row>
    <row r="19" spans="1:18" ht="15.75" customHeight="1">
      <c r="A19" s="868"/>
      <c r="B19" s="336">
        <v>0</v>
      </c>
      <c r="C19" s="575"/>
      <c r="D19" s="337" t="s">
        <v>574</v>
      </c>
      <c r="E19" s="337"/>
      <c r="F19" s="339" t="s">
        <v>161</v>
      </c>
      <c r="G19" s="573">
        <v>388</v>
      </c>
      <c r="H19" s="356">
        <f t="shared" si="6"/>
        <v>0</v>
      </c>
      <c r="I19" s="576"/>
      <c r="J19" s="341">
        <v>10</v>
      </c>
      <c r="K19" s="342">
        <f t="shared" si="7"/>
        <v>1551.9999999999973</v>
      </c>
      <c r="L19" s="343">
        <f t="shared" ref="L19" si="10">K19/J19</f>
        <v>155.19999999999973</v>
      </c>
      <c r="M19" s="344">
        <v>0.35069444444444442</v>
      </c>
      <c r="N19" s="344">
        <v>0.3611111111111111</v>
      </c>
      <c r="O19" s="335">
        <v>5</v>
      </c>
      <c r="P19" s="579">
        <f t="shared" si="9"/>
        <v>15.000000000000027</v>
      </c>
      <c r="Q19" s="345"/>
      <c r="R19" s="345"/>
    </row>
    <row r="20" spans="1:18" ht="15.75" customHeight="1">
      <c r="A20" s="869"/>
      <c r="B20" s="336">
        <v>0</v>
      </c>
      <c r="C20" s="575"/>
      <c r="D20" s="337"/>
      <c r="E20" s="337"/>
      <c r="F20" s="339" t="s">
        <v>161</v>
      </c>
      <c r="G20" s="573">
        <v>388</v>
      </c>
      <c r="H20" s="356">
        <f t="shared" si="6"/>
        <v>0</v>
      </c>
      <c r="I20" s="576"/>
      <c r="J20" s="341"/>
      <c r="K20" s="342"/>
      <c r="L20" s="343"/>
      <c r="M20" s="344"/>
      <c r="N20" s="344"/>
      <c r="O20" s="335"/>
      <c r="P20" s="579"/>
      <c r="Q20" s="345"/>
      <c r="R20" s="345"/>
    </row>
    <row r="21" spans="1:18" ht="15.75" customHeight="1">
      <c r="A21" s="869"/>
      <c r="B21" s="336">
        <v>0</v>
      </c>
      <c r="C21" s="575"/>
      <c r="D21" s="337"/>
      <c r="E21" s="337"/>
      <c r="F21" s="339" t="s">
        <v>161</v>
      </c>
      <c r="G21" s="573"/>
      <c r="H21" s="356">
        <f t="shared" si="6"/>
        <v>0</v>
      </c>
      <c r="I21" s="576"/>
      <c r="J21" s="341"/>
      <c r="K21" s="342"/>
      <c r="L21" s="343"/>
      <c r="M21" s="344"/>
      <c r="N21" s="344"/>
      <c r="O21" s="335"/>
      <c r="P21" s="579"/>
      <c r="Q21" s="345"/>
      <c r="R21" s="345"/>
    </row>
    <row r="22" spans="1:18" ht="15.75" customHeight="1">
      <c r="A22" s="869"/>
      <c r="B22" s="336">
        <v>0</v>
      </c>
      <c r="C22" s="575"/>
      <c r="D22" s="337"/>
      <c r="E22" s="338"/>
      <c r="F22" s="339" t="s">
        <v>161</v>
      </c>
      <c r="G22" s="573"/>
      <c r="H22" s="340">
        <f t="shared" si="6"/>
        <v>0</v>
      </c>
      <c r="I22" s="576"/>
      <c r="J22" s="341"/>
      <c r="K22" s="342"/>
      <c r="L22" s="343"/>
      <c r="M22" s="344"/>
      <c r="N22" s="344"/>
      <c r="O22" s="335"/>
      <c r="P22" s="579"/>
      <c r="Q22" s="335"/>
      <c r="R22" s="335"/>
    </row>
    <row r="23" spans="1:18" ht="15.75" customHeight="1">
      <c r="A23" s="869"/>
      <c r="B23" s="336">
        <v>0</v>
      </c>
      <c r="C23" s="575"/>
      <c r="D23" s="337"/>
      <c r="E23" s="338"/>
      <c r="F23" s="339" t="s">
        <v>161</v>
      </c>
      <c r="G23" s="573"/>
      <c r="H23" s="340">
        <f t="shared" si="6"/>
        <v>0</v>
      </c>
      <c r="I23" s="576"/>
      <c r="J23" s="341"/>
      <c r="K23" s="342"/>
      <c r="L23" s="343"/>
      <c r="M23" s="344"/>
      <c r="N23" s="344"/>
      <c r="O23" s="335"/>
      <c r="P23" s="579"/>
      <c r="Q23" s="335"/>
      <c r="R23" s="335"/>
    </row>
    <row r="24" spans="1:18" ht="17.399999999999999" customHeight="1">
      <c r="A24" s="870"/>
      <c r="B24" s="336">
        <v>0</v>
      </c>
      <c r="C24" s="204" t="s">
        <v>223</v>
      </c>
      <c r="D24" s="850" t="s">
        <v>306</v>
      </c>
      <c r="E24" s="850"/>
      <c r="F24" s="350"/>
      <c r="G24" s="358"/>
      <c r="H24" s="352"/>
      <c r="I24" s="353"/>
      <c r="J24" s="354">
        <f>AVERAGE(J17:J23)</f>
        <v>9.6666666666666661</v>
      </c>
      <c r="K24" s="354">
        <f>AVERAGE(K17:K23)</f>
        <v>1578.4154589371967</v>
      </c>
      <c r="L24" s="355">
        <f>AVERAGE(L17:L23)</f>
        <v>164.67826086956507</v>
      </c>
      <c r="M24" s="344"/>
      <c r="N24" s="344"/>
      <c r="O24" s="335"/>
      <c r="P24" s="335"/>
      <c r="Q24" s="335"/>
      <c r="R24" s="335"/>
    </row>
    <row r="25" spans="1:18">
      <c r="A25" s="857" t="s">
        <v>577</v>
      </c>
      <c r="B25" s="336" t="s">
        <v>165</v>
      </c>
      <c r="C25" s="359"/>
      <c r="D25" s="360" t="s">
        <v>174</v>
      </c>
      <c r="E25" s="361"/>
      <c r="F25" s="339">
        <v>18.53</v>
      </c>
      <c r="G25" s="574">
        <v>2187</v>
      </c>
      <c r="H25" s="340">
        <f t="shared" ref="H25:H37" si="11">F25*G25</f>
        <v>40525.11</v>
      </c>
      <c r="I25" s="576"/>
      <c r="J25" s="341">
        <v>3</v>
      </c>
      <c r="K25" s="342">
        <f t="shared" ref="K25:K29" si="12">G25/P25*60</f>
        <v>2677.9591836734703</v>
      </c>
      <c r="L25" s="343">
        <f t="shared" ref="L25:L29" si="13">K25/J25</f>
        <v>892.6530612244901</v>
      </c>
      <c r="M25" s="344">
        <v>0.17361111111111113</v>
      </c>
      <c r="N25" s="344">
        <v>0.2076388888888889</v>
      </c>
      <c r="O25" s="335">
        <v>10</v>
      </c>
      <c r="P25" s="579">
        <f>(N25-M25)*24*60</f>
        <v>48.999999999999986</v>
      </c>
      <c r="Q25" s="345"/>
      <c r="R25" s="345"/>
    </row>
    <row r="26" spans="1:18">
      <c r="A26" s="857"/>
      <c r="B26" s="336" t="s">
        <v>165</v>
      </c>
      <c r="C26" s="359"/>
      <c r="D26" s="337" t="s">
        <v>339</v>
      </c>
      <c r="E26" s="362"/>
      <c r="F26" s="339">
        <v>18.18</v>
      </c>
      <c r="G26" s="574">
        <v>3311</v>
      </c>
      <c r="H26" s="340">
        <f t="shared" si="11"/>
        <v>60193.979999999996</v>
      </c>
      <c r="I26" s="576"/>
      <c r="J26" s="341">
        <v>4</v>
      </c>
      <c r="K26" s="342">
        <f t="shared" si="12"/>
        <v>2798.0281690140851</v>
      </c>
      <c r="L26" s="343">
        <f t="shared" si="13"/>
        <v>699.50704225352126</v>
      </c>
      <c r="M26" s="344">
        <v>0.22222222222222221</v>
      </c>
      <c r="N26" s="344">
        <v>0.27152777777777776</v>
      </c>
      <c r="O26" s="335">
        <v>21</v>
      </c>
      <c r="P26" s="579">
        <f>(N26-M26)*24*60</f>
        <v>70.999999999999986</v>
      </c>
      <c r="Q26" s="345"/>
      <c r="R26" s="345"/>
    </row>
    <row r="27" spans="1:18">
      <c r="A27" s="857"/>
      <c r="B27" s="336" t="s">
        <v>189</v>
      </c>
      <c r="C27" s="359"/>
      <c r="D27" s="360" t="s">
        <v>226</v>
      </c>
      <c r="E27" s="362"/>
      <c r="F27" s="339">
        <v>22.32</v>
      </c>
      <c r="G27" s="574">
        <v>1811</v>
      </c>
      <c r="H27" s="340">
        <f t="shared" si="11"/>
        <v>40421.520000000004</v>
      </c>
      <c r="I27" s="576"/>
      <c r="J27" s="341">
        <v>4</v>
      </c>
      <c r="K27" s="342">
        <f t="shared" si="12"/>
        <v>2859.473684210524</v>
      </c>
      <c r="L27" s="343">
        <f t="shared" si="13"/>
        <v>714.86842105263099</v>
      </c>
      <c r="M27" s="344">
        <v>0.28472222222222221</v>
      </c>
      <c r="N27" s="344">
        <v>0.31111111111111112</v>
      </c>
      <c r="O27" s="335">
        <v>19</v>
      </c>
      <c r="P27" s="579">
        <f t="shared" ref="P27:P30" si="14">(N27-M27)*24*60</f>
        <v>38.000000000000028</v>
      </c>
      <c r="Q27" s="345"/>
      <c r="R27" s="345"/>
    </row>
    <row r="28" spans="1:18">
      <c r="A28" s="857"/>
      <c r="B28" s="336" t="s">
        <v>165</v>
      </c>
      <c r="C28" s="575"/>
      <c r="D28" s="361" t="s">
        <v>227</v>
      </c>
      <c r="E28" s="362"/>
      <c r="F28" s="339">
        <v>17.890909090909091</v>
      </c>
      <c r="G28" s="574">
        <v>2398</v>
      </c>
      <c r="H28" s="340">
        <f t="shared" si="11"/>
        <v>42902.400000000001</v>
      </c>
      <c r="I28" s="576"/>
      <c r="J28" s="341">
        <v>3</v>
      </c>
      <c r="K28" s="342">
        <f t="shared" si="12"/>
        <v>3197.3333333333335</v>
      </c>
      <c r="L28" s="343">
        <f t="shared" si="13"/>
        <v>1065.7777777777778</v>
      </c>
      <c r="M28" s="344">
        <v>0.3263888888888889</v>
      </c>
      <c r="N28" s="344">
        <v>0.3576388888888889</v>
      </c>
      <c r="O28" s="335">
        <v>22</v>
      </c>
      <c r="P28" s="579">
        <f t="shared" si="14"/>
        <v>45</v>
      </c>
      <c r="Q28" s="345"/>
      <c r="R28" s="345"/>
    </row>
    <row r="29" spans="1:18">
      <c r="A29" s="857"/>
      <c r="B29" s="336" t="s">
        <v>189</v>
      </c>
      <c r="C29" s="574"/>
      <c r="D29" s="337" t="s">
        <v>175</v>
      </c>
      <c r="E29" s="362"/>
      <c r="F29" s="339">
        <v>18.77</v>
      </c>
      <c r="G29" s="574">
        <v>868</v>
      </c>
      <c r="H29" s="340">
        <f t="shared" si="11"/>
        <v>16292.359999999999</v>
      </c>
      <c r="I29" s="576"/>
      <c r="J29" s="341">
        <v>4</v>
      </c>
      <c r="K29" s="342">
        <f t="shared" si="12"/>
        <v>2603.9999999999882</v>
      </c>
      <c r="L29" s="343">
        <f t="shared" si="13"/>
        <v>650.99999999999704</v>
      </c>
      <c r="M29" s="344">
        <v>0.37152777777777773</v>
      </c>
      <c r="N29" s="344">
        <v>0.38541666666666669</v>
      </c>
      <c r="O29" s="335">
        <v>20</v>
      </c>
      <c r="P29" s="579">
        <f t="shared" si="14"/>
        <v>20.000000000000089</v>
      </c>
      <c r="Q29" s="345"/>
      <c r="R29" s="345"/>
    </row>
    <row r="30" spans="1:18">
      <c r="A30" s="857"/>
      <c r="B30" s="336">
        <v>0</v>
      </c>
      <c r="C30" s="574"/>
      <c r="D30" s="360"/>
      <c r="E30" s="362"/>
      <c r="F30" s="339" t="s">
        <v>161</v>
      </c>
      <c r="G30" s="574"/>
      <c r="H30" s="340">
        <f t="shared" si="11"/>
        <v>0</v>
      </c>
      <c r="I30" s="576"/>
      <c r="J30" s="341"/>
      <c r="K30" s="342"/>
      <c r="L30" s="343"/>
      <c r="M30" s="344"/>
      <c r="N30" s="344"/>
      <c r="O30" s="335"/>
      <c r="P30" s="579">
        <f t="shared" si="14"/>
        <v>0</v>
      </c>
      <c r="Q30" s="345"/>
      <c r="R30" s="345"/>
    </row>
    <row r="31" spans="1:18" ht="15.75" customHeight="1">
      <c r="A31" s="857"/>
      <c r="B31" s="336">
        <v>0</v>
      </c>
      <c r="C31" s="575"/>
      <c r="D31" s="360"/>
      <c r="E31" s="362"/>
      <c r="F31" s="339" t="s">
        <v>161</v>
      </c>
      <c r="G31" s="574"/>
      <c r="H31" s="340">
        <f t="shared" si="11"/>
        <v>0</v>
      </c>
      <c r="I31" s="576"/>
      <c r="J31" s="341"/>
      <c r="K31" s="342"/>
      <c r="L31" s="343"/>
      <c r="M31" s="344"/>
      <c r="N31" s="344"/>
      <c r="O31" s="335"/>
      <c r="P31" s="579"/>
      <c r="Q31" s="345"/>
      <c r="R31" s="345"/>
    </row>
    <row r="32" spans="1:18">
      <c r="A32" s="857"/>
      <c r="B32" s="336">
        <v>0</v>
      </c>
      <c r="C32" s="575"/>
      <c r="D32" s="360"/>
      <c r="E32" s="338"/>
      <c r="F32" s="339" t="s">
        <v>161</v>
      </c>
      <c r="G32" s="574"/>
      <c r="H32" s="340">
        <f t="shared" si="11"/>
        <v>0</v>
      </c>
      <c r="I32" s="576"/>
      <c r="J32" s="341"/>
      <c r="K32" s="342"/>
      <c r="L32" s="343"/>
      <c r="M32" s="344"/>
      <c r="N32" s="344"/>
      <c r="O32" s="335"/>
      <c r="P32" s="579"/>
      <c r="Q32" s="345"/>
      <c r="R32" s="345"/>
    </row>
    <row r="33" spans="1:18">
      <c r="A33" s="857"/>
      <c r="B33" s="336">
        <v>0</v>
      </c>
      <c r="C33" s="574"/>
      <c r="D33" s="363"/>
      <c r="E33" s="362"/>
      <c r="F33" s="339" t="s">
        <v>161</v>
      </c>
      <c r="G33" s="574"/>
      <c r="H33" s="340">
        <f t="shared" si="11"/>
        <v>0</v>
      </c>
      <c r="I33" s="576"/>
      <c r="J33" s="341"/>
      <c r="K33" s="342"/>
      <c r="L33" s="343"/>
      <c r="M33" s="344"/>
      <c r="N33" s="344"/>
      <c r="O33" s="335"/>
      <c r="P33" s="579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11"/>
        <v>0</v>
      </c>
      <c r="I34" s="576"/>
      <c r="J34" s="341"/>
      <c r="K34" s="342"/>
      <c r="L34" s="343"/>
      <c r="M34" s="344"/>
      <c r="N34" s="344"/>
      <c r="O34" s="335"/>
      <c r="P34" s="579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11"/>
        <v>0</v>
      </c>
      <c r="I35" s="576"/>
      <c r="J35" s="341"/>
      <c r="K35" s="342"/>
      <c r="L35" s="343"/>
      <c r="M35" s="344"/>
      <c r="N35" s="344"/>
      <c r="O35" s="335"/>
      <c r="P35" s="579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11"/>
        <v>0</v>
      </c>
      <c r="I36" s="576"/>
      <c r="J36" s="341"/>
      <c r="K36" s="342"/>
      <c r="L36" s="343"/>
      <c r="M36" s="344"/>
      <c r="N36" s="344"/>
      <c r="O36" s="335"/>
      <c r="P36" s="579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11"/>
        <v>0</v>
      </c>
      <c r="I37" s="576"/>
      <c r="J37" s="341"/>
      <c r="K37" s="342"/>
      <c r="L37" s="343"/>
      <c r="M37" s="344"/>
      <c r="N37" s="344"/>
      <c r="O37" s="335"/>
      <c r="P37" s="579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3.6</v>
      </c>
      <c r="K38" s="354">
        <f>AVERAGE(K25:K37)</f>
        <v>2827.3588740462801</v>
      </c>
      <c r="L38" s="355">
        <f>AVERAGE(L25:L37)</f>
        <v>804.76126046168338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865</v>
      </c>
      <c r="B39" s="336" t="s">
        <v>165</v>
      </c>
      <c r="C39" s="575"/>
      <c r="D39" s="360" t="s">
        <v>866</v>
      </c>
      <c r="E39" s="338"/>
      <c r="F39" s="339">
        <v>16.66</v>
      </c>
      <c r="G39" s="574">
        <v>5041</v>
      </c>
      <c r="H39" s="340">
        <f t="shared" ref="H39:H47" si="15">F39*G39</f>
        <v>83983.06</v>
      </c>
      <c r="I39" s="576"/>
      <c r="J39" s="341">
        <v>4</v>
      </c>
      <c r="K39" s="342">
        <f t="shared" ref="K39:K40" si="16">G39/P39*60</f>
        <v>2749.6363636363644</v>
      </c>
      <c r="L39" s="343">
        <f t="shared" ref="L39:L40" si="17">K39/J39</f>
        <v>687.40909090909111</v>
      </c>
      <c r="M39" s="344">
        <v>0.17708333333333334</v>
      </c>
      <c r="N39" s="344">
        <v>0.25347222222222221</v>
      </c>
      <c r="O39" s="335">
        <v>15</v>
      </c>
      <c r="P39" s="579">
        <f t="shared" ref="P39:P40" si="18">(N39-M39)*24*60</f>
        <v>109.99999999999997</v>
      </c>
      <c r="Q39" s="345"/>
      <c r="R39" s="345"/>
    </row>
    <row r="40" spans="1:18">
      <c r="A40" s="847"/>
      <c r="B40" s="336" t="s">
        <v>165</v>
      </c>
      <c r="C40" s="575"/>
      <c r="D40" s="361" t="s">
        <v>867</v>
      </c>
      <c r="E40" s="338"/>
      <c r="F40" s="339">
        <v>22.95</v>
      </c>
      <c r="G40" s="574">
        <v>3516</v>
      </c>
      <c r="H40" s="340">
        <f t="shared" si="15"/>
        <v>80692.2</v>
      </c>
      <c r="I40" s="576"/>
      <c r="J40" s="341">
        <v>4</v>
      </c>
      <c r="K40" s="342">
        <f t="shared" si="16"/>
        <v>2971.2676056338032</v>
      </c>
      <c r="L40" s="343">
        <f t="shared" si="17"/>
        <v>742.8169014084508</v>
      </c>
      <c r="M40" s="344">
        <v>0.2673611111111111</v>
      </c>
      <c r="N40" s="344">
        <v>0.31666666666666665</v>
      </c>
      <c r="O40" s="335">
        <v>20</v>
      </c>
      <c r="P40" s="579">
        <f t="shared" si="18"/>
        <v>70.999999999999986</v>
      </c>
      <c r="Q40" s="345"/>
      <c r="R40" s="345"/>
    </row>
    <row r="41" spans="1:18">
      <c r="A41" s="847"/>
      <c r="B41" s="336">
        <v>0</v>
      </c>
      <c r="C41" s="575"/>
      <c r="D41" s="361"/>
      <c r="E41" s="338"/>
      <c r="F41" s="339" t="s">
        <v>161</v>
      </c>
      <c r="G41" s="574"/>
      <c r="H41" s="340">
        <f t="shared" si="15"/>
        <v>0</v>
      </c>
      <c r="I41" s="576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575"/>
      <c r="D42" s="361"/>
      <c r="E42" s="338"/>
      <c r="F42" s="339" t="s">
        <v>161</v>
      </c>
      <c r="G42" s="574"/>
      <c r="H42" s="340">
        <f t="shared" si="15"/>
        <v>0</v>
      </c>
      <c r="I42" s="576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575"/>
      <c r="D43" s="363"/>
      <c r="E43" s="338"/>
      <c r="F43" s="339" t="s">
        <v>161</v>
      </c>
      <c r="G43" s="574"/>
      <c r="H43" s="340">
        <f t="shared" si="15"/>
        <v>0</v>
      </c>
      <c r="I43" s="576"/>
      <c r="J43" s="341"/>
      <c r="K43" s="342"/>
      <c r="L43" s="343"/>
      <c r="M43" s="344"/>
      <c r="N43" s="344"/>
      <c r="O43" s="335"/>
      <c r="P43" s="579"/>
      <c r="Q43" s="345"/>
      <c r="R43" s="345"/>
    </row>
    <row r="44" spans="1:18">
      <c r="A44" s="847"/>
      <c r="B44" s="336">
        <v>0</v>
      </c>
      <c r="C44" s="575"/>
      <c r="D44" s="361"/>
      <c r="E44" s="367"/>
      <c r="F44" s="339" t="s">
        <v>161</v>
      </c>
      <c r="G44" s="368"/>
      <c r="H44" s="369">
        <f t="shared" si="15"/>
        <v>0</v>
      </c>
      <c r="I44" s="577"/>
      <c r="J44" s="341"/>
      <c r="K44" s="342"/>
      <c r="L44" s="343"/>
      <c r="M44" s="344"/>
      <c r="N44" s="344"/>
      <c r="O44" s="335"/>
      <c r="P44" s="579"/>
      <c r="Q44" s="345"/>
      <c r="R44" s="345"/>
    </row>
    <row r="45" spans="1:18">
      <c r="A45" s="847"/>
      <c r="B45" s="336">
        <v>0</v>
      </c>
      <c r="C45" s="575"/>
      <c r="D45" s="361"/>
      <c r="E45" s="362"/>
      <c r="F45" s="339" t="s">
        <v>161</v>
      </c>
      <c r="G45" s="574"/>
      <c r="H45" s="340">
        <f t="shared" si="15"/>
        <v>0</v>
      </c>
      <c r="I45" s="576"/>
      <c r="J45" s="341"/>
      <c r="K45" s="342"/>
      <c r="L45" s="343"/>
      <c r="M45" s="344"/>
      <c r="N45" s="344"/>
      <c r="O45" s="335"/>
      <c r="P45" s="579"/>
      <c r="Q45" s="345"/>
      <c r="R45" s="345"/>
    </row>
    <row r="46" spans="1:18">
      <c r="A46" s="847"/>
      <c r="B46" s="336">
        <v>0</v>
      </c>
      <c r="C46" s="575"/>
      <c r="D46" s="363"/>
      <c r="E46" s="367"/>
      <c r="F46" s="339" t="s">
        <v>161</v>
      </c>
      <c r="G46" s="368"/>
      <c r="H46" s="369">
        <f t="shared" si="15"/>
        <v>0</v>
      </c>
      <c r="I46" s="577"/>
      <c r="J46" s="341"/>
      <c r="K46" s="342"/>
      <c r="L46" s="343"/>
      <c r="M46" s="344"/>
      <c r="N46" s="344"/>
      <c r="O46" s="335"/>
      <c r="P46" s="579"/>
      <c r="Q46" s="345"/>
      <c r="R46" s="345"/>
    </row>
    <row r="47" spans="1:18">
      <c r="A47" s="847"/>
      <c r="B47" s="336">
        <v>0</v>
      </c>
      <c r="C47" s="575"/>
      <c r="D47" s="361"/>
      <c r="E47" s="362"/>
      <c r="F47" s="339" t="s">
        <v>161</v>
      </c>
      <c r="G47" s="574"/>
      <c r="H47" s="340">
        <f t="shared" si="15"/>
        <v>0</v>
      </c>
      <c r="I47" s="576"/>
      <c r="J47" s="341"/>
      <c r="K47" s="342"/>
      <c r="L47" s="343"/>
      <c r="M47" s="344"/>
      <c r="N47" s="344"/>
      <c r="O47" s="335"/>
      <c r="P47" s="579"/>
      <c r="Q47" s="345"/>
      <c r="R47" s="345"/>
    </row>
    <row r="48" spans="1:18">
      <c r="A48" s="848"/>
      <c r="B48" s="336">
        <v>0</v>
      </c>
      <c r="C48" s="574"/>
      <c r="D48" s="361"/>
      <c r="E48" s="370"/>
      <c r="F48" s="339" t="s">
        <v>161</v>
      </c>
      <c r="G48" s="574"/>
      <c r="H48" s="340"/>
      <c r="I48" s="576"/>
      <c r="J48" s="341"/>
      <c r="K48" s="342"/>
      <c r="L48" s="343"/>
      <c r="M48" s="344"/>
      <c r="N48" s="344"/>
      <c r="O48" s="335"/>
      <c r="P48" s="579"/>
      <c r="Q48" s="345"/>
      <c r="R48" s="345"/>
    </row>
    <row r="49" spans="1:18">
      <c r="A49" s="848"/>
      <c r="B49" s="336">
        <v>0</v>
      </c>
      <c r="C49" s="574"/>
      <c r="D49" s="360"/>
      <c r="E49" s="371"/>
      <c r="F49" s="339" t="s">
        <v>161</v>
      </c>
      <c r="G49" s="335"/>
      <c r="H49" s="369">
        <f>F49*G49</f>
        <v>0</v>
      </c>
      <c r="I49" s="579"/>
      <c r="J49" s="341"/>
      <c r="K49" s="342"/>
      <c r="L49" s="343"/>
      <c r="M49" s="344"/>
      <c r="N49" s="344"/>
      <c r="O49" s="335"/>
      <c r="P49" s="579"/>
      <c r="Q49" s="345"/>
      <c r="R49" s="345"/>
    </row>
    <row r="50" spans="1:18">
      <c r="A50" s="848"/>
      <c r="B50" s="336">
        <v>0</v>
      </c>
      <c r="C50" s="574"/>
      <c r="D50" s="361"/>
      <c r="E50" s="371"/>
      <c r="F50" s="339" t="s">
        <v>161</v>
      </c>
      <c r="G50" s="335"/>
      <c r="H50" s="369">
        <f>F50*G50</f>
        <v>0</v>
      </c>
      <c r="I50" s="579"/>
      <c r="J50" s="341"/>
      <c r="K50" s="342"/>
      <c r="L50" s="343"/>
      <c r="M50" s="344"/>
      <c r="N50" s="344"/>
      <c r="O50" s="335"/>
      <c r="P50" s="579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868</v>
      </c>
      <c r="E51" s="850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2849.4209477721488</v>
      </c>
      <c r="L51" s="355">
        <f>AVERAGE(L38:L50)</f>
        <v>744.99575092640828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869</v>
      </c>
      <c r="B52" s="336" t="s">
        <v>165</v>
      </c>
      <c r="C52" s="575"/>
      <c r="D52" s="361" t="s">
        <v>177</v>
      </c>
      <c r="E52" s="375"/>
      <c r="F52" s="339">
        <v>25.03</v>
      </c>
      <c r="G52" s="574">
        <v>715</v>
      </c>
      <c r="H52" s="340">
        <f>F52*G52</f>
        <v>17896.45</v>
      </c>
      <c r="I52" s="576"/>
      <c r="J52" s="341">
        <v>4</v>
      </c>
      <c r="K52" s="342">
        <f>G52/P52*60</f>
        <v>3064.2857142857165</v>
      </c>
      <c r="L52" s="343">
        <f>K52/J52</f>
        <v>766.07142857142912</v>
      </c>
      <c r="M52" s="344">
        <v>0.17708333333333334</v>
      </c>
      <c r="N52" s="344">
        <v>0.18680555555555556</v>
      </c>
      <c r="O52" s="342">
        <v>15</v>
      </c>
      <c r="P52" s="579">
        <f>(N52-M52)*24*60</f>
        <v>13.999999999999989</v>
      </c>
      <c r="Q52" s="345"/>
      <c r="R52" s="345"/>
    </row>
    <row r="53" spans="1:18" ht="15.6" customHeight="1">
      <c r="A53" s="852"/>
      <c r="B53" s="336" t="s">
        <v>165</v>
      </c>
      <c r="C53" s="575"/>
      <c r="D53" s="361" t="s">
        <v>178</v>
      </c>
      <c r="E53" s="376"/>
      <c r="F53" s="339">
        <v>24.82</v>
      </c>
      <c r="G53" s="346">
        <v>973</v>
      </c>
      <c r="H53" s="340">
        <f t="shared" ref="H53:H116" si="19">F53*G53</f>
        <v>24149.86</v>
      </c>
      <c r="I53" s="576"/>
      <c r="J53" s="341">
        <v>4</v>
      </c>
      <c r="K53" s="342">
        <f t="shared" ref="K53:K57" si="20">G53/P53*60</f>
        <v>3072.6315789473661</v>
      </c>
      <c r="L53" s="343">
        <f t="shared" ref="L53:L57" si="21">K53/J53</f>
        <v>768.15789473684151</v>
      </c>
      <c r="M53" s="344">
        <v>0.19722222222222222</v>
      </c>
      <c r="N53" s="344">
        <v>0.21041666666666667</v>
      </c>
      <c r="O53" s="342">
        <v>15</v>
      </c>
      <c r="P53" s="579">
        <f t="shared" ref="P53:P57" si="22">(N53-M53)*24*60</f>
        <v>19.000000000000014</v>
      </c>
      <c r="Q53" s="345"/>
      <c r="R53" s="345"/>
    </row>
    <row r="54" spans="1:18" ht="15.6" customHeight="1">
      <c r="A54" s="852"/>
      <c r="B54" s="336" t="s">
        <v>165</v>
      </c>
      <c r="C54" s="575"/>
      <c r="D54" s="361" t="s">
        <v>179</v>
      </c>
      <c r="E54" s="338"/>
      <c r="F54" s="339">
        <v>30</v>
      </c>
      <c r="G54" s="346">
        <v>1327</v>
      </c>
      <c r="H54" s="340">
        <f t="shared" si="19"/>
        <v>39810</v>
      </c>
      <c r="I54" s="576"/>
      <c r="J54" s="341">
        <v>4</v>
      </c>
      <c r="K54" s="342">
        <f t="shared" si="20"/>
        <v>3184.7999999999961</v>
      </c>
      <c r="L54" s="343">
        <f t="shared" si="21"/>
        <v>796.19999999999902</v>
      </c>
      <c r="M54" s="344">
        <v>0.22222222222222221</v>
      </c>
      <c r="N54" s="344">
        <v>0.23958333333333334</v>
      </c>
      <c r="O54" s="342">
        <v>25</v>
      </c>
      <c r="P54" s="579">
        <f t="shared" si="22"/>
        <v>25.000000000000032</v>
      </c>
      <c r="Q54" s="345"/>
      <c r="R54" s="345"/>
    </row>
    <row r="55" spans="1:18" ht="15.6" customHeight="1">
      <c r="A55" s="852"/>
      <c r="B55" s="336" t="s">
        <v>165</v>
      </c>
      <c r="C55" s="575"/>
      <c r="D55" s="363" t="s">
        <v>870</v>
      </c>
      <c r="E55" s="362"/>
      <c r="F55" s="339">
        <v>30</v>
      </c>
      <c r="G55" s="346">
        <v>701</v>
      </c>
      <c r="H55" s="340">
        <f t="shared" si="19"/>
        <v>21030</v>
      </c>
      <c r="I55" s="576"/>
      <c r="J55" s="341">
        <v>4</v>
      </c>
      <c r="K55" s="342">
        <f t="shared" si="20"/>
        <v>2803.999999999995</v>
      </c>
      <c r="L55" s="343">
        <f t="shared" si="21"/>
        <v>700.99999999999875</v>
      </c>
      <c r="M55" s="344">
        <v>0.25347222222222221</v>
      </c>
      <c r="N55" s="344">
        <v>0.2638888888888889</v>
      </c>
      <c r="O55" s="342">
        <v>20</v>
      </c>
      <c r="P55" s="579">
        <f t="shared" si="22"/>
        <v>15.000000000000027</v>
      </c>
      <c r="Q55" s="345"/>
      <c r="R55" s="345"/>
    </row>
    <row r="56" spans="1:18" ht="15.6" customHeight="1">
      <c r="A56" s="852"/>
      <c r="B56" s="336" t="s">
        <v>165</v>
      </c>
      <c r="C56" s="575"/>
      <c r="D56" s="361" t="s">
        <v>871</v>
      </c>
      <c r="E56" s="362"/>
      <c r="F56" s="339">
        <v>27.48</v>
      </c>
      <c r="G56" s="346">
        <v>1355</v>
      </c>
      <c r="H56" s="340">
        <f t="shared" si="19"/>
        <v>37235.4</v>
      </c>
      <c r="I56" s="576"/>
      <c r="J56" s="341">
        <v>3</v>
      </c>
      <c r="K56" s="342">
        <f t="shared" si="20"/>
        <v>3126.9230769230685</v>
      </c>
      <c r="L56" s="343">
        <f t="shared" si="21"/>
        <v>1042.3076923076894</v>
      </c>
      <c r="M56" s="344">
        <v>0.27638888888888885</v>
      </c>
      <c r="N56" s="344">
        <v>0.29444444444444445</v>
      </c>
      <c r="O56" s="342">
        <v>18</v>
      </c>
      <c r="P56" s="579">
        <f t="shared" si="22"/>
        <v>26.000000000000068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872</v>
      </c>
      <c r="E57" s="362"/>
      <c r="F57" s="339">
        <v>23.8</v>
      </c>
      <c r="G57" s="346">
        <v>530</v>
      </c>
      <c r="H57" s="340">
        <f t="shared" si="19"/>
        <v>12614</v>
      </c>
      <c r="I57" s="576"/>
      <c r="J57" s="341">
        <v>4</v>
      </c>
      <c r="K57" s="342">
        <f t="shared" si="20"/>
        <v>3179.9999999999859</v>
      </c>
      <c r="L57" s="343">
        <f t="shared" si="21"/>
        <v>794.99999999999648</v>
      </c>
      <c r="M57" s="344">
        <v>0.30555555555555552</v>
      </c>
      <c r="N57" s="344">
        <v>0.3125</v>
      </c>
      <c r="O57" s="342">
        <v>16</v>
      </c>
      <c r="P57" s="579">
        <f t="shared" si="22"/>
        <v>10.000000000000044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9"/>
        <v>0</v>
      </c>
      <c r="I58" s="576"/>
      <c r="J58" s="341"/>
      <c r="K58" s="342"/>
      <c r="L58" s="343"/>
      <c r="M58" s="344"/>
      <c r="N58" s="344"/>
      <c r="O58" s="342"/>
      <c r="P58" s="579"/>
      <c r="Q58" s="345"/>
      <c r="R58" s="345"/>
    </row>
    <row r="59" spans="1:18" ht="15.6" customHeight="1">
      <c r="A59" s="852"/>
      <c r="B59" s="336">
        <v>0</v>
      </c>
      <c r="C59" s="575"/>
      <c r="D59" s="361"/>
      <c r="E59" s="362"/>
      <c r="F59" s="339" t="s">
        <v>161</v>
      </c>
      <c r="G59" s="346"/>
      <c r="H59" s="340">
        <f t="shared" si="19"/>
        <v>0</v>
      </c>
      <c r="I59" s="576"/>
      <c r="J59" s="341"/>
      <c r="K59" s="342"/>
      <c r="L59" s="343"/>
      <c r="M59" s="344"/>
      <c r="N59" s="344"/>
      <c r="O59" s="342"/>
      <c r="P59" s="579"/>
      <c r="Q59" s="345"/>
      <c r="R59" s="345"/>
    </row>
    <row r="60" spans="1:18" ht="15.6" customHeight="1">
      <c r="A60" s="852"/>
      <c r="B60" s="336">
        <v>0</v>
      </c>
      <c r="C60" s="575"/>
      <c r="D60" s="361"/>
      <c r="E60" s="379"/>
      <c r="F60" s="339" t="s">
        <v>161</v>
      </c>
      <c r="G60" s="346"/>
      <c r="H60" s="340">
        <f t="shared" si="19"/>
        <v>0</v>
      </c>
      <c r="I60" s="576"/>
      <c r="J60" s="341"/>
      <c r="K60" s="342"/>
      <c r="L60" s="343"/>
      <c r="M60" s="344"/>
      <c r="N60" s="344"/>
      <c r="O60" s="342"/>
      <c r="P60" s="579"/>
      <c r="Q60" s="345"/>
      <c r="R60" s="345"/>
    </row>
    <row r="61" spans="1:18" ht="15.6" customHeight="1">
      <c r="A61" s="852"/>
      <c r="B61" s="336">
        <v>0</v>
      </c>
      <c r="C61" s="575"/>
      <c r="D61" s="360"/>
      <c r="E61" s="362"/>
      <c r="F61" s="339" t="s">
        <v>161</v>
      </c>
      <c r="G61" s="346"/>
      <c r="H61" s="340">
        <f t="shared" si="19"/>
        <v>0</v>
      </c>
      <c r="I61" s="576"/>
      <c r="J61" s="341"/>
      <c r="K61" s="342"/>
      <c r="L61" s="343"/>
      <c r="M61" s="344"/>
      <c r="N61" s="344"/>
      <c r="O61" s="342"/>
      <c r="P61" s="579"/>
      <c r="Q61" s="345"/>
      <c r="R61" s="345"/>
    </row>
    <row r="62" spans="1:18" ht="15.6" customHeight="1">
      <c r="A62" s="852"/>
      <c r="B62" s="336">
        <v>0</v>
      </c>
      <c r="C62" s="575"/>
      <c r="D62" s="361"/>
      <c r="E62" s="380"/>
      <c r="F62" s="339" t="s">
        <v>161</v>
      </c>
      <c r="G62" s="346"/>
      <c r="H62" s="340">
        <f t="shared" si="19"/>
        <v>0</v>
      </c>
      <c r="I62" s="576"/>
      <c r="J62" s="341"/>
      <c r="K62" s="342"/>
      <c r="L62" s="343"/>
      <c r="M62" s="344"/>
      <c r="N62" s="344"/>
      <c r="O62" s="342"/>
      <c r="P62" s="579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9"/>
        <v>0</v>
      </c>
      <c r="I63" s="577"/>
      <c r="J63" s="341"/>
      <c r="K63" s="342"/>
      <c r="L63" s="343"/>
      <c r="M63" s="344"/>
      <c r="N63" s="344"/>
      <c r="O63" s="335"/>
      <c r="P63" s="579"/>
      <c r="Q63" s="345"/>
      <c r="R63" s="345"/>
    </row>
    <row r="64" spans="1:18" ht="15.75" customHeight="1">
      <c r="A64" s="853"/>
      <c r="B64" s="336">
        <v>0</v>
      </c>
      <c r="C64" s="204" t="s">
        <v>873</v>
      </c>
      <c r="D64" s="850" t="s">
        <v>868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3072.1067283593547</v>
      </c>
      <c r="L64" s="355">
        <f>AVERAGE(L52:L63)</f>
        <v>811.45616926932564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874</v>
      </c>
      <c r="B65" s="336" t="s">
        <v>165</v>
      </c>
      <c r="C65" s="575"/>
      <c r="D65" s="361" t="s">
        <v>180</v>
      </c>
      <c r="E65" s="375"/>
      <c r="F65" s="339">
        <v>18.18</v>
      </c>
      <c r="G65" s="574">
        <v>1142</v>
      </c>
      <c r="H65" s="340">
        <f>F65*G65</f>
        <v>20761.560000000001</v>
      </c>
      <c r="I65" s="576"/>
      <c r="J65" s="341">
        <v>3</v>
      </c>
      <c r="K65" s="342">
        <f t="shared" ref="K65:K71" si="23">G65/P65*60</f>
        <v>3114.5454545454545</v>
      </c>
      <c r="L65" s="343">
        <f t="shared" ref="L65:L71" si="24">K65/J65</f>
        <v>1038.1818181818182</v>
      </c>
      <c r="M65" s="344">
        <v>0.18055555555555555</v>
      </c>
      <c r="N65" s="344">
        <v>0.19583333333333333</v>
      </c>
      <c r="O65" s="342">
        <v>20</v>
      </c>
      <c r="P65" s="579">
        <f>(N65-M65)*24*60</f>
        <v>22</v>
      </c>
      <c r="Q65" s="345"/>
      <c r="R65" s="345"/>
    </row>
    <row r="66" spans="1:18" ht="15.6" customHeight="1">
      <c r="A66" s="855"/>
      <c r="B66" s="336" t="s">
        <v>165</v>
      </c>
      <c r="C66" s="575"/>
      <c r="D66" s="382" t="s">
        <v>181</v>
      </c>
      <c r="E66" s="376"/>
      <c r="F66" s="339">
        <v>14.03</v>
      </c>
      <c r="G66" s="346">
        <v>4512</v>
      </c>
      <c r="H66" s="340">
        <f t="shared" ref="H66:H74" si="25">F66*G66</f>
        <v>63303.360000000001</v>
      </c>
      <c r="I66" s="576"/>
      <c r="J66" s="341">
        <v>3</v>
      </c>
      <c r="K66" s="342">
        <f t="shared" si="23"/>
        <v>3384</v>
      </c>
      <c r="L66" s="343">
        <f t="shared" si="24"/>
        <v>1128</v>
      </c>
      <c r="M66" s="344">
        <v>0.20833333333333334</v>
      </c>
      <c r="N66" s="344">
        <v>0.2638888888888889</v>
      </c>
      <c r="O66" s="342">
        <v>18</v>
      </c>
      <c r="P66" s="579">
        <f t="shared" ref="P66:P71" si="26">(N66-M66)*24*60</f>
        <v>80</v>
      </c>
      <c r="Q66" s="345"/>
      <c r="R66" s="345"/>
    </row>
    <row r="67" spans="1:18" ht="15.6" customHeight="1">
      <c r="A67" s="855"/>
      <c r="B67" s="336" t="s">
        <v>165</v>
      </c>
      <c r="C67" s="575"/>
      <c r="D67" s="360" t="s">
        <v>182</v>
      </c>
      <c r="E67" s="362"/>
      <c r="F67" s="339">
        <v>18.18</v>
      </c>
      <c r="G67" s="346">
        <v>1934</v>
      </c>
      <c r="H67" s="340">
        <f t="shared" si="25"/>
        <v>35160.120000000003</v>
      </c>
      <c r="I67" s="576"/>
      <c r="J67" s="341">
        <v>3</v>
      </c>
      <c r="K67" s="342">
        <f t="shared" si="23"/>
        <v>3136.2162162162203</v>
      </c>
      <c r="L67" s="343">
        <f t="shared" si="24"/>
        <v>1045.4054054054068</v>
      </c>
      <c r="M67" s="344">
        <v>0.27708333333333335</v>
      </c>
      <c r="N67" s="344">
        <v>0.30277777777777776</v>
      </c>
      <c r="O67" s="342">
        <v>19</v>
      </c>
      <c r="P67" s="579">
        <f t="shared" si="26"/>
        <v>36.99999999999995</v>
      </c>
      <c r="Q67" s="345"/>
      <c r="R67" s="345"/>
    </row>
    <row r="68" spans="1:18" ht="15.6" customHeight="1">
      <c r="A68" s="855"/>
      <c r="B68" s="336" t="s">
        <v>165</v>
      </c>
      <c r="C68" s="575"/>
      <c r="D68" s="361" t="s">
        <v>875</v>
      </c>
      <c r="E68" s="362"/>
      <c r="F68" s="339">
        <v>17.07</v>
      </c>
      <c r="G68" s="346">
        <v>1387</v>
      </c>
      <c r="H68" s="340">
        <f t="shared" si="25"/>
        <v>23676.09</v>
      </c>
      <c r="I68" s="576"/>
      <c r="J68" s="341">
        <v>3</v>
      </c>
      <c r="K68" s="342">
        <f t="shared" si="23"/>
        <v>3200.7692307692323</v>
      </c>
      <c r="L68" s="343">
        <f t="shared" si="24"/>
        <v>1066.9230769230774</v>
      </c>
      <c r="M68" s="344">
        <v>0.31527777777777777</v>
      </c>
      <c r="N68" s="344">
        <v>0.33333333333333331</v>
      </c>
      <c r="O68" s="342">
        <v>18</v>
      </c>
      <c r="P68" s="579">
        <f t="shared" si="26"/>
        <v>25.999999999999986</v>
      </c>
      <c r="Q68" s="345"/>
      <c r="R68" s="345"/>
    </row>
    <row r="69" spans="1:18" ht="15.6" customHeight="1">
      <c r="A69" s="855"/>
      <c r="B69" s="336" t="s">
        <v>165</v>
      </c>
      <c r="C69" s="575"/>
      <c r="D69" s="363" t="s">
        <v>876</v>
      </c>
      <c r="E69" s="362"/>
      <c r="F69" s="339">
        <v>20.72</v>
      </c>
      <c r="G69" s="346">
        <v>717</v>
      </c>
      <c r="H69" s="340">
        <f t="shared" si="25"/>
        <v>14856.24</v>
      </c>
      <c r="I69" s="576"/>
      <c r="J69" s="341">
        <v>3</v>
      </c>
      <c r="K69" s="342">
        <f t="shared" si="23"/>
        <v>3072.8571428571536</v>
      </c>
      <c r="L69" s="343">
        <f t="shared" si="24"/>
        <v>1024.2857142857179</v>
      </c>
      <c r="M69" s="344">
        <v>0.34722222222222227</v>
      </c>
      <c r="N69" s="344">
        <v>0.35694444444444445</v>
      </c>
      <c r="O69" s="342">
        <v>20</v>
      </c>
      <c r="P69" s="579">
        <f t="shared" si="26"/>
        <v>13.99999999999995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7300</v>
      </c>
      <c r="H70" s="340">
        <f t="shared" si="25"/>
        <v>104285.71428571426</v>
      </c>
      <c r="I70" s="576"/>
      <c r="J70" s="341">
        <v>3</v>
      </c>
      <c r="K70" s="342">
        <f t="shared" si="23"/>
        <v>3173.9130434782628</v>
      </c>
      <c r="L70" s="343">
        <f t="shared" si="24"/>
        <v>1057.9710144927542</v>
      </c>
      <c r="M70" s="344">
        <v>0.36805555555555558</v>
      </c>
      <c r="N70" s="344">
        <v>0.46388888888888885</v>
      </c>
      <c r="O70" s="342">
        <v>16</v>
      </c>
      <c r="P70" s="579">
        <f t="shared" si="26"/>
        <v>137.99999999999991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877</v>
      </c>
      <c r="E71" s="362"/>
      <c r="F71" s="339">
        <v>24.76</v>
      </c>
      <c r="G71" s="378">
        <v>1051</v>
      </c>
      <c r="H71" s="340">
        <f t="shared" si="25"/>
        <v>26022.760000000002</v>
      </c>
      <c r="I71" s="576"/>
      <c r="J71" s="341">
        <v>4</v>
      </c>
      <c r="K71" s="342">
        <f t="shared" si="23"/>
        <v>3152.9999999999991</v>
      </c>
      <c r="L71" s="343">
        <f t="shared" si="24"/>
        <v>788.24999999999977</v>
      </c>
      <c r="M71" s="344">
        <v>0.47916666666666669</v>
      </c>
      <c r="N71" s="344">
        <v>0.49305555555555558</v>
      </c>
      <c r="O71" s="342">
        <v>22</v>
      </c>
      <c r="P71" s="579">
        <f t="shared" si="26"/>
        <v>20.000000000000007</v>
      </c>
      <c r="Q71" s="345"/>
      <c r="R71" s="345"/>
    </row>
    <row r="72" spans="1:18" ht="15.6" customHeight="1">
      <c r="A72" s="855"/>
      <c r="B72" s="336">
        <v>0</v>
      </c>
      <c r="C72" s="575"/>
      <c r="D72" s="363"/>
      <c r="E72" s="362"/>
      <c r="F72" s="339" t="s">
        <v>161</v>
      </c>
      <c r="G72" s="346"/>
      <c r="H72" s="340">
        <f t="shared" si="25"/>
        <v>0</v>
      </c>
      <c r="I72" s="576"/>
      <c r="J72" s="341"/>
      <c r="K72" s="342"/>
      <c r="L72" s="343"/>
      <c r="M72" s="344"/>
      <c r="N72" s="344"/>
      <c r="O72" s="342"/>
      <c r="P72" s="579"/>
      <c r="Q72" s="345"/>
      <c r="R72" s="345"/>
    </row>
    <row r="73" spans="1:18" ht="15.6" customHeight="1">
      <c r="A73" s="855"/>
      <c r="B73" s="336">
        <v>0</v>
      </c>
      <c r="C73" s="575"/>
      <c r="D73" s="361"/>
      <c r="E73" s="362"/>
      <c r="F73" s="339" t="s">
        <v>161</v>
      </c>
      <c r="G73" s="346"/>
      <c r="H73" s="340">
        <f t="shared" si="25"/>
        <v>0</v>
      </c>
      <c r="I73" s="576"/>
      <c r="J73" s="341"/>
      <c r="K73" s="342"/>
      <c r="L73" s="343"/>
      <c r="M73" s="344"/>
      <c r="N73" s="344"/>
      <c r="O73" s="342"/>
      <c r="P73" s="579"/>
      <c r="Q73" s="345"/>
      <c r="R73" s="345"/>
    </row>
    <row r="74" spans="1:18" ht="15.6" customHeight="1">
      <c r="A74" s="855"/>
      <c r="B74" s="336">
        <v>0</v>
      </c>
      <c r="C74" s="575"/>
      <c r="D74" s="363"/>
      <c r="E74" s="362"/>
      <c r="F74" s="339" t="s">
        <v>161</v>
      </c>
      <c r="G74" s="346"/>
      <c r="H74" s="340">
        <f t="shared" si="25"/>
        <v>0</v>
      </c>
      <c r="I74" s="576"/>
      <c r="J74" s="341"/>
      <c r="K74" s="342"/>
      <c r="L74" s="343"/>
      <c r="M74" s="344"/>
      <c r="N74" s="344"/>
      <c r="O74" s="342"/>
      <c r="P74" s="579"/>
      <c r="Q74" s="345"/>
      <c r="R74" s="345"/>
    </row>
    <row r="75" spans="1:18" ht="15.75" customHeight="1">
      <c r="A75" s="856"/>
      <c r="B75" s="336">
        <v>0</v>
      </c>
      <c r="C75" s="204" t="s">
        <v>878</v>
      </c>
      <c r="D75" s="850" t="s">
        <v>868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3176.4715839809032</v>
      </c>
      <c r="L75" s="355">
        <f>AVERAGE(L65:L74)</f>
        <v>1021.2881470412534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9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79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574"/>
      <c r="H77" s="340">
        <f t="shared" si="19"/>
        <v>0</v>
      </c>
      <c r="I77" s="576"/>
      <c r="J77" s="341"/>
      <c r="K77" s="342"/>
      <c r="L77" s="343"/>
      <c r="M77" s="344"/>
      <c r="N77" s="344"/>
      <c r="O77" s="335"/>
      <c r="P77" s="579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9"/>
        <v>0</v>
      </c>
      <c r="I78" s="576"/>
      <c r="J78" s="341"/>
      <c r="K78" s="342"/>
      <c r="L78" s="343"/>
      <c r="M78" s="344"/>
      <c r="N78" s="344"/>
      <c r="O78" s="335"/>
      <c r="P78" s="579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9"/>
        <v>0</v>
      </c>
      <c r="I79" s="576"/>
      <c r="J79" s="341"/>
      <c r="K79" s="342"/>
      <c r="L79" s="343"/>
      <c r="M79" s="344"/>
      <c r="N79" s="344"/>
      <c r="O79" s="335"/>
      <c r="P79" s="579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9"/>
        <v>0</v>
      </c>
      <c r="I80" s="576"/>
      <c r="J80" s="341"/>
      <c r="K80" s="342"/>
      <c r="L80" s="343"/>
      <c r="M80" s="344"/>
      <c r="N80" s="344"/>
      <c r="O80" s="335"/>
      <c r="P80" s="579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868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879</v>
      </c>
      <c r="B82" s="336" t="s">
        <v>165</v>
      </c>
      <c r="C82" s="359"/>
      <c r="D82" s="361" t="s">
        <v>880</v>
      </c>
      <c r="E82" s="388"/>
      <c r="F82" s="339">
        <v>22.32</v>
      </c>
      <c r="G82" s="364">
        <v>2460</v>
      </c>
      <c r="H82" s="389">
        <f t="shared" ref="H82:H90" si="27">F82*G82</f>
        <v>54907.199999999997</v>
      </c>
      <c r="I82" s="576"/>
      <c r="J82" s="341">
        <v>4</v>
      </c>
      <c r="K82" s="342">
        <f>G82/P82*60</f>
        <v>3280</v>
      </c>
      <c r="L82" s="343">
        <f t="shared" ref="L82:L83" si="28">K82/J82</f>
        <v>820</v>
      </c>
      <c r="M82" s="344">
        <v>0.72291666666666676</v>
      </c>
      <c r="N82" s="344">
        <v>0.75416666666666676</v>
      </c>
      <c r="O82" s="342">
        <v>21</v>
      </c>
      <c r="P82" s="579">
        <f>(N82-M82)*24*60</f>
        <v>45</v>
      </c>
      <c r="Q82" s="345"/>
      <c r="R82" s="345"/>
    </row>
    <row r="83" spans="1:18">
      <c r="A83" s="841"/>
      <c r="B83" s="336" t="s">
        <v>165</v>
      </c>
      <c r="C83" s="359"/>
      <c r="D83" s="394" t="s">
        <v>881</v>
      </c>
      <c r="E83" s="388"/>
      <c r="F83" s="339">
        <v>24.54</v>
      </c>
      <c r="G83" s="364">
        <v>1572</v>
      </c>
      <c r="H83" s="389">
        <f t="shared" si="27"/>
        <v>38576.879999999997</v>
      </c>
      <c r="I83" s="576"/>
      <c r="J83" s="341">
        <v>3</v>
      </c>
      <c r="K83" s="342">
        <f t="shared" ref="K83" si="29">G83/P83*60</f>
        <v>2357.9999999999991</v>
      </c>
      <c r="L83" s="343">
        <f t="shared" si="28"/>
        <v>785.99999999999966</v>
      </c>
      <c r="M83" s="344">
        <v>0.77083333333333337</v>
      </c>
      <c r="N83" s="344">
        <v>0.79861111111111116</v>
      </c>
      <c r="O83" s="342">
        <v>24</v>
      </c>
      <c r="P83" s="579">
        <f t="shared" ref="P83" si="30">(N83-M83)*24*60</f>
        <v>40.000000000000014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7"/>
        <v>0</v>
      </c>
      <c r="I84" s="576"/>
      <c r="J84" s="341"/>
      <c r="K84" s="342"/>
      <c r="L84" s="343"/>
      <c r="M84" s="344"/>
      <c r="N84" s="344"/>
      <c r="O84" s="342"/>
      <c r="P84" s="579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7"/>
        <v>0</v>
      </c>
      <c r="I85" s="576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574"/>
      <c r="H86" s="390">
        <f t="shared" si="27"/>
        <v>0</v>
      </c>
      <c r="I86" s="576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574"/>
      <c r="H87" s="390">
        <f t="shared" si="27"/>
        <v>0</v>
      </c>
      <c r="I87" s="576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574"/>
      <c r="H88" s="390">
        <f t="shared" si="27"/>
        <v>0</v>
      </c>
      <c r="I88" s="576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574"/>
      <c r="H89" s="390">
        <f t="shared" si="27"/>
        <v>0</v>
      </c>
      <c r="I89" s="576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574"/>
      <c r="H90" s="390">
        <f t="shared" si="27"/>
        <v>0</v>
      </c>
      <c r="I90" s="576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882</v>
      </c>
      <c r="D91" s="842" t="s">
        <v>868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2818.9999999999995</v>
      </c>
      <c r="L91" s="355">
        <f>AVERAGE(L82:L90)</f>
        <v>802.99999999999977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883</v>
      </c>
      <c r="B92" s="336" t="s">
        <v>165</v>
      </c>
      <c r="C92" s="349"/>
      <c r="D92" s="361" t="s">
        <v>185</v>
      </c>
      <c r="E92" s="388"/>
      <c r="F92" s="339">
        <v>16.66</v>
      </c>
      <c r="G92" s="574">
        <v>9203</v>
      </c>
      <c r="H92" s="340">
        <f t="shared" ref="H92:H99" si="31">F92*G92</f>
        <v>153321.98000000001</v>
      </c>
      <c r="I92" s="576"/>
      <c r="J92" s="341">
        <v>4</v>
      </c>
      <c r="K92" s="342">
        <f>G92/P92*60</f>
        <v>2831.6923076923085</v>
      </c>
      <c r="L92" s="343">
        <f t="shared" ref="L92:L93" si="32">K92/J92</f>
        <v>707.92307692307713</v>
      </c>
      <c r="M92" s="344">
        <v>0.72152777777777777</v>
      </c>
      <c r="N92" s="344">
        <v>0.8569444444444444</v>
      </c>
      <c r="O92" s="335">
        <v>19</v>
      </c>
      <c r="P92" s="579">
        <f>(N92-M92)*24*60</f>
        <v>194.99999999999994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6144</v>
      </c>
      <c r="H93" s="340">
        <f t="shared" si="31"/>
        <v>109921.74545454545</v>
      </c>
      <c r="I93" s="576"/>
      <c r="J93" s="341">
        <v>3</v>
      </c>
      <c r="K93" s="342">
        <f t="shared" ref="K93" si="33">G93/P93*60</f>
        <v>2835.6923076923108</v>
      </c>
      <c r="L93" s="343">
        <f t="shared" si="32"/>
        <v>945.23076923077031</v>
      </c>
      <c r="M93" s="344">
        <v>0.87152777777777779</v>
      </c>
      <c r="N93" s="344">
        <v>0.96180555555555547</v>
      </c>
      <c r="O93" s="335">
        <v>21</v>
      </c>
      <c r="P93" s="579">
        <f>(N93-M93)*24*60</f>
        <v>129.99999999999986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31"/>
        <v>0</v>
      </c>
      <c r="I94" s="576"/>
      <c r="J94" s="341"/>
      <c r="K94" s="342"/>
      <c r="L94" s="343"/>
      <c r="M94" s="344"/>
      <c r="N94" s="344"/>
      <c r="O94" s="335"/>
      <c r="P94" s="579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31"/>
        <v>0</v>
      </c>
      <c r="I95" s="576"/>
      <c r="J95" s="341"/>
      <c r="K95" s="342"/>
      <c r="L95" s="343"/>
      <c r="M95" s="344"/>
      <c r="N95" s="344"/>
      <c r="O95" s="335"/>
      <c r="P95" s="579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31"/>
        <v>0</v>
      </c>
      <c r="I96" s="576"/>
      <c r="J96" s="341"/>
      <c r="K96" s="342"/>
      <c r="L96" s="343"/>
      <c r="M96" s="344"/>
      <c r="N96" s="344"/>
      <c r="O96" s="335"/>
      <c r="P96" s="579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31"/>
        <v>0</v>
      </c>
      <c r="I97" s="576"/>
      <c r="J97" s="341"/>
      <c r="K97" s="342"/>
      <c r="L97" s="343"/>
      <c r="M97" s="344"/>
      <c r="N97" s="344"/>
      <c r="O97" s="335"/>
      <c r="P97" s="579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31"/>
        <v>0</v>
      </c>
      <c r="I98" s="576"/>
      <c r="J98" s="341"/>
      <c r="K98" s="342"/>
      <c r="L98" s="343"/>
      <c r="M98" s="344"/>
      <c r="N98" s="344"/>
      <c r="O98" s="335"/>
      <c r="P98" s="579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31"/>
        <v>0</v>
      </c>
      <c r="I99" s="576"/>
      <c r="J99" s="341"/>
      <c r="K99" s="342"/>
      <c r="L99" s="343"/>
      <c r="M99" s="344"/>
      <c r="N99" s="344"/>
      <c r="O99" s="335"/>
      <c r="P99" s="579"/>
      <c r="Q99" s="345"/>
      <c r="R99" s="345"/>
    </row>
    <row r="100" spans="1:18" ht="15.75" customHeight="1">
      <c r="A100" s="845"/>
      <c r="B100" s="336">
        <v>0</v>
      </c>
      <c r="C100" s="204" t="s">
        <v>884</v>
      </c>
      <c r="D100" s="838" t="s">
        <v>868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2833.6923076923094</v>
      </c>
      <c r="L100" s="355">
        <f>AVERAGE(L92:L99)</f>
        <v>826.57692307692378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885</v>
      </c>
      <c r="B101" s="336" t="s">
        <v>165</v>
      </c>
      <c r="C101" s="204"/>
      <c r="D101" s="361" t="s">
        <v>886</v>
      </c>
      <c r="E101" s="580"/>
      <c r="F101" s="339">
        <v>30</v>
      </c>
      <c r="G101" s="574">
        <v>2493</v>
      </c>
      <c r="H101" s="340">
        <f t="shared" ref="H101:H110" si="34">F101*G101</f>
        <v>74790</v>
      </c>
      <c r="I101" s="576"/>
      <c r="J101" s="341">
        <v>3</v>
      </c>
      <c r="K101" s="342">
        <f>G101/P101*60</f>
        <v>3116.24999999999</v>
      </c>
      <c r="L101" s="343">
        <f t="shared" ref="L101:L105" si="35">K101/J101</f>
        <v>1038.7499999999966</v>
      </c>
      <c r="M101" s="344">
        <v>0.72083333333333333</v>
      </c>
      <c r="N101" s="344">
        <v>0.75416666666666676</v>
      </c>
      <c r="O101" s="335">
        <v>18</v>
      </c>
      <c r="P101" s="342">
        <f t="shared" ref="P101:P103" si="36">(N101-M101)*24*60</f>
        <v>48.000000000000149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580"/>
      <c r="F102" s="339">
        <v>24.82</v>
      </c>
      <c r="G102" s="574">
        <v>2252</v>
      </c>
      <c r="H102" s="340">
        <f t="shared" si="34"/>
        <v>55894.64</v>
      </c>
      <c r="I102" s="576"/>
      <c r="J102" s="341">
        <v>4</v>
      </c>
      <c r="K102" s="342">
        <f t="shared" ref="K102:K105" si="37">G102/P102*60</f>
        <v>3070.909090909091</v>
      </c>
      <c r="L102" s="343">
        <f t="shared" si="35"/>
        <v>767.72727272727275</v>
      </c>
      <c r="M102" s="344">
        <v>0.76944444444444438</v>
      </c>
      <c r="N102" s="344">
        <v>0.79999999999999993</v>
      </c>
      <c r="O102" s="335">
        <v>22</v>
      </c>
      <c r="P102" s="342">
        <f t="shared" si="36"/>
        <v>44</v>
      </c>
      <c r="Q102" s="345"/>
      <c r="R102" s="345"/>
    </row>
    <row r="103" spans="1:18">
      <c r="A103" s="830"/>
      <c r="B103" s="336" t="s">
        <v>165</v>
      </c>
      <c r="C103" s="204"/>
      <c r="D103" s="361" t="s">
        <v>887</v>
      </c>
      <c r="E103" s="361"/>
      <c r="F103" s="339">
        <v>23.8</v>
      </c>
      <c r="G103" s="574">
        <v>748</v>
      </c>
      <c r="H103" s="340">
        <f t="shared" si="34"/>
        <v>17802.400000000001</v>
      </c>
      <c r="I103" s="576"/>
      <c r="J103" s="341">
        <v>4</v>
      </c>
      <c r="K103" s="342">
        <f t="shared" si="37"/>
        <v>3740.0000000000132</v>
      </c>
      <c r="L103" s="343">
        <f t="shared" si="35"/>
        <v>935.0000000000033</v>
      </c>
      <c r="M103" s="344">
        <v>0.81458333333333333</v>
      </c>
      <c r="N103" s="344">
        <v>0.82291666666666663</v>
      </c>
      <c r="O103" s="335">
        <v>21</v>
      </c>
      <c r="P103" s="342">
        <f t="shared" si="36"/>
        <v>11.999999999999957</v>
      </c>
      <c r="Q103" s="345"/>
      <c r="R103" s="345"/>
    </row>
    <row r="104" spans="1:18">
      <c r="A104" s="830"/>
      <c r="B104" s="336" t="s">
        <v>165</v>
      </c>
      <c r="C104" s="204"/>
      <c r="D104" s="361" t="s">
        <v>888</v>
      </c>
      <c r="E104" s="379"/>
      <c r="F104" s="339">
        <v>24.76</v>
      </c>
      <c r="G104" s="574">
        <v>1429</v>
      </c>
      <c r="H104" s="340">
        <f t="shared" si="34"/>
        <v>35382.04</v>
      </c>
      <c r="I104" s="576"/>
      <c r="J104" s="341">
        <v>4</v>
      </c>
      <c r="K104" s="342">
        <f t="shared" si="37"/>
        <v>3429.5999999999904</v>
      </c>
      <c r="L104" s="343">
        <f t="shared" si="35"/>
        <v>857.39999999999759</v>
      </c>
      <c r="M104" s="344">
        <v>0.83888888888888891</v>
      </c>
      <c r="N104" s="344">
        <v>0.85625000000000007</v>
      </c>
      <c r="O104" s="335">
        <v>23</v>
      </c>
      <c r="P104" s="342">
        <f>(N104-M104)*24*60</f>
        <v>25.000000000000071</v>
      </c>
      <c r="Q104" s="345"/>
      <c r="R104" s="345"/>
    </row>
    <row r="105" spans="1:18">
      <c r="A105" s="830"/>
      <c r="B105" s="336" t="s">
        <v>165</v>
      </c>
      <c r="C105" s="204"/>
      <c r="D105" s="361" t="s">
        <v>889</v>
      </c>
      <c r="E105" s="363"/>
      <c r="F105" s="339">
        <v>14.03</v>
      </c>
      <c r="G105" s="574">
        <v>9195</v>
      </c>
      <c r="H105" s="340">
        <f t="shared" si="34"/>
        <v>129005.84999999999</v>
      </c>
      <c r="I105" s="576"/>
      <c r="J105" s="341">
        <v>3</v>
      </c>
      <c r="K105" s="342">
        <f t="shared" si="37"/>
        <v>3065</v>
      </c>
      <c r="L105" s="343">
        <f t="shared" si="35"/>
        <v>1021.6666666666666</v>
      </c>
      <c r="M105" s="344">
        <v>0.87152777777777779</v>
      </c>
      <c r="N105" s="344">
        <v>0.99652777777777779</v>
      </c>
      <c r="O105" s="335">
        <v>22</v>
      </c>
      <c r="P105" s="342">
        <f>(N105-M105)*24*60</f>
        <v>180</v>
      </c>
      <c r="Q105" s="343"/>
      <c r="R105" s="345"/>
    </row>
    <row r="106" spans="1:18">
      <c r="A106" s="830"/>
      <c r="B106" s="336">
        <v>0</v>
      </c>
      <c r="C106" s="204"/>
      <c r="D106" s="363"/>
      <c r="E106" s="580"/>
      <c r="F106" s="339" t="s">
        <v>161</v>
      </c>
      <c r="G106" s="346"/>
      <c r="H106" s="340">
        <f t="shared" si="34"/>
        <v>0</v>
      </c>
      <c r="I106" s="576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574"/>
      <c r="H107" s="340">
        <f t="shared" si="34"/>
        <v>0</v>
      </c>
      <c r="I107" s="576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574"/>
      <c r="H108" s="340">
        <f t="shared" si="34"/>
        <v>0</v>
      </c>
      <c r="I108" s="576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574"/>
      <c r="H109" s="340">
        <f t="shared" si="34"/>
        <v>0</v>
      </c>
      <c r="I109" s="576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574"/>
      <c r="H110" s="340">
        <f t="shared" si="34"/>
        <v>0</v>
      </c>
      <c r="I110" s="576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873</v>
      </c>
      <c r="D111" s="831" t="s">
        <v>868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3284.3518181818167</v>
      </c>
      <c r="L111" s="355">
        <f>AVERAGE(L101:L110)</f>
        <v>924.10878787878733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890</v>
      </c>
      <c r="B112" s="336" t="s">
        <v>165</v>
      </c>
      <c r="C112" s="204"/>
      <c r="D112" s="363" t="s">
        <v>188</v>
      </c>
      <c r="E112" s="398"/>
      <c r="F112" s="339">
        <v>28.57</v>
      </c>
      <c r="G112" s="574">
        <v>4417</v>
      </c>
      <c r="H112" s="389">
        <f t="shared" si="19"/>
        <v>126193.69</v>
      </c>
      <c r="I112" s="576"/>
      <c r="J112" s="341">
        <v>3</v>
      </c>
      <c r="K112" s="342">
        <f t="shared" ref="K112:K117" si="38">G112/P112*60</f>
        <v>3081.6279069767434</v>
      </c>
      <c r="L112" s="343">
        <f t="shared" ref="L112:L117" si="39">K112/J112</f>
        <v>1027.2093023255811</v>
      </c>
      <c r="M112" s="344">
        <v>0.72222222222222221</v>
      </c>
      <c r="N112" s="344">
        <v>0.78194444444444444</v>
      </c>
      <c r="O112" s="335">
        <v>20</v>
      </c>
      <c r="P112" s="579">
        <f t="shared" ref="P112:P116" si="40">(N112-M112)*24*60</f>
        <v>86.000000000000014</v>
      </c>
      <c r="Q112" s="335"/>
      <c r="R112" s="335"/>
    </row>
    <row r="113" spans="1:18">
      <c r="A113" s="833"/>
      <c r="B113" s="336" t="s">
        <v>165</v>
      </c>
      <c r="C113" s="359"/>
      <c r="D113" s="386" t="s">
        <v>891</v>
      </c>
      <c r="E113" s="386"/>
      <c r="F113" s="339">
        <v>25.03</v>
      </c>
      <c r="G113" s="574">
        <v>1518</v>
      </c>
      <c r="H113" s="389">
        <f t="shared" si="19"/>
        <v>37995.54</v>
      </c>
      <c r="I113" s="576"/>
      <c r="J113" s="341">
        <v>4</v>
      </c>
      <c r="K113" s="342">
        <f t="shared" si="38"/>
        <v>3140.689655172408</v>
      </c>
      <c r="L113" s="343">
        <f t="shared" si="39"/>
        <v>785.17241379310201</v>
      </c>
      <c r="M113" s="344">
        <v>0.79791666666666661</v>
      </c>
      <c r="N113" s="344">
        <v>0.81805555555555554</v>
      </c>
      <c r="O113" s="335">
        <v>23</v>
      </c>
      <c r="P113" s="579">
        <f t="shared" si="40"/>
        <v>29.000000000000057</v>
      </c>
      <c r="Q113" s="345"/>
      <c r="R113" s="345"/>
    </row>
    <row r="114" spans="1:18">
      <c r="A114" s="833"/>
      <c r="B114" s="336" t="s">
        <v>165</v>
      </c>
      <c r="C114" s="359"/>
      <c r="D114" s="386" t="s">
        <v>892</v>
      </c>
      <c r="E114" s="361"/>
      <c r="F114" s="339">
        <v>16.7</v>
      </c>
      <c r="G114" s="574">
        <v>3499</v>
      </c>
      <c r="H114" s="389">
        <f t="shared" si="19"/>
        <v>58433.299999999996</v>
      </c>
      <c r="I114" s="576"/>
      <c r="J114" s="341">
        <v>3</v>
      </c>
      <c r="K114" s="342">
        <f t="shared" si="38"/>
        <v>3229.8461538461574</v>
      </c>
      <c r="L114" s="343">
        <f t="shared" si="39"/>
        <v>1076.6153846153859</v>
      </c>
      <c r="M114" s="344">
        <v>0.83263888888888893</v>
      </c>
      <c r="N114" s="344">
        <v>0.87777777777777777</v>
      </c>
      <c r="O114" s="335">
        <v>21</v>
      </c>
      <c r="P114" s="579">
        <f t="shared" si="40"/>
        <v>64.999999999999929</v>
      </c>
      <c r="Q114" s="345"/>
      <c r="R114" s="345"/>
    </row>
    <row r="115" spans="1:18">
      <c r="A115" s="833"/>
      <c r="B115" s="336" t="s">
        <v>165</v>
      </c>
      <c r="C115" s="359"/>
      <c r="D115" s="363" t="s">
        <v>893</v>
      </c>
      <c r="E115" s="379"/>
      <c r="F115" s="339">
        <v>18.18</v>
      </c>
      <c r="G115" s="574">
        <v>1738</v>
      </c>
      <c r="H115" s="389">
        <f t="shared" si="19"/>
        <v>31596.84</v>
      </c>
      <c r="I115" s="576"/>
      <c r="J115" s="341">
        <v>3</v>
      </c>
      <c r="K115" s="342">
        <f t="shared" si="38"/>
        <v>3258.7500000000114</v>
      </c>
      <c r="L115" s="343">
        <f t="shared" si="39"/>
        <v>1086.2500000000039</v>
      </c>
      <c r="M115" s="344">
        <v>0.8930555555555556</v>
      </c>
      <c r="N115" s="344">
        <v>0.91527777777777775</v>
      </c>
      <c r="O115" s="335">
        <v>22</v>
      </c>
      <c r="P115" s="579">
        <f t="shared" si="40"/>
        <v>31.999999999999886</v>
      </c>
      <c r="Q115" s="345"/>
      <c r="R115" s="345"/>
    </row>
    <row r="116" spans="1:18">
      <c r="A116" s="833"/>
      <c r="B116" s="336" t="s">
        <v>165</v>
      </c>
      <c r="C116" s="359"/>
      <c r="D116" s="386" t="s">
        <v>894</v>
      </c>
      <c r="E116" s="363"/>
      <c r="F116" s="339">
        <v>18.18</v>
      </c>
      <c r="G116" s="574">
        <v>1666</v>
      </c>
      <c r="H116" s="389">
        <f t="shared" si="19"/>
        <v>30287.88</v>
      </c>
      <c r="I116" s="576"/>
      <c r="J116" s="341">
        <v>3</v>
      </c>
      <c r="K116" s="342">
        <f t="shared" si="38"/>
        <v>3331.9999999999941</v>
      </c>
      <c r="L116" s="343">
        <f t="shared" si="39"/>
        <v>1110.6666666666647</v>
      </c>
      <c r="M116" s="344">
        <v>0.93125000000000002</v>
      </c>
      <c r="N116" s="391">
        <v>0.95208333333333339</v>
      </c>
      <c r="O116" s="335">
        <v>23</v>
      </c>
      <c r="P116" s="579">
        <f t="shared" si="40"/>
        <v>30.000000000000053</v>
      </c>
      <c r="Q116" s="345"/>
      <c r="R116" s="345"/>
    </row>
    <row r="117" spans="1:18">
      <c r="A117" s="833"/>
      <c r="B117" s="336" t="s">
        <v>165</v>
      </c>
      <c r="C117" s="359"/>
      <c r="D117" s="361" t="s">
        <v>895</v>
      </c>
      <c r="E117" s="376"/>
      <c r="F117" s="339">
        <v>14.285714285714283</v>
      </c>
      <c r="G117" s="574">
        <v>13225</v>
      </c>
      <c r="H117" s="389">
        <f t="shared" ref="H117:H123" si="41">F117*G117</f>
        <v>188928.57142857139</v>
      </c>
      <c r="I117" s="576"/>
      <c r="J117" s="341">
        <v>3</v>
      </c>
      <c r="K117" s="342">
        <f t="shared" si="38"/>
        <v>3051.9230769230762</v>
      </c>
      <c r="L117" s="343">
        <f t="shared" si="39"/>
        <v>1017.307692307692</v>
      </c>
      <c r="M117" s="344">
        <v>0.96875</v>
      </c>
      <c r="N117" s="344">
        <v>1.1493055555555556</v>
      </c>
      <c r="O117" s="335">
        <v>24</v>
      </c>
      <c r="P117" s="342">
        <f>(N117-M117)*24*60</f>
        <v>260.00000000000006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574"/>
      <c r="H118" s="389">
        <f t="shared" si="41"/>
        <v>0</v>
      </c>
      <c r="I118" s="576"/>
      <c r="J118" s="341"/>
      <c r="K118" s="342"/>
      <c r="L118" s="343"/>
      <c r="M118" s="344"/>
      <c r="N118" s="344"/>
      <c r="O118" s="342"/>
      <c r="P118" s="579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574"/>
      <c r="H119" s="389">
        <f t="shared" si="41"/>
        <v>0</v>
      </c>
      <c r="I119" s="576"/>
      <c r="J119" s="341"/>
      <c r="K119" s="342"/>
      <c r="L119" s="343"/>
      <c r="M119" s="344"/>
      <c r="N119" s="344"/>
      <c r="O119" s="335"/>
      <c r="P119" s="579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574"/>
      <c r="H120" s="389">
        <f t="shared" si="41"/>
        <v>0</v>
      </c>
      <c r="I120" s="576"/>
      <c r="J120" s="341"/>
      <c r="K120" s="342"/>
      <c r="L120" s="343"/>
      <c r="M120" s="344"/>
      <c r="N120" s="344"/>
      <c r="O120" s="335"/>
      <c r="P120" s="579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574"/>
      <c r="H121" s="389">
        <f t="shared" si="41"/>
        <v>0</v>
      </c>
      <c r="I121" s="576"/>
      <c r="J121" s="341"/>
      <c r="K121" s="342"/>
      <c r="L121" s="343"/>
      <c r="M121" s="344"/>
      <c r="N121" s="344"/>
      <c r="O121" s="335"/>
      <c r="P121" s="579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574"/>
      <c r="H122" s="389">
        <f t="shared" si="41"/>
        <v>0</v>
      </c>
      <c r="I122" s="576"/>
      <c r="J122" s="341"/>
      <c r="K122" s="342"/>
      <c r="L122" s="343"/>
      <c r="M122" s="344"/>
      <c r="N122" s="344"/>
      <c r="O122" s="335"/>
      <c r="P122" s="579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574"/>
      <c r="H123" s="389">
        <f t="shared" si="41"/>
        <v>0</v>
      </c>
      <c r="I123" s="576"/>
      <c r="J123" s="341"/>
      <c r="K123" s="342"/>
      <c r="L123" s="343"/>
      <c r="M123" s="344"/>
      <c r="N123" s="344"/>
      <c r="O123" s="335"/>
      <c r="P123" s="579"/>
      <c r="Q123" s="345"/>
      <c r="R123" s="345"/>
    </row>
    <row r="124" spans="1:18" ht="17.399999999999999" customHeight="1">
      <c r="A124" s="833"/>
      <c r="B124" s="349">
        <v>0</v>
      </c>
      <c r="C124" s="204" t="s">
        <v>878</v>
      </c>
      <c r="D124" s="834" t="s">
        <v>868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3182.4727988197319</v>
      </c>
      <c r="L124" s="355">
        <f>AVERAGE(L112:L123)</f>
        <v>1017.2035766180717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52" activePane="bottomRight" state="frozen"/>
      <selection activeCell="T125" sqref="T125"/>
      <selection pane="topRight" activeCell="T125" sqref="T125"/>
      <selection pane="bottomLeft" activeCell="T125" sqref="T125"/>
      <selection pane="bottomRight" activeCell="D33" sqref="D33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896</v>
      </c>
      <c r="B1" s="57"/>
      <c r="C1" s="57"/>
      <c r="D1" s="587" t="s">
        <v>897</v>
      </c>
      <c r="E1" s="58">
        <f>SUM(G5:G173)</f>
        <v>185462.35000000003</v>
      </c>
      <c r="F1" s="588" t="s">
        <v>3</v>
      </c>
      <c r="G1" s="59">
        <f>SUM(H5:H173)</f>
        <v>7471275.1396530066</v>
      </c>
      <c r="H1" s="581" t="s">
        <v>77</v>
      </c>
      <c r="I1" s="60">
        <f>M17+M30+M43+M56+M69+M82+M95+M108+M121+M134+M147+M160+M173</f>
        <v>194.93452380952382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898</v>
      </c>
      <c r="Q1" s="956"/>
      <c r="R1" s="956"/>
      <c r="S1" s="956"/>
      <c r="T1" s="956" t="s">
        <v>899</v>
      </c>
      <c r="U1" s="956"/>
      <c r="V1" s="956"/>
      <c r="W1" s="956"/>
      <c r="X1" s="956"/>
      <c r="Y1" s="956"/>
      <c r="Z1" s="61" t="s">
        <v>900</v>
      </c>
      <c r="AA1" s="61" t="s">
        <v>901</v>
      </c>
      <c r="AB1" s="961" t="s">
        <v>902</v>
      </c>
      <c r="AC1" s="962"/>
      <c r="AD1" s="61" t="s">
        <v>900</v>
      </c>
      <c r="AE1" s="61" t="s">
        <v>903</v>
      </c>
      <c r="AF1" s="956" t="s">
        <v>904</v>
      </c>
      <c r="AG1" s="957"/>
      <c r="AH1" s="957"/>
      <c r="AK1" s="62" t="s">
        <v>905</v>
      </c>
    </row>
    <row r="2" spans="1:37" ht="26.25" customHeight="1">
      <c r="A2" s="960" t="s">
        <v>906</v>
      </c>
      <c r="B2" s="960"/>
      <c r="C2" s="587"/>
      <c r="D2" s="587" t="s">
        <v>907</v>
      </c>
      <c r="E2" s="63">
        <f>AVERAGE(O17,O30,O43,O56,O69,O82,O95,O108,O121,O134,O147,O160,O173)</f>
        <v>123.78311484183425</v>
      </c>
      <c r="F2" s="64" t="s">
        <v>80</v>
      </c>
      <c r="G2" s="65">
        <f>G1/E1</f>
        <v>40.284592207814711</v>
      </c>
      <c r="H2" s="581" t="s">
        <v>81</v>
      </c>
      <c r="I2" s="581">
        <f>COUNT(I5:I173)</f>
        <v>17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6</v>
      </c>
      <c r="AE2" s="67">
        <f>AE17+AE30+AE43+AE56+AE69+AE82+AE95+AE108+AE121+AE134+AE147+AE160+AE173</f>
        <v>4</v>
      </c>
      <c r="AF2" s="957"/>
      <c r="AG2" s="957"/>
      <c r="AH2" s="957"/>
      <c r="AK2" s="402">
        <f>AVERAGE(AK5:AK9999)</f>
        <v>6.2370098039215929</v>
      </c>
    </row>
    <row r="3" spans="1:37" ht="30.6" customHeight="1">
      <c r="A3" s="895" t="s">
        <v>908</v>
      </c>
      <c r="B3" s="895" t="s">
        <v>82</v>
      </c>
      <c r="C3" s="958"/>
      <c r="D3" s="895" t="s">
        <v>909</v>
      </c>
      <c r="E3" s="895"/>
      <c r="F3" s="958" t="s">
        <v>83</v>
      </c>
      <c r="G3" s="951" t="s">
        <v>84</v>
      </c>
      <c r="H3" s="958" t="s">
        <v>85</v>
      </c>
      <c r="I3" s="952" t="s">
        <v>910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911</v>
      </c>
      <c r="O3" s="924" t="s">
        <v>907</v>
      </c>
      <c r="P3" s="955" t="s">
        <v>912</v>
      </c>
      <c r="Q3" s="924" t="s">
        <v>907</v>
      </c>
      <c r="R3" s="949" t="s">
        <v>913</v>
      </c>
      <c r="S3" s="925" t="s">
        <v>914</v>
      </c>
      <c r="T3" s="951" t="s">
        <v>88</v>
      </c>
      <c r="U3" s="951"/>
      <c r="V3" s="950" t="s">
        <v>89</v>
      </c>
      <c r="W3" s="952" t="s">
        <v>915</v>
      </c>
      <c r="X3" s="951" t="s">
        <v>916</v>
      </c>
      <c r="Y3" s="951"/>
      <c r="Z3" s="953" t="s">
        <v>917</v>
      </c>
      <c r="AA3" s="954"/>
      <c r="AB3" s="944" t="s">
        <v>918</v>
      </c>
      <c r="AC3" s="945"/>
      <c r="AD3" s="946" t="s">
        <v>919</v>
      </c>
      <c r="AE3" s="947"/>
      <c r="AF3" s="948" t="s">
        <v>911</v>
      </c>
      <c r="AG3" s="949" t="s">
        <v>913</v>
      </c>
      <c r="AH3" s="925" t="s">
        <v>914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582" t="s">
        <v>90</v>
      </c>
      <c r="U4" s="582" t="s">
        <v>91</v>
      </c>
      <c r="V4" s="951"/>
      <c r="W4" s="952"/>
      <c r="X4" s="588" t="s">
        <v>920</v>
      </c>
      <c r="Y4" s="588" t="s">
        <v>36</v>
      </c>
      <c r="Z4" s="582" t="s">
        <v>921</v>
      </c>
      <c r="AA4" s="582" t="s">
        <v>922</v>
      </c>
      <c r="AB4" s="945"/>
      <c r="AC4" s="945"/>
      <c r="AD4" s="582" t="s">
        <v>923</v>
      </c>
      <c r="AE4" s="68" t="s">
        <v>924</v>
      </c>
      <c r="AF4" s="948"/>
      <c r="AG4" s="949"/>
      <c r="AH4" s="925"/>
      <c r="AK4" s="951"/>
    </row>
    <row r="5" spans="1:37" ht="18.75" customHeight="1">
      <c r="A5" s="940" t="s">
        <v>925</v>
      </c>
      <c r="B5" s="69" t="s">
        <v>163</v>
      </c>
      <c r="C5" s="70"/>
      <c r="D5" s="71" t="s">
        <v>93</v>
      </c>
      <c r="E5" s="72"/>
      <c r="F5" s="73">
        <v>36.92</v>
      </c>
      <c r="G5" s="74">
        <v>354.90000000000003</v>
      </c>
      <c r="H5" s="75">
        <f t="shared" ref="H5:H16" si="0">F5*G5</f>
        <v>13102.908000000001</v>
      </c>
      <c r="I5" s="585"/>
      <c r="J5" s="76">
        <v>12</v>
      </c>
      <c r="K5" s="74">
        <v>2000</v>
      </c>
      <c r="L5" s="77">
        <v>166.66666666666666</v>
      </c>
      <c r="M5" s="586">
        <v>12</v>
      </c>
      <c r="N5" s="74">
        <f t="shared" ref="N5:N12" si="1">G5/W5*60</f>
        <v>1520.9999999999968</v>
      </c>
      <c r="O5" s="77">
        <f t="shared" ref="O5:O12" si="2">N5/M5</f>
        <v>126.74999999999973</v>
      </c>
      <c r="P5" s="78">
        <f t="shared" ref="P5:P12" si="3">M5-J5</f>
        <v>0</v>
      </c>
      <c r="Q5" s="79">
        <f t="shared" ref="Q5:Q12" si="4">O5-L5</f>
        <v>-39.916666666666927</v>
      </c>
      <c r="R5" s="589">
        <f t="shared" ref="R5:R12" si="5">O5/L5</f>
        <v>0.7604999999999984</v>
      </c>
      <c r="S5" s="910">
        <f>R17</f>
        <v>0.86943625659660251</v>
      </c>
      <c r="T5" s="80">
        <v>0.25</v>
      </c>
      <c r="U5" s="80">
        <v>0.25972222222222224</v>
      </c>
      <c r="V5" s="588">
        <v>5</v>
      </c>
      <c r="W5" s="585">
        <f>(U5-T5)*24*60</f>
        <v>14.00000000000003</v>
      </c>
      <c r="X5" s="588"/>
      <c r="Y5" s="588"/>
      <c r="Z5" s="81"/>
      <c r="AA5" s="81"/>
      <c r="AB5" s="895"/>
      <c r="AC5" s="895"/>
      <c r="AD5" s="82"/>
      <c r="AE5" s="82"/>
      <c r="AF5" s="78">
        <f t="shared" ref="AF5:AF70" si="6">N5-K5</f>
        <v>-479.00000000000318</v>
      </c>
      <c r="AG5" s="589">
        <f t="shared" ref="AG5:AG70" si="7">N5/K5</f>
        <v>0.7604999999999984</v>
      </c>
      <c r="AH5" s="910">
        <f>AG17</f>
        <v>0.87606128261897898</v>
      </c>
      <c r="AJ5" s="62" t="str">
        <f>A5</f>
        <v>四度一組
(ET-600)</v>
      </c>
      <c r="AK5" s="404">
        <f>AVERAGE(AK6:AK16)</f>
        <v>6.2857142857142785</v>
      </c>
    </row>
    <row r="6" spans="1:37" ht="19.2" customHeight="1">
      <c r="A6" s="941"/>
      <c r="B6" s="69" t="s">
        <v>162</v>
      </c>
      <c r="C6" s="70"/>
      <c r="D6" s="71" t="s">
        <v>92</v>
      </c>
      <c r="E6" s="72"/>
      <c r="F6" s="73">
        <v>37.83</v>
      </c>
      <c r="G6" s="74">
        <v>3439.15</v>
      </c>
      <c r="H6" s="75">
        <f t="shared" si="0"/>
        <v>130103.0445</v>
      </c>
      <c r="I6" s="585"/>
      <c r="J6" s="76">
        <v>20</v>
      </c>
      <c r="K6" s="74">
        <v>2400</v>
      </c>
      <c r="L6" s="77">
        <v>120</v>
      </c>
      <c r="M6" s="586">
        <v>20</v>
      </c>
      <c r="N6" s="74">
        <f t="shared" si="1"/>
        <v>2242.9239130434785</v>
      </c>
      <c r="O6" s="77">
        <f t="shared" si="2"/>
        <v>112.14619565217393</v>
      </c>
      <c r="P6" s="78">
        <f t="shared" si="3"/>
        <v>0</v>
      </c>
      <c r="Q6" s="79">
        <f t="shared" si="4"/>
        <v>-7.8538043478260704</v>
      </c>
      <c r="R6" s="589">
        <f t="shared" si="5"/>
        <v>0.93455163043478273</v>
      </c>
      <c r="S6" s="910"/>
      <c r="T6" s="80">
        <v>0.26458333333333334</v>
      </c>
      <c r="U6" s="80">
        <v>0.32847222222222222</v>
      </c>
      <c r="V6" s="588">
        <v>7</v>
      </c>
      <c r="W6" s="585">
        <f t="shared" ref="W6:W17" si="8">(U6-T6)*24*60</f>
        <v>92</v>
      </c>
      <c r="X6" s="83"/>
      <c r="Y6" s="83"/>
      <c r="Z6" s="84"/>
      <c r="AA6" s="84"/>
      <c r="AB6" s="895"/>
      <c r="AC6" s="895"/>
      <c r="AD6" s="598"/>
      <c r="AE6" s="598"/>
      <c r="AF6" s="78">
        <f t="shared" si="6"/>
        <v>-157.07608695652152</v>
      </c>
      <c r="AG6" s="589">
        <f t="shared" si="7"/>
        <v>0.93455163043478273</v>
      </c>
      <c r="AH6" s="910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941"/>
      <c r="B7" s="69" t="s">
        <v>162</v>
      </c>
      <c r="C7" s="70"/>
      <c r="D7" s="71" t="s">
        <v>94</v>
      </c>
      <c r="E7" s="72"/>
      <c r="F7" s="73">
        <v>35.89</v>
      </c>
      <c r="G7" s="74">
        <v>2235</v>
      </c>
      <c r="H7" s="75">
        <f t="shared" si="0"/>
        <v>80214.149999999994</v>
      </c>
      <c r="I7" s="585"/>
      <c r="J7" s="76">
        <v>18</v>
      </c>
      <c r="K7" s="74">
        <v>2571</v>
      </c>
      <c r="L7" s="77">
        <v>142.83333333333334</v>
      </c>
      <c r="M7" s="586">
        <v>18</v>
      </c>
      <c r="N7" s="74">
        <f t="shared" si="1"/>
        <v>2272.881355932202</v>
      </c>
      <c r="O7" s="77">
        <f t="shared" si="2"/>
        <v>126.27118644067789</v>
      </c>
      <c r="P7" s="78">
        <f t="shared" si="3"/>
        <v>0</v>
      </c>
      <c r="Q7" s="79">
        <f t="shared" si="4"/>
        <v>-16.562146892655448</v>
      </c>
      <c r="R7" s="589">
        <f t="shared" si="5"/>
        <v>0.88404564602574953</v>
      </c>
      <c r="S7" s="910"/>
      <c r="T7" s="80">
        <v>0.34375</v>
      </c>
      <c r="U7" s="80">
        <v>0.38472222222222224</v>
      </c>
      <c r="V7" s="588">
        <v>22</v>
      </c>
      <c r="W7" s="585">
        <f t="shared" si="8"/>
        <v>59.000000000000028</v>
      </c>
      <c r="X7" s="83">
        <v>0.33333333333333331</v>
      </c>
      <c r="Y7" s="83">
        <v>0.3430555555555555</v>
      </c>
      <c r="Z7" s="84"/>
      <c r="AA7" s="84"/>
      <c r="AB7" s="895"/>
      <c r="AC7" s="895"/>
      <c r="AD7" s="598"/>
      <c r="AE7" s="598">
        <v>1</v>
      </c>
      <c r="AF7" s="78">
        <f t="shared" si="6"/>
        <v>-298.11864406779796</v>
      </c>
      <c r="AG7" s="589">
        <f t="shared" si="7"/>
        <v>0.88404564602574953</v>
      </c>
      <c r="AH7" s="910"/>
      <c r="AJ7" s="405">
        <f t="shared" ref="AJ7:AJ16" si="9">IF((IF(V7&lt;10,V7,(X7-U6)*1440))=0,"",IF(V7&lt;10,V7,(X7-U6)*1440))</f>
        <v>6.9999999999999751</v>
      </c>
      <c r="AK7" s="406">
        <f t="shared" ref="AK7:AK16" si="10">IF(AJ7&gt;4,AJ7,"")</f>
        <v>6.9999999999999751</v>
      </c>
    </row>
    <row r="8" spans="1:37" ht="19.2" customHeight="1">
      <c r="A8" s="941"/>
      <c r="B8" s="69" t="s">
        <v>162</v>
      </c>
      <c r="C8" s="70"/>
      <c r="D8" s="71" t="s">
        <v>99</v>
      </c>
      <c r="E8" s="72"/>
      <c r="F8" s="73">
        <v>37.799999999999997</v>
      </c>
      <c r="G8" s="85">
        <v>6033.75</v>
      </c>
      <c r="H8" s="75">
        <f t="shared" si="0"/>
        <v>228075.74999999997</v>
      </c>
      <c r="I8" s="585"/>
      <c r="J8" s="76">
        <v>20</v>
      </c>
      <c r="K8" s="74">
        <v>2769</v>
      </c>
      <c r="L8" s="77">
        <v>138.44999999999999</v>
      </c>
      <c r="M8" s="586">
        <v>20</v>
      </c>
      <c r="N8" s="74">
        <f t="shared" si="1"/>
        <v>2446.1148648648646</v>
      </c>
      <c r="O8" s="77">
        <f t="shared" si="2"/>
        <v>122.30574324324323</v>
      </c>
      <c r="P8" s="78">
        <f t="shared" si="3"/>
        <v>0</v>
      </c>
      <c r="Q8" s="79">
        <f t="shared" si="4"/>
        <v>-16.144256756756761</v>
      </c>
      <c r="R8" s="589">
        <f t="shared" si="5"/>
        <v>0.88339287282949253</v>
      </c>
      <c r="S8" s="910"/>
      <c r="T8" s="80">
        <v>0.3888888888888889</v>
      </c>
      <c r="U8" s="80">
        <v>0.4916666666666667</v>
      </c>
      <c r="V8" s="588">
        <v>6</v>
      </c>
      <c r="W8" s="585">
        <f t="shared" si="8"/>
        <v>148.00000000000003</v>
      </c>
      <c r="X8" s="83"/>
      <c r="Y8" s="83"/>
      <c r="Z8" s="84"/>
      <c r="AA8" s="84"/>
      <c r="AB8" s="895"/>
      <c r="AC8" s="895"/>
      <c r="AD8" s="598"/>
      <c r="AE8" s="598"/>
      <c r="AF8" s="78">
        <f t="shared" si="6"/>
        <v>-322.88513513513544</v>
      </c>
      <c r="AG8" s="589">
        <f t="shared" si="7"/>
        <v>0.88339287282949241</v>
      </c>
      <c r="AH8" s="910"/>
      <c r="AJ8" s="405">
        <f t="shared" si="9"/>
        <v>6</v>
      </c>
      <c r="AK8" s="406">
        <f t="shared" si="10"/>
        <v>6</v>
      </c>
    </row>
    <row r="9" spans="1:37" ht="19.2" customHeight="1">
      <c r="A9" s="941"/>
      <c r="B9" s="69" t="s">
        <v>162</v>
      </c>
      <c r="C9" s="86"/>
      <c r="D9" s="71" t="s">
        <v>97</v>
      </c>
      <c r="E9" s="87"/>
      <c r="F9" s="73">
        <v>31.11</v>
      </c>
      <c r="G9" s="74">
        <v>1927</v>
      </c>
      <c r="H9" s="75">
        <f t="shared" si="0"/>
        <v>59948.97</v>
      </c>
      <c r="I9" s="598"/>
      <c r="J9" s="76">
        <v>18</v>
      </c>
      <c r="K9" s="74">
        <v>2769</v>
      </c>
      <c r="L9" s="77">
        <v>153.83333333333334</v>
      </c>
      <c r="M9" s="586">
        <v>18</v>
      </c>
      <c r="N9" s="74">
        <f t="shared" si="1"/>
        <v>2359.5918367346944</v>
      </c>
      <c r="O9" s="77">
        <f t="shared" si="2"/>
        <v>131.0884353741497</v>
      </c>
      <c r="P9" s="78">
        <f t="shared" si="3"/>
        <v>0</v>
      </c>
      <c r="Q9" s="79">
        <f t="shared" si="4"/>
        <v>-22.744897959183646</v>
      </c>
      <c r="R9" s="589">
        <f t="shared" si="5"/>
        <v>0.85214584208548005</v>
      </c>
      <c r="S9" s="910"/>
      <c r="T9" s="80">
        <v>0.53194444444444444</v>
      </c>
      <c r="U9" s="80">
        <v>0.56597222222222221</v>
      </c>
      <c r="V9" s="588">
        <v>5</v>
      </c>
      <c r="W9" s="585">
        <f t="shared" si="8"/>
        <v>48.999999999999986</v>
      </c>
      <c r="X9" s="83"/>
      <c r="Y9" s="83"/>
      <c r="Z9" s="84"/>
      <c r="AA9" s="84"/>
      <c r="AB9" s="895"/>
      <c r="AC9" s="895"/>
      <c r="AD9" s="598"/>
      <c r="AE9" s="598"/>
      <c r="AF9" s="78">
        <f t="shared" si="6"/>
        <v>-409.40816326530557</v>
      </c>
      <c r="AG9" s="589">
        <f t="shared" si="7"/>
        <v>0.85214584208548017</v>
      </c>
      <c r="AH9" s="910"/>
      <c r="AJ9" s="405">
        <f t="shared" si="9"/>
        <v>5</v>
      </c>
      <c r="AK9" s="406">
        <f t="shared" si="10"/>
        <v>5</v>
      </c>
    </row>
    <row r="10" spans="1:37" ht="19.2" customHeight="1">
      <c r="A10" s="942"/>
      <c r="B10" s="69" t="s">
        <v>162</v>
      </c>
      <c r="C10" s="70"/>
      <c r="D10" s="71" t="s">
        <v>96</v>
      </c>
      <c r="E10" s="72"/>
      <c r="F10" s="73">
        <v>28.86</v>
      </c>
      <c r="G10" s="74">
        <v>1306</v>
      </c>
      <c r="H10" s="75">
        <f t="shared" si="0"/>
        <v>37691.159999999996</v>
      </c>
      <c r="I10" s="585"/>
      <c r="J10" s="76">
        <v>17</v>
      </c>
      <c r="K10" s="74">
        <v>2571</v>
      </c>
      <c r="L10" s="77">
        <v>151.23529411764707</v>
      </c>
      <c r="M10" s="586">
        <v>17</v>
      </c>
      <c r="N10" s="74">
        <f t="shared" si="1"/>
        <v>2304.7058823529383</v>
      </c>
      <c r="O10" s="77">
        <f t="shared" si="2"/>
        <v>135.57093425605518</v>
      </c>
      <c r="P10" s="78">
        <f t="shared" si="3"/>
        <v>0</v>
      </c>
      <c r="Q10" s="79">
        <f t="shared" si="4"/>
        <v>-15.66435986159189</v>
      </c>
      <c r="R10" s="589">
        <f t="shared" si="5"/>
        <v>0.89642391378955188</v>
      </c>
      <c r="S10" s="911"/>
      <c r="T10" s="80">
        <v>0.57013888888888886</v>
      </c>
      <c r="U10" s="80">
        <v>0.59375</v>
      </c>
      <c r="V10" s="588">
        <v>6</v>
      </c>
      <c r="W10" s="585">
        <f t="shared" si="8"/>
        <v>34.000000000000043</v>
      </c>
      <c r="X10" s="83"/>
      <c r="Y10" s="83"/>
      <c r="Z10" s="84"/>
      <c r="AA10" s="84"/>
      <c r="AB10" s="895"/>
      <c r="AC10" s="895"/>
      <c r="AD10" s="598"/>
      <c r="AE10" s="598"/>
      <c r="AF10" s="78">
        <f>N10-K10</f>
        <v>-266.29411764706174</v>
      </c>
      <c r="AG10" s="589">
        <f>N10/K10</f>
        <v>0.896423913789552</v>
      </c>
      <c r="AH10" s="911"/>
      <c r="AJ10" s="405">
        <f t="shared" si="9"/>
        <v>6</v>
      </c>
      <c r="AK10" s="406">
        <f t="shared" si="10"/>
        <v>6</v>
      </c>
    </row>
    <row r="11" spans="1:37" ht="19.2" customHeight="1">
      <c r="A11" s="942"/>
      <c r="B11" s="69" t="s">
        <v>162</v>
      </c>
      <c r="C11" s="70"/>
      <c r="D11" s="88" t="s">
        <v>92</v>
      </c>
      <c r="E11" s="72"/>
      <c r="F11" s="73">
        <v>37.83</v>
      </c>
      <c r="G11" s="74">
        <v>1851.85</v>
      </c>
      <c r="H11" s="75">
        <f t="shared" si="0"/>
        <v>70055.485499999995</v>
      </c>
      <c r="I11" s="585">
        <v>1</v>
      </c>
      <c r="J11" s="76">
        <v>20</v>
      </c>
      <c r="K11" s="74">
        <v>2400</v>
      </c>
      <c r="L11" s="77">
        <v>120</v>
      </c>
      <c r="M11" s="586">
        <v>20</v>
      </c>
      <c r="N11" s="74">
        <f t="shared" si="1"/>
        <v>2178.6470588235302</v>
      </c>
      <c r="O11" s="77">
        <f t="shared" si="2"/>
        <v>108.9323529411765</v>
      </c>
      <c r="P11" s="78">
        <f t="shared" si="3"/>
        <v>0</v>
      </c>
      <c r="Q11" s="79">
        <f t="shared" si="4"/>
        <v>-11.067647058823496</v>
      </c>
      <c r="R11" s="589">
        <f t="shared" si="5"/>
        <v>0.90776960784313754</v>
      </c>
      <c r="S11" s="911"/>
      <c r="T11" s="80">
        <v>0.60972222222222228</v>
      </c>
      <c r="U11" s="80">
        <v>0.64513888888888893</v>
      </c>
      <c r="V11" s="588">
        <v>23</v>
      </c>
      <c r="W11" s="585">
        <f t="shared" si="8"/>
        <v>50.999999999999979</v>
      </c>
      <c r="X11" s="83">
        <v>0.59861111111111109</v>
      </c>
      <c r="Y11" s="83">
        <v>0.60902777777777783</v>
      </c>
      <c r="Z11" s="84"/>
      <c r="AA11" s="84"/>
      <c r="AB11" s="895"/>
      <c r="AC11" s="895"/>
      <c r="AD11" s="598"/>
      <c r="AE11" s="598"/>
      <c r="AF11" s="78">
        <f>N11-K11</f>
        <v>-221.35294117646981</v>
      </c>
      <c r="AG11" s="589">
        <f>N11/K11</f>
        <v>0.90776960784313754</v>
      </c>
      <c r="AH11" s="911"/>
      <c r="AJ11" s="405">
        <f t="shared" si="9"/>
        <v>6.9999999999999751</v>
      </c>
      <c r="AK11" s="406">
        <f t="shared" si="10"/>
        <v>6.9999999999999751</v>
      </c>
    </row>
    <row r="12" spans="1:37" ht="19.2" customHeight="1">
      <c r="A12" s="942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2011.25</v>
      </c>
      <c r="H12" s="75">
        <f t="shared" si="0"/>
        <v>76025.25</v>
      </c>
      <c r="I12" s="585">
        <v>1</v>
      </c>
      <c r="J12" s="76">
        <v>20</v>
      </c>
      <c r="K12" s="74">
        <v>2769</v>
      </c>
      <c r="L12" s="77">
        <v>138.44999999999999</v>
      </c>
      <c r="M12" s="586">
        <v>20</v>
      </c>
      <c r="N12" s="74">
        <f t="shared" si="1"/>
        <v>2413.5000000000005</v>
      </c>
      <c r="O12" s="77">
        <f t="shared" si="2"/>
        <v>120.67500000000003</v>
      </c>
      <c r="P12" s="78">
        <f t="shared" si="3"/>
        <v>0</v>
      </c>
      <c r="Q12" s="79">
        <f t="shared" si="4"/>
        <v>-17.774999999999963</v>
      </c>
      <c r="R12" s="589">
        <f t="shared" si="5"/>
        <v>0.87161430119176619</v>
      </c>
      <c r="S12" s="911"/>
      <c r="T12" s="80">
        <v>0.64930555555555558</v>
      </c>
      <c r="U12" s="80">
        <v>0.68402777777777779</v>
      </c>
      <c r="V12" s="588">
        <v>6</v>
      </c>
      <c r="W12" s="585">
        <f t="shared" si="8"/>
        <v>49.999999999999986</v>
      </c>
      <c r="X12" s="83"/>
      <c r="Y12" s="83"/>
      <c r="Z12" s="84"/>
      <c r="AA12" s="84"/>
      <c r="AB12" s="895"/>
      <c r="AC12" s="895"/>
      <c r="AD12" s="598"/>
      <c r="AE12" s="598"/>
      <c r="AF12" s="78">
        <f t="shared" si="6"/>
        <v>-355.49999999999955</v>
      </c>
      <c r="AG12" s="589">
        <f t="shared" si="7"/>
        <v>0.87161430119176619</v>
      </c>
      <c r="AH12" s="911"/>
      <c r="AJ12" s="405">
        <f t="shared" si="9"/>
        <v>6</v>
      </c>
      <c r="AK12" s="406">
        <f t="shared" si="10"/>
        <v>6</v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83"/>
      <c r="J13" s="76"/>
      <c r="K13" s="74"/>
      <c r="L13" s="77"/>
      <c r="M13" s="92"/>
      <c r="N13" s="74"/>
      <c r="O13" s="77"/>
      <c r="P13" s="78"/>
      <c r="Q13" s="79"/>
      <c r="R13" s="589"/>
      <c r="S13" s="911"/>
      <c r="T13" s="80"/>
      <c r="U13" s="80"/>
      <c r="V13" s="583"/>
      <c r="W13" s="585">
        <f t="shared" si="8"/>
        <v>0</v>
      </c>
      <c r="X13" s="93"/>
      <c r="Y13" s="93"/>
      <c r="Z13" s="84"/>
      <c r="AA13" s="84"/>
      <c r="AB13" s="895"/>
      <c r="AC13" s="895"/>
      <c r="AD13" s="598"/>
      <c r="AE13" s="598"/>
      <c r="AF13" s="78">
        <f t="shared" si="6"/>
        <v>0</v>
      </c>
      <c r="AG13" s="589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83"/>
      <c r="J14" s="76"/>
      <c r="K14" s="74"/>
      <c r="L14" s="77"/>
      <c r="M14" s="92"/>
      <c r="N14" s="74"/>
      <c r="O14" s="77"/>
      <c r="P14" s="78"/>
      <c r="Q14" s="79"/>
      <c r="R14" s="589"/>
      <c r="S14" s="911"/>
      <c r="T14" s="80"/>
      <c r="U14" s="80"/>
      <c r="V14" s="583"/>
      <c r="W14" s="585">
        <f t="shared" si="8"/>
        <v>0</v>
      </c>
      <c r="X14" s="93"/>
      <c r="Y14" s="93"/>
      <c r="Z14" s="84"/>
      <c r="AA14" s="84"/>
      <c r="AB14" s="895"/>
      <c r="AC14" s="895"/>
      <c r="AD14" s="598"/>
      <c r="AE14" s="598"/>
      <c r="AF14" s="78">
        <f t="shared" si="6"/>
        <v>0</v>
      </c>
      <c r="AG14" s="589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83"/>
      <c r="J15" s="76"/>
      <c r="K15" s="74"/>
      <c r="L15" s="77"/>
      <c r="M15" s="92"/>
      <c r="N15" s="96"/>
      <c r="O15" s="77"/>
      <c r="P15" s="78"/>
      <c r="Q15" s="79"/>
      <c r="R15" s="589"/>
      <c r="S15" s="911"/>
      <c r="T15" s="80"/>
      <c r="U15" s="80"/>
      <c r="V15" s="583"/>
      <c r="W15" s="585">
        <f t="shared" si="8"/>
        <v>0</v>
      </c>
      <c r="X15" s="93"/>
      <c r="Y15" s="93"/>
      <c r="Z15" s="84"/>
      <c r="AA15" s="84"/>
      <c r="AB15" s="895"/>
      <c r="AC15" s="895"/>
      <c r="AD15" s="598"/>
      <c r="AE15" s="598"/>
      <c r="AF15" s="78">
        <f t="shared" si="6"/>
        <v>0</v>
      </c>
      <c r="AG15" s="589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83"/>
      <c r="J16" s="76"/>
      <c r="K16" s="74"/>
      <c r="L16" s="77"/>
      <c r="M16" s="92"/>
      <c r="N16" s="96"/>
      <c r="O16" s="77"/>
      <c r="P16" s="78"/>
      <c r="Q16" s="79"/>
      <c r="R16" s="589"/>
      <c r="S16" s="911"/>
      <c r="T16" s="80"/>
      <c r="U16" s="80"/>
      <c r="V16" s="583"/>
      <c r="W16" s="585">
        <f t="shared" si="8"/>
        <v>0</v>
      </c>
      <c r="X16" s="93"/>
      <c r="Y16" s="93"/>
      <c r="Z16" s="84"/>
      <c r="AA16" s="84"/>
      <c r="AB16" s="895"/>
      <c r="AC16" s="895"/>
      <c r="AD16" s="598"/>
      <c r="AE16" s="598"/>
      <c r="AF16" s="78">
        <f t="shared" si="6"/>
        <v>0</v>
      </c>
      <c r="AG16" s="589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926</v>
      </c>
      <c r="D17" s="905" t="s">
        <v>927</v>
      </c>
      <c r="E17" s="905"/>
      <c r="F17" s="98"/>
      <c r="G17" s="99"/>
      <c r="H17" s="100"/>
      <c r="I17" s="101"/>
      <c r="J17" s="99">
        <v>18.125</v>
      </c>
      <c r="K17" s="99">
        <v>2531.125</v>
      </c>
      <c r="L17" s="102">
        <v>141.43357843137255</v>
      </c>
      <c r="M17" s="103">
        <f t="shared" ref="M17:O17" si="11">AVERAGE(M5:M16)</f>
        <v>18.125</v>
      </c>
      <c r="N17" s="99">
        <f t="shared" si="11"/>
        <v>2217.4206139689632</v>
      </c>
      <c r="O17" s="102">
        <f t="shared" si="11"/>
        <v>122.96748098843453</v>
      </c>
      <c r="P17" s="104">
        <f t="shared" ref="P17:P24" si="12">M17-J17</f>
        <v>0</v>
      </c>
      <c r="Q17" s="105">
        <f t="shared" ref="Q17:Q24" si="13">O17-L17</f>
        <v>-18.466097442938022</v>
      </c>
      <c r="R17" s="106">
        <f>O17/L17</f>
        <v>0.86943625659660251</v>
      </c>
      <c r="S17" s="911"/>
      <c r="T17" s="80"/>
      <c r="U17" s="80"/>
      <c r="V17" s="583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0</v>
      </c>
      <c r="AE17" s="110">
        <f>SUM(AE5:AE16)</f>
        <v>1</v>
      </c>
      <c r="AF17" s="104">
        <f t="shared" si="6"/>
        <v>-313.70438603103685</v>
      </c>
      <c r="AG17" s="590">
        <f t="shared" si="7"/>
        <v>0.87606128261897898</v>
      </c>
      <c r="AH17" s="911"/>
    </row>
    <row r="18" spans="1:37" ht="19.2" customHeight="1">
      <c r="A18" s="893" t="s">
        <v>928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920</v>
      </c>
      <c r="H18" s="116">
        <f t="shared" ref="H18:H29" si="14">F18*G18</f>
        <v>49008.4</v>
      </c>
      <c r="I18" s="598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1314.2857142857138</v>
      </c>
      <c r="O18" s="118">
        <f t="shared" ref="O18:O24" si="16">N18/M18</f>
        <v>77.310924369747866</v>
      </c>
      <c r="P18" s="84">
        <f t="shared" si="12"/>
        <v>0</v>
      </c>
      <c r="Q18" s="119">
        <f t="shared" si="13"/>
        <v>-14.747899159663902</v>
      </c>
      <c r="R18" s="592">
        <f t="shared" ref="R18:R24" si="17">O18/L18</f>
        <v>0.83979917845732499</v>
      </c>
      <c r="S18" s="894">
        <f>R30</f>
        <v>0.89040854286969973</v>
      </c>
      <c r="T18" s="80">
        <v>0.16666666666666666</v>
      </c>
      <c r="U18" s="80">
        <v>0.19583333333333333</v>
      </c>
      <c r="V18" s="598">
        <v>5</v>
      </c>
      <c r="W18" s="120">
        <f>(U18-T18)*24*60</f>
        <v>42.000000000000014</v>
      </c>
      <c r="X18" s="118"/>
      <c r="Y18" s="118"/>
      <c r="Z18" s="84"/>
      <c r="AA18" s="84"/>
      <c r="AB18" s="895"/>
      <c r="AC18" s="895"/>
      <c r="AD18" s="598"/>
      <c r="AE18" s="598"/>
      <c r="AF18" s="121">
        <f t="shared" si="6"/>
        <v>-250.71428571428623</v>
      </c>
      <c r="AG18" s="122">
        <f t="shared" si="7"/>
        <v>0.8397991784573251</v>
      </c>
      <c r="AH18" s="936">
        <f>AG30</f>
        <v>0.89063134907247266</v>
      </c>
      <c r="AJ18" s="62" t="str">
        <f>A18</f>
        <v>四度二組A
熱麵
固定線
(ET-55)</v>
      </c>
      <c r="AK18" s="404">
        <f>AVERAGE(AK19:AK29)</f>
        <v>6.3333333333333286</v>
      </c>
    </row>
    <row r="19" spans="1:37" ht="19.2" customHeight="1">
      <c r="A19" s="893"/>
      <c r="B19" s="596" t="s">
        <v>164</v>
      </c>
      <c r="C19" s="595"/>
      <c r="D19" s="113" t="s">
        <v>102</v>
      </c>
      <c r="E19" s="114"/>
      <c r="F19" s="73">
        <v>49.91</v>
      </c>
      <c r="G19" s="85">
        <v>884.65</v>
      </c>
      <c r="H19" s="116">
        <f t="shared" si="14"/>
        <v>44152.881499999996</v>
      </c>
      <c r="I19" s="598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1396.8157894736846</v>
      </c>
      <c r="O19" s="125">
        <f t="shared" si="16"/>
        <v>82.165634674922629</v>
      </c>
      <c r="P19" s="84">
        <f t="shared" si="12"/>
        <v>0</v>
      </c>
      <c r="Q19" s="119">
        <f t="shared" si="13"/>
        <v>-9.8931888544891393</v>
      </c>
      <c r="R19" s="592">
        <f t="shared" si="17"/>
        <v>0.89253405078190706</v>
      </c>
      <c r="S19" s="894"/>
      <c r="T19" s="80">
        <v>0.2</v>
      </c>
      <c r="U19" s="80">
        <v>0.22638888888888889</v>
      </c>
      <c r="V19" s="598">
        <v>6</v>
      </c>
      <c r="W19" s="120">
        <f>(U19-T19)*24*60</f>
        <v>37.999999999999986</v>
      </c>
      <c r="X19" s="126"/>
      <c r="Y19" s="126"/>
      <c r="Z19" s="84"/>
      <c r="AA19" s="84"/>
      <c r="AB19" s="895"/>
      <c r="AC19" s="895"/>
      <c r="AD19" s="598"/>
      <c r="AE19" s="598"/>
      <c r="AF19" s="78">
        <f t="shared" si="6"/>
        <v>-168.18421052631538</v>
      </c>
      <c r="AG19" s="589">
        <f t="shared" si="7"/>
        <v>0.89253405078190706</v>
      </c>
      <c r="AH19" s="937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893"/>
      <c r="B20" s="596" t="s">
        <v>164</v>
      </c>
      <c r="C20" s="86"/>
      <c r="D20" s="71" t="s">
        <v>105</v>
      </c>
      <c r="E20" s="114"/>
      <c r="F20" s="73">
        <v>49.91</v>
      </c>
      <c r="G20" s="85">
        <v>2542.15</v>
      </c>
      <c r="H20" s="116">
        <f t="shared" si="14"/>
        <v>126878.7065</v>
      </c>
      <c r="I20" s="598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1425.5046728971961</v>
      </c>
      <c r="O20" s="125">
        <f t="shared" si="16"/>
        <v>83.853216052776247</v>
      </c>
      <c r="P20" s="84">
        <f t="shared" si="12"/>
        <v>0</v>
      </c>
      <c r="Q20" s="119">
        <f t="shared" si="13"/>
        <v>-8.2056074766355209</v>
      </c>
      <c r="R20" s="592">
        <f t="shared" si="17"/>
        <v>0.91086560568510933</v>
      </c>
      <c r="S20" s="894"/>
      <c r="T20" s="80">
        <v>0.23055555555555557</v>
      </c>
      <c r="U20" s="80">
        <v>0.30486111111111114</v>
      </c>
      <c r="V20" s="598">
        <v>6</v>
      </c>
      <c r="W20" s="120">
        <f t="shared" ref="W20:W29" si="19">(U20-T20)*24*60</f>
        <v>107.00000000000001</v>
      </c>
      <c r="X20" s="126"/>
      <c r="Y20" s="126"/>
      <c r="Z20" s="84"/>
      <c r="AA20" s="84"/>
      <c r="AB20" s="895"/>
      <c r="AC20" s="895"/>
      <c r="AD20" s="598"/>
      <c r="AE20" s="598"/>
      <c r="AF20" s="121">
        <f t="shared" si="6"/>
        <v>-139.49532710280391</v>
      </c>
      <c r="AG20" s="122">
        <f t="shared" si="7"/>
        <v>0.91086560568510933</v>
      </c>
      <c r="AH20" s="937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893"/>
      <c r="B21" s="596" t="s">
        <v>162</v>
      </c>
      <c r="C21" s="127"/>
      <c r="D21" s="128" t="s">
        <v>106</v>
      </c>
      <c r="E21" s="72"/>
      <c r="F21" s="73">
        <v>36.729999999999997</v>
      </c>
      <c r="G21" s="74">
        <v>2672.8</v>
      </c>
      <c r="H21" s="116">
        <f t="shared" si="14"/>
        <v>98171.944000000003</v>
      </c>
      <c r="I21" s="588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2196.8219178082195</v>
      </c>
      <c r="O21" s="125">
        <f t="shared" si="16"/>
        <v>122.04566210045664</v>
      </c>
      <c r="P21" s="84">
        <f t="shared" si="12"/>
        <v>0</v>
      </c>
      <c r="Q21" s="119">
        <f t="shared" si="13"/>
        <v>-11.287671232876704</v>
      </c>
      <c r="R21" s="592">
        <f t="shared" si="17"/>
        <v>0.91534246575342471</v>
      </c>
      <c r="S21" s="894"/>
      <c r="T21" s="80">
        <v>0.32083333333333336</v>
      </c>
      <c r="U21" s="80">
        <v>0.37152777777777779</v>
      </c>
      <c r="V21" s="598">
        <v>23</v>
      </c>
      <c r="W21" s="120">
        <f t="shared" si="19"/>
        <v>72.999999999999986</v>
      </c>
      <c r="X21" s="126">
        <v>0.30972222222222223</v>
      </c>
      <c r="Y21" s="126">
        <v>0.32013888888888892</v>
      </c>
      <c r="Z21" s="84"/>
      <c r="AA21" s="84"/>
      <c r="AB21" s="895"/>
      <c r="AC21" s="895"/>
      <c r="AD21" s="598"/>
      <c r="AE21" s="598"/>
      <c r="AF21" s="78">
        <f t="shared" si="6"/>
        <v>-203.1780821917805</v>
      </c>
      <c r="AG21" s="589">
        <f t="shared" si="7"/>
        <v>0.91534246575342482</v>
      </c>
      <c r="AH21" s="938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893"/>
      <c r="B22" s="596" t="s">
        <v>162</v>
      </c>
      <c r="C22" s="127"/>
      <c r="D22" s="71" t="s">
        <v>98</v>
      </c>
      <c r="E22" s="72"/>
      <c r="F22" s="73">
        <v>38.479999999999997</v>
      </c>
      <c r="G22" s="74">
        <v>5853</v>
      </c>
      <c r="H22" s="116">
        <f t="shared" si="14"/>
        <v>225223.43999999997</v>
      </c>
      <c r="I22" s="588"/>
      <c r="J22" s="117">
        <v>19</v>
      </c>
      <c r="K22" s="85">
        <v>2769</v>
      </c>
      <c r="L22" s="118">
        <v>145.73684210526315</v>
      </c>
      <c r="M22" s="123">
        <v>19</v>
      </c>
      <c r="N22" s="124">
        <f t="shared" si="15"/>
        <v>2438.7500000000005</v>
      </c>
      <c r="O22" s="125">
        <f t="shared" si="16"/>
        <v>128.35526315789477</v>
      </c>
      <c r="P22" s="84">
        <f t="shared" si="12"/>
        <v>0</v>
      </c>
      <c r="Q22" s="119">
        <f t="shared" si="13"/>
        <v>-17.381578947368382</v>
      </c>
      <c r="R22" s="592">
        <f t="shared" si="17"/>
        <v>0.88073311664860987</v>
      </c>
      <c r="S22" s="894"/>
      <c r="T22" s="80">
        <v>0.37638888888888888</v>
      </c>
      <c r="U22" s="80">
        <v>0.47638888888888886</v>
      </c>
      <c r="V22" s="598">
        <v>7</v>
      </c>
      <c r="W22" s="120">
        <f t="shared" si="19"/>
        <v>143.99999999999997</v>
      </c>
      <c r="X22" s="126"/>
      <c r="Y22" s="126"/>
      <c r="Z22" s="84"/>
      <c r="AA22" s="84"/>
      <c r="AB22" s="895"/>
      <c r="AC22" s="895"/>
      <c r="AD22" s="598">
        <v>1</v>
      </c>
      <c r="AE22" s="598"/>
      <c r="AF22" s="121">
        <f t="shared" si="6"/>
        <v>-330.24999999999955</v>
      </c>
      <c r="AG22" s="122">
        <f t="shared" si="7"/>
        <v>0.88073311664860976</v>
      </c>
      <c r="AH22" s="938"/>
      <c r="AJ22" s="405">
        <f t="shared" si="18"/>
        <v>7</v>
      </c>
      <c r="AK22" s="406">
        <f t="shared" si="20"/>
        <v>7</v>
      </c>
    </row>
    <row r="23" spans="1:37" ht="19.2" customHeight="1">
      <c r="A23" s="893"/>
      <c r="B23" s="596" t="s">
        <v>162</v>
      </c>
      <c r="C23" s="127"/>
      <c r="D23" s="71" t="s">
        <v>106</v>
      </c>
      <c r="E23" s="72"/>
      <c r="F23" s="73">
        <v>36.729999999999997</v>
      </c>
      <c r="G23" s="74">
        <v>4112</v>
      </c>
      <c r="H23" s="116">
        <f t="shared" si="14"/>
        <v>151033.75999999998</v>
      </c>
      <c r="I23" s="588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2183.3628318584056</v>
      </c>
      <c r="O23" s="125">
        <f t="shared" si="16"/>
        <v>121.29793510324475</v>
      </c>
      <c r="P23" s="84">
        <f t="shared" si="12"/>
        <v>0</v>
      </c>
      <c r="Q23" s="119">
        <f t="shared" si="13"/>
        <v>-12.035398230088589</v>
      </c>
      <c r="R23" s="592">
        <f t="shared" si="17"/>
        <v>0.90973451327433563</v>
      </c>
      <c r="S23" s="894"/>
      <c r="T23" s="80">
        <v>0.51666666666666661</v>
      </c>
      <c r="U23" s="80">
        <v>0.59513888888888888</v>
      </c>
      <c r="V23" s="598">
        <v>5</v>
      </c>
      <c r="W23" s="120">
        <f t="shared" si="19"/>
        <v>113.00000000000009</v>
      </c>
      <c r="X23" s="126"/>
      <c r="Y23" s="126"/>
      <c r="Z23" s="84"/>
      <c r="AA23" s="84"/>
      <c r="AB23" s="895"/>
      <c r="AC23" s="895"/>
      <c r="AD23" s="598"/>
      <c r="AE23" s="598">
        <v>1</v>
      </c>
      <c r="AF23" s="78">
        <f t="shared" si="6"/>
        <v>-216.63716814159443</v>
      </c>
      <c r="AG23" s="589">
        <f t="shared" si="7"/>
        <v>0.90973451327433563</v>
      </c>
      <c r="AH23" s="938"/>
      <c r="AJ23" s="405">
        <f t="shared" si="18"/>
        <v>5</v>
      </c>
      <c r="AK23" s="406">
        <f t="shared" si="20"/>
        <v>5</v>
      </c>
    </row>
    <row r="24" spans="1:37" ht="19.2" customHeight="1">
      <c r="A24" s="893"/>
      <c r="B24" s="596" t="s">
        <v>164</v>
      </c>
      <c r="C24" s="112"/>
      <c r="D24" s="113" t="s">
        <v>102</v>
      </c>
      <c r="E24" s="114"/>
      <c r="F24" s="73">
        <v>49.91</v>
      </c>
      <c r="G24" s="85">
        <v>476.34999999999997</v>
      </c>
      <c r="H24" s="116">
        <f t="shared" si="14"/>
        <v>23774.628499999995</v>
      </c>
      <c r="I24" s="588">
        <v>1</v>
      </c>
      <c r="J24" s="117">
        <v>17</v>
      </c>
      <c r="K24" s="85">
        <v>1565</v>
      </c>
      <c r="L24" s="118">
        <v>92.058823529411768</v>
      </c>
      <c r="M24" s="123">
        <v>17</v>
      </c>
      <c r="N24" s="124">
        <f t="shared" si="15"/>
        <v>1361.0000000000048</v>
      </c>
      <c r="O24" s="125">
        <f t="shared" si="16"/>
        <v>80.058823529412052</v>
      </c>
      <c r="P24" s="84">
        <f t="shared" si="12"/>
        <v>0</v>
      </c>
      <c r="Q24" s="119">
        <f t="shared" si="13"/>
        <v>-11.999999999999716</v>
      </c>
      <c r="R24" s="592">
        <f t="shared" si="17"/>
        <v>0.86964856230032261</v>
      </c>
      <c r="S24" s="894"/>
      <c r="T24" s="80">
        <v>0.6</v>
      </c>
      <c r="U24" s="80">
        <v>0.61458333333333326</v>
      </c>
      <c r="V24" s="598">
        <v>7</v>
      </c>
      <c r="W24" s="120">
        <f t="shared" si="19"/>
        <v>20.999999999999925</v>
      </c>
      <c r="X24" s="126"/>
      <c r="Y24" s="126"/>
      <c r="Z24" s="84"/>
      <c r="AA24" s="84"/>
      <c r="AB24" s="895"/>
      <c r="AC24" s="895"/>
      <c r="AD24" s="598"/>
      <c r="AE24" s="598"/>
      <c r="AF24" s="121">
        <f t="shared" si="6"/>
        <v>-203.99999999999523</v>
      </c>
      <c r="AG24" s="122">
        <f t="shared" si="7"/>
        <v>0.8696485623003225</v>
      </c>
      <c r="AH24" s="938"/>
      <c r="AJ24" s="405">
        <f t="shared" si="18"/>
        <v>7</v>
      </c>
      <c r="AK24" s="406">
        <f t="shared" si="20"/>
        <v>7</v>
      </c>
    </row>
    <row r="25" spans="1:37" ht="19.2" customHeight="1">
      <c r="A25" s="893"/>
      <c r="B25" s="596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92"/>
      <c r="S25" s="894"/>
      <c r="T25" s="80"/>
      <c r="U25" s="80"/>
      <c r="V25" s="598"/>
      <c r="W25" s="120">
        <f t="shared" si="19"/>
        <v>0</v>
      </c>
      <c r="X25" s="598"/>
      <c r="Y25" s="598"/>
      <c r="Z25" s="84"/>
      <c r="AA25" s="84"/>
      <c r="AB25" s="895"/>
      <c r="AC25" s="895"/>
      <c r="AD25" s="598"/>
      <c r="AE25" s="598"/>
      <c r="AF25" s="78">
        <f t="shared" si="6"/>
        <v>0</v>
      </c>
      <c r="AG25" s="589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59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592"/>
      <c r="S26" s="894"/>
      <c r="T26" s="80"/>
      <c r="U26" s="80"/>
      <c r="V26" s="598"/>
      <c r="W26" s="120">
        <f t="shared" si="19"/>
        <v>0</v>
      </c>
      <c r="X26" s="126"/>
      <c r="Y26" s="126"/>
      <c r="Z26" s="84"/>
      <c r="AA26" s="84"/>
      <c r="AB26" s="895"/>
      <c r="AC26" s="895"/>
      <c r="AD26" s="598"/>
      <c r="AE26" s="598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92"/>
      <c r="S27" s="894"/>
      <c r="T27" s="80"/>
      <c r="U27" s="80"/>
      <c r="V27" s="598"/>
      <c r="W27" s="120">
        <f t="shared" si="19"/>
        <v>0</v>
      </c>
      <c r="X27" s="598"/>
      <c r="Y27" s="598"/>
      <c r="Z27" s="84"/>
      <c r="AA27" s="84"/>
      <c r="AB27" s="895"/>
      <c r="AC27" s="895"/>
      <c r="AD27" s="598"/>
      <c r="AE27" s="598"/>
      <c r="AF27" s="78">
        <f t="shared" si="6"/>
        <v>0</v>
      </c>
      <c r="AG27" s="589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92"/>
      <c r="S28" s="894"/>
      <c r="T28" s="80"/>
      <c r="U28" s="80"/>
      <c r="V28" s="598"/>
      <c r="W28" s="120">
        <f t="shared" si="19"/>
        <v>0</v>
      </c>
      <c r="X28" s="598"/>
      <c r="Y28" s="598"/>
      <c r="Z28" s="84"/>
      <c r="AA28" s="84"/>
      <c r="AB28" s="895"/>
      <c r="AC28" s="895"/>
      <c r="AD28" s="598"/>
      <c r="AE28" s="598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92"/>
      <c r="S29" s="894"/>
      <c r="T29" s="80"/>
      <c r="U29" s="80"/>
      <c r="V29" s="598"/>
      <c r="W29" s="120">
        <f t="shared" si="19"/>
        <v>0</v>
      </c>
      <c r="X29" s="598"/>
      <c r="Y29" s="598"/>
      <c r="Z29" s="84"/>
      <c r="AA29" s="84"/>
      <c r="AB29" s="895"/>
      <c r="AC29" s="895"/>
      <c r="AD29" s="598"/>
      <c r="AE29" s="598"/>
      <c r="AF29" s="78">
        <f t="shared" si="6"/>
        <v>0</v>
      </c>
      <c r="AG29" s="589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947</v>
      </c>
      <c r="D30" s="943" t="s">
        <v>927</v>
      </c>
      <c r="E30" s="943"/>
      <c r="F30" s="133"/>
      <c r="G30" s="103"/>
      <c r="H30" s="134"/>
      <c r="I30" s="135"/>
      <c r="J30" s="103">
        <v>17.571428571428573</v>
      </c>
      <c r="K30" s="103">
        <v>1975.5714285714287</v>
      </c>
      <c r="L30" s="136">
        <v>111.51982898422527</v>
      </c>
      <c r="M30" s="103">
        <f t="shared" ref="M30:O30" si="21">AVERAGE(M18:M29)</f>
        <v>17.571428571428573</v>
      </c>
      <c r="N30" s="103">
        <f t="shared" si="21"/>
        <v>1759.5058466176035</v>
      </c>
      <c r="O30" s="136">
        <f t="shared" si="21"/>
        <v>99.29820842692213</v>
      </c>
      <c r="P30" s="84">
        <f t="shared" ref="P30:P37" si="22">M30-J30</f>
        <v>0</v>
      </c>
      <c r="Q30" s="119">
        <f t="shared" ref="Q30:Q37" si="23">O30-L30</f>
        <v>-12.22162055730314</v>
      </c>
      <c r="R30" s="137">
        <f t="shared" ref="R30:R37" si="24">O30/L30</f>
        <v>0.89040854286969973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1</v>
      </c>
      <c r="AE30" s="139">
        <f>SUM(AE18:AE29)</f>
        <v>1</v>
      </c>
      <c r="AF30" s="140">
        <f t="shared" si="6"/>
        <v>-216.06558195382513</v>
      </c>
      <c r="AG30" s="141">
        <f t="shared" ref="AG30" si="25">N30/K30</f>
        <v>0.89063134907247266</v>
      </c>
      <c r="AH30" s="939"/>
    </row>
    <row r="31" spans="1:37" ht="19.2" customHeight="1">
      <c r="A31" s="930" t="s">
        <v>948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928.80000000000007</v>
      </c>
      <c r="H31" s="146">
        <f t="shared" ref="H31:H41" si="26">F31*G31</f>
        <v>24613.200000000001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7" si="27">G31/W31*60</f>
        <v>1639.0588235294119</v>
      </c>
      <c r="O31" s="149">
        <f t="shared" ref="O31:O37" si="28">N31/M31</f>
        <v>136.58823529411765</v>
      </c>
      <c r="P31" s="150">
        <f t="shared" si="22"/>
        <v>0</v>
      </c>
      <c r="Q31" s="151">
        <f t="shared" si="23"/>
        <v>-30.078431372549005</v>
      </c>
      <c r="R31" s="593">
        <f t="shared" si="24"/>
        <v>0.81952941176470595</v>
      </c>
      <c r="S31" s="931">
        <f>R43</f>
        <v>0.90960100769301444</v>
      </c>
      <c r="T31" s="152">
        <v>0.16666666666666666</v>
      </c>
      <c r="U31" s="152">
        <v>0.19027777777777777</v>
      </c>
      <c r="V31" s="153">
        <v>5</v>
      </c>
      <c r="W31" s="154">
        <f t="shared" ref="W31:W42" si="29">(U31-T31)*24*60</f>
        <v>34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-360.94117647058806</v>
      </c>
      <c r="AG31" s="155">
        <f t="shared" si="7"/>
        <v>0.81952941176470595</v>
      </c>
      <c r="AH31" s="909">
        <f>AG43</f>
        <v>0.91087518089500485</v>
      </c>
      <c r="AJ31" s="62" t="str">
        <f>A31</f>
        <v>四度二組
(ET-55)</v>
      </c>
      <c r="AK31" s="404">
        <f>AVERAGE(AK32:AK42)</f>
        <v>6.0000000000000098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2483</v>
      </c>
      <c r="H32" s="116">
        <f t="shared" si="26"/>
        <v>84993.09</v>
      </c>
      <c r="I32" s="585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2128.2857142857147</v>
      </c>
      <c r="O32" s="77">
        <f t="shared" si="28"/>
        <v>163.71428571428575</v>
      </c>
      <c r="P32" s="150">
        <f t="shared" si="22"/>
        <v>0</v>
      </c>
      <c r="Q32" s="79">
        <f t="shared" si="23"/>
        <v>-9.3626373626373152</v>
      </c>
      <c r="R32" s="589">
        <f t="shared" si="24"/>
        <v>0.94590476190476214</v>
      </c>
      <c r="S32" s="894"/>
      <c r="T32" s="80">
        <v>0.19374999999999998</v>
      </c>
      <c r="U32" s="80">
        <v>0.24236111111111108</v>
      </c>
      <c r="V32" s="153">
        <v>5</v>
      </c>
      <c r="W32" s="120">
        <f t="shared" si="29"/>
        <v>69.999999999999986</v>
      </c>
      <c r="X32" s="158"/>
      <c r="Y32" s="158"/>
      <c r="Z32" s="159"/>
      <c r="AA32" s="159"/>
      <c r="AB32" s="895"/>
      <c r="AC32" s="895"/>
      <c r="AD32" s="598">
        <v>1</v>
      </c>
      <c r="AE32" s="598"/>
      <c r="AF32" s="78">
        <f t="shared" si="6"/>
        <v>-121.71428571428532</v>
      </c>
      <c r="AG32" s="589">
        <f t="shared" si="7"/>
        <v>0.94590476190476203</v>
      </c>
      <c r="AH32" s="910"/>
      <c r="AJ32" s="405">
        <f t="shared" ref="AJ32:AJ42" si="30">IF((IF(V32&lt;10,V32,(X32-U31)*1440))=0,"",IF(V32&lt;10,V32,(X32-U31)*1440))</f>
        <v>5</v>
      </c>
      <c r="AK32" s="406">
        <f>IF(AJ32&gt;4,AJ32,"")</f>
        <v>5</v>
      </c>
    </row>
    <row r="33" spans="1:37" ht="19.2" customHeight="1">
      <c r="A33" s="923"/>
      <c r="B33" s="156" t="s">
        <v>165</v>
      </c>
      <c r="C33" s="598"/>
      <c r="D33" s="71" t="s">
        <v>110</v>
      </c>
      <c r="E33" s="114"/>
      <c r="F33" s="73">
        <v>35.83</v>
      </c>
      <c r="G33" s="145">
        <v>3799.9</v>
      </c>
      <c r="H33" s="116">
        <f t="shared" si="26"/>
        <v>136150.41699999999</v>
      </c>
      <c r="I33" s="598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2111.0555555555561</v>
      </c>
      <c r="O33" s="77">
        <f t="shared" si="28"/>
        <v>191.91414141414145</v>
      </c>
      <c r="P33" s="150">
        <f t="shared" si="22"/>
        <v>0</v>
      </c>
      <c r="Q33" s="79">
        <f t="shared" si="23"/>
        <v>-12.631313131313078</v>
      </c>
      <c r="R33" s="589">
        <f t="shared" si="24"/>
        <v>0.93824691358024714</v>
      </c>
      <c r="S33" s="894"/>
      <c r="T33" s="80">
        <v>0.2472222222222222</v>
      </c>
      <c r="U33" s="80">
        <v>0.32222222222222219</v>
      </c>
      <c r="V33" s="153">
        <v>7</v>
      </c>
      <c r="W33" s="120">
        <f t="shared" si="29"/>
        <v>107.99999999999997</v>
      </c>
      <c r="X33" s="158"/>
      <c r="Y33" s="158"/>
      <c r="Z33" s="159"/>
      <c r="AA33" s="159"/>
      <c r="AB33" s="895"/>
      <c r="AC33" s="895"/>
      <c r="AD33" s="598"/>
      <c r="AE33" s="598"/>
      <c r="AF33" s="78">
        <f t="shared" si="6"/>
        <v>-138.94444444444389</v>
      </c>
      <c r="AG33" s="160">
        <f t="shared" si="7"/>
        <v>0.93824691358024714</v>
      </c>
      <c r="AH33" s="910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1466.4</v>
      </c>
      <c r="H34" s="116">
        <f t="shared" si="26"/>
        <v>56295.096000000005</v>
      </c>
      <c r="I34" s="598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1442.3606557377045</v>
      </c>
      <c r="O34" s="149">
        <f t="shared" si="28"/>
        <v>84.844744455159088</v>
      </c>
      <c r="P34" s="150">
        <f t="shared" si="22"/>
        <v>0</v>
      </c>
      <c r="Q34" s="151">
        <f t="shared" si="23"/>
        <v>-7.2140790742526804</v>
      </c>
      <c r="R34" s="593">
        <f t="shared" si="24"/>
        <v>0.92163620174933192</v>
      </c>
      <c r="S34" s="894"/>
      <c r="T34" s="80">
        <v>0.33819444444444441</v>
      </c>
      <c r="U34" s="80">
        <v>0.38055555555555554</v>
      </c>
      <c r="V34" s="163">
        <v>23</v>
      </c>
      <c r="W34" s="120">
        <f t="shared" si="29"/>
        <v>61.000000000000021</v>
      </c>
      <c r="X34" s="158">
        <v>0.32708333333333334</v>
      </c>
      <c r="Y34" s="158">
        <v>0.34375</v>
      </c>
      <c r="Z34" s="159"/>
      <c r="AA34" s="159"/>
      <c r="AB34" s="895"/>
      <c r="AC34" s="895"/>
      <c r="AD34" s="598"/>
      <c r="AE34" s="598"/>
      <c r="AF34" s="78">
        <f t="shared" si="6"/>
        <v>-122.63934426229548</v>
      </c>
      <c r="AG34" s="160">
        <f t="shared" si="7"/>
        <v>0.92163620174933192</v>
      </c>
      <c r="AH34" s="910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3795</v>
      </c>
      <c r="H35" s="116">
        <f t="shared" si="26"/>
        <v>187928.40000000002</v>
      </c>
      <c r="I35" s="588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1450.3184713375797</v>
      </c>
      <c r="O35" s="77">
        <f t="shared" si="28"/>
        <v>80.57324840764332</v>
      </c>
      <c r="P35" s="150">
        <f t="shared" si="22"/>
        <v>0</v>
      </c>
      <c r="Q35" s="79">
        <f t="shared" si="23"/>
        <v>-6.3711960368011233</v>
      </c>
      <c r="R35" s="589">
        <f t="shared" si="24"/>
        <v>0.92672106794733533</v>
      </c>
      <c r="S35" s="894"/>
      <c r="T35" s="80">
        <v>0.38472222222222219</v>
      </c>
      <c r="U35" s="80">
        <v>0.49374999999999997</v>
      </c>
      <c r="V35" s="145">
        <v>6</v>
      </c>
      <c r="W35" s="120">
        <f t="shared" si="29"/>
        <v>157</v>
      </c>
      <c r="X35" s="158"/>
      <c r="Y35" s="158"/>
      <c r="Z35" s="159"/>
      <c r="AA35" s="159"/>
      <c r="AB35" s="895"/>
      <c r="AC35" s="895"/>
      <c r="AD35" s="598"/>
      <c r="AE35" s="598"/>
      <c r="AF35" s="150">
        <f t="shared" si="6"/>
        <v>-114.68152866242031</v>
      </c>
      <c r="AG35" s="155">
        <f t="shared" si="7"/>
        <v>0.92672106794733522</v>
      </c>
      <c r="AH35" s="911"/>
      <c r="AJ35" s="405">
        <f t="shared" si="30"/>
        <v>6</v>
      </c>
      <c r="AK35" s="406">
        <f t="shared" si="31"/>
        <v>6</v>
      </c>
    </row>
    <row r="36" spans="1:37" ht="19.2" customHeight="1">
      <c r="A36" s="923"/>
      <c r="B36" s="156" t="s">
        <v>164</v>
      </c>
      <c r="C36" s="166"/>
      <c r="D36" s="165" t="s">
        <v>105</v>
      </c>
      <c r="E36" s="114"/>
      <c r="F36" s="73">
        <v>49.91</v>
      </c>
      <c r="G36" s="145">
        <v>1368.85</v>
      </c>
      <c r="H36" s="116">
        <f t="shared" si="26"/>
        <v>68319.303499999995</v>
      </c>
      <c r="I36" s="598"/>
      <c r="J36" s="76">
        <v>17</v>
      </c>
      <c r="K36" s="74">
        <v>1565</v>
      </c>
      <c r="L36" s="77">
        <v>92.058823529411768</v>
      </c>
      <c r="M36" s="164">
        <v>17</v>
      </c>
      <c r="N36" s="74">
        <f t="shared" si="27"/>
        <v>1416.0517241379321</v>
      </c>
      <c r="O36" s="77">
        <f t="shared" si="28"/>
        <v>83.297160243407774</v>
      </c>
      <c r="P36" s="150">
        <f t="shared" si="22"/>
        <v>0</v>
      </c>
      <c r="Q36" s="79">
        <f t="shared" si="23"/>
        <v>-8.7616632860039942</v>
      </c>
      <c r="R36" s="589">
        <f t="shared" si="24"/>
        <v>0.90482538283573932</v>
      </c>
      <c r="S36" s="894"/>
      <c r="T36" s="80">
        <v>0.53402777777777766</v>
      </c>
      <c r="U36" s="80">
        <v>0.5743055555555554</v>
      </c>
      <c r="V36" s="145">
        <v>5</v>
      </c>
      <c r="W36" s="120">
        <f t="shared" si="29"/>
        <v>57.999999999999957</v>
      </c>
      <c r="X36" s="158"/>
      <c r="Y36" s="158"/>
      <c r="Z36" s="159"/>
      <c r="AA36" s="159"/>
      <c r="AB36" s="895"/>
      <c r="AC36" s="895"/>
      <c r="AD36" s="598"/>
      <c r="AE36" s="598"/>
      <c r="AF36" s="78">
        <f t="shared" si="6"/>
        <v>-148.94827586206793</v>
      </c>
      <c r="AG36" s="589">
        <f t="shared" si="7"/>
        <v>0.90482538283573932</v>
      </c>
      <c r="AH36" s="911"/>
      <c r="AJ36" s="405">
        <f t="shared" si="30"/>
        <v>5</v>
      </c>
      <c r="AK36" s="406">
        <f t="shared" si="31"/>
        <v>5</v>
      </c>
    </row>
    <row r="37" spans="1:37" ht="19.2" customHeight="1">
      <c r="A37" s="923"/>
      <c r="B37" s="156" t="s">
        <v>164</v>
      </c>
      <c r="C37" s="166"/>
      <c r="D37" s="71" t="s">
        <v>103</v>
      </c>
      <c r="E37" s="114"/>
      <c r="F37" s="73">
        <v>38.39</v>
      </c>
      <c r="G37" s="85">
        <v>789.59999999999991</v>
      </c>
      <c r="H37" s="116">
        <f t="shared" si="26"/>
        <v>30312.743999999995</v>
      </c>
      <c r="I37" s="598"/>
      <c r="J37" s="147">
        <v>17</v>
      </c>
      <c r="K37" s="124">
        <v>1565</v>
      </c>
      <c r="L37" s="125">
        <v>92.058823529411768</v>
      </c>
      <c r="M37" s="591">
        <v>17</v>
      </c>
      <c r="N37" s="148">
        <f t="shared" si="27"/>
        <v>1435.6363636363617</v>
      </c>
      <c r="O37" s="149">
        <f t="shared" si="28"/>
        <v>84.449197860962457</v>
      </c>
      <c r="P37" s="150">
        <f t="shared" si="22"/>
        <v>0</v>
      </c>
      <c r="Q37" s="151">
        <f t="shared" si="23"/>
        <v>-7.6096256684493113</v>
      </c>
      <c r="R37" s="593">
        <f t="shared" si="24"/>
        <v>0.91733952948010333</v>
      </c>
      <c r="S37" s="894"/>
      <c r="T37" s="80">
        <v>0.57847222222222205</v>
      </c>
      <c r="U37" s="80">
        <v>0.60138888888888875</v>
      </c>
      <c r="V37" s="145">
        <v>6</v>
      </c>
      <c r="W37" s="120">
        <f t="shared" si="29"/>
        <v>33.000000000000043</v>
      </c>
      <c r="X37" s="158"/>
      <c r="Y37" s="158"/>
      <c r="Z37" s="159"/>
      <c r="AA37" s="159"/>
      <c r="AB37" s="895"/>
      <c r="AC37" s="895"/>
      <c r="AD37" s="598"/>
      <c r="AE37" s="598"/>
      <c r="AF37" s="78">
        <f t="shared" si="6"/>
        <v>-129.36363636363831</v>
      </c>
      <c r="AG37" s="160">
        <f t="shared" si="7"/>
        <v>0.91733952948010333</v>
      </c>
      <c r="AH37" s="911"/>
      <c r="AJ37" s="405">
        <f t="shared" si="30"/>
        <v>6</v>
      </c>
      <c r="AK37" s="406">
        <f t="shared" si="31"/>
        <v>6</v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98"/>
      <c r="J38" s="76"/>
      <c r="K38" s="74"/>
      <c r="L38" s="77"/>
      <c r="M38" s="591"/>
      <c r="N38" s="74"/>
      <c r="O38" s="77"/>
      <c r="P38" s="150"/>
      <c r="Q38" s="79"/>
      <c r="R38" s="589"/>
      <c r="S38" s="894"/>
      <c r="T38" s="167"/>
      <c r="U38" s="167"/>
      <c r="V38" s="598"/>
      <c r="W38" s="120">
        <f t="shared" si="29"/>
        <v>0</v>
      </c>
      <c r="X38" s="158"/>
      <c r="Y38" s="158"/>
      <c r="Z38" s="159"/>
      <c r="AA38" s="159"/>
      <c r="AB38" s="895"/>
      <c r="AC38" s="895"/>
      <c r="AD38" s="598"/>
      <c r="AE38" s="598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98"/>
      <c r="J39" s="76"/>
      <c r="K39" s="74"/>
      <c r="L39" s="77"/>
      <c r="M39" s="591"/>
      <c r="N39" s="74"/>
      <c r="O39" s="77"/>
      <c r="P39" s="150"/>
      <c r="Q39" s="79"/>
      <c r="R39" s="589"/>
      <c r="S39" s="894"/>
      <c r="T39" s="80"/>
      <c r="U39" s="80"/>
      <c r="V39" s="598"/>
      <c r="W39" s="120">
        <f t="shared" si="29"/>
        <v>0</v>
      </c>
      <c r="X39" s="158"/>
      <c r="Y39" s="158"/>
      <c r="Z39" s="159"/>
      <c r="AA39" s="159"/>
      <c r="AB39" s="895"/>
      <c r="AC39" s="895"/>
      <c r="AD39" s="598"/>
      <c r="AE39" s="598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88"/>
      <c r="J40" s="76"/>
      <c r="K40" s="74"/>
      <c r="L40" s="77"/>
      <c r="M40" s="586"/>
      <c r="N40" s="74"/>
      <c r="O40" s="77"/>
      <c r="P40" s="150"/>
      <c r="Q40" s="79"/>
      <c r="R40" s="589"/>
      <c r="S40" s="894"/>
      <c r="T40" s="80"/>
      <c r="U40" s="80"/>
      <c r="V40" s="598"/>
      <c r="W40" s="120">
        <f>(U40-T40)*24*60</f>
        <v>0</v>
      </c>
      <c r="X40" s="158"/>
      <c r="Y40" s="158"/>
      <c r="Z40" s="159"/>
      <c r="AA40" s="159"/>
      <c r="AB40" s="895"/>
      <c r="AC40" s="895"/>
      <c r="AD40" s="598"/>
      <c r="AE40" s="598"/>
      <c r="AF40" s="78">
        <f t="shared" si="6"/>
        <v>0</v>
      </c>
      <c r="AG40" s="589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598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98"/>
      <c r="J41" s="129"/>
      <c r="K41" s="85"/>
      <c r="L41" s="118"/>
      <c r="M41" s="591"/>
      <c r="N41" s="85"/>
      <c r="O41" s="118"/>
      <c r="P41" s="84"/>
      <c r="Q41" s="119"/>
      <c r="R41" s="592"/>
      <c r="S41" s="894"/>
      <c r="T41" s="80"/>
      <c r="U41" s="80"/>
      <c r="V41" s="598"/>
      <c r="W41" s="120">
        <f>(U41-T41)*24*60</f>
        <v>0</v>
      </c>
      <c r="X41" s="158"/>
      <c r="Y41" s="158"/>
      <c r="Z41" s="159"/>
      <c r="AA41" s="159"/>
      <c r="AB41" s="895"/>
      <c r="AC41" s="895"/>
      <c r="AD41" s="598"/>
      <c r="AE41" s="598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598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98"/>
      <c r="J42" s="129"/>
      <c r="K42" s="85"/>
      <c r="L42" s="118"/>
      <c r="M42" s="591" t="s">
        <v>15</v>
      </c>
      <c r="N42" s="85"/>
      <c r="O42" s="118"/>
      <c r="P42" s="84"/>
      <c r="Q42" s="119"/>
      <c r="R42" s="592"/>
      <c r="S42" s="894"/>
      <c r="T42" s="80"/>
      <c r="U42" s="80"/>
      <c r="V42" s="598"/>
      <c r="W42" s="120">
        <f t="shared" si="29"/>
        <v>0</v>
      </c>
      <c r="X42" s="158"/>
      <c r="Y42" s="158"/>
      <c r="Z42" s="159"/>
      <c r="AA42" s="159"/>
      <c r="AB42" s="895"/>
      <c r="AC42" s="895"/>
      <c r="AD42" s="598"/>
      <c r="AE42" s="598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929</v>
      </c>
      <c r="D43" s="891" t="s">
        <v>927</v>
      </c>
      <c r="E43" s="891"/>
      <c r="F43" s="133"/>
      <c r="G43" s="103"/>
      <c r="H43" s="134"/>
      <c r="I43" s="135"/>
      <c r="J43" s="103">
        <v>15</v>
      </c>
      <c r="K43" s="103">
        <v>1822.8571428571429</v>
      </c>
      <c r="L43" s="136">
        <v>129.62999418881773</v>
      </c>
      <c r="M43" s="103">
        <f t="shared" ref="M43:O43" si="32">AVERAGE(M31:M42)</f>
        <v>15</v>
      </c>
      <c r="N43" s="103">
        <f t="shared" si="32"/>
        <v>1660.3953297457517</v>
      </c>
      <c r="O43" s="136">
        <f t="shared" si="32"/>
        <v>117.91157334138822</v>
      </c>
      <c r="P43" s="84">
        <f>M43-J43</f>
        <v>0</v>
      </c>
      <c r="Q43" s="119">
        <f>N43-K43</f>
        <v>-162.46181311139117</v>
      </c>
      <c r="R43" s="137">
        <f t="shared" ref="R43:R50" si="33">O43/L43</f>
        <v>0.90960100769301444</v>
      </c>
      <c r="S43" s="894"/>
      <c r="T43" s="80"/>
      <c r="U43" s="80"/>
      <c r="V43" s="598"/>
      <c r="W43" s="598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1</v>
      </c>
      <c r="AE43" s="139">
        <f>SUM(AE31:AE42)</f>
        <v>0</v>
      </c>
      <c r="AF43" s="78">
        <f t="shared" ref="AF43:AF54" si="34">N43-K43</f>
        <v>-162.46181311139117</v>
      </c>
      <c r="AG43" s="590">
        <f t="shared" si="7"/>
        <v>0.91087518089500485</v>
      </c>
      <c r="AH43" s="911"/>
      <c r="AJ43" s="182"/>
    </row>
    <row r="44" spans="1:37" s="182" customFormat="1" ht="19.2" customHeight="1">
      <c r="A44" s="933" t="s">
        <v>930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2068</v>
      </c>
      <c r="H44" s="75">
        <f>F44*G44</f>
        <v>51141.64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2068.0000000000005</v>
      </c>
      <c r="O44" s="177">
        <f t="shared" ref="O44:O50" si="36">N44/M44</f>
        <v>413.60000000000008</v>
      </c>
      <c r="P44" s="81">
        <f t="shared" ref="P44:P50" si="37">M44-J44</f>
        <v>1</v>
      </c>
      <c r="Q44" s="178">
        <f t="shared" ref="Q44:Q50" si="38">O44-L44</f>
        <v>-86.39999999999992</v>
      </c>
      <c r="R44" s="179">
        <f t="shared" si="33"/>
        <v>0.82720000000000016</v>
      </c>
      <c r="S44" s="910">
        <f>R56</f>
        <v>0.90062287065698665</v>
      </c>
      <c r="T44" s="152">
        <v>0.16666666666666666</v>
      </c>
      <c r="U44" s="152">
        <v>0.20833333333333331</v>
      </c>
      <c r="V44" s="153">
        <v>5</v>
      </c>
      <c r="W44" s="180">
        <f t="shared" ref="W44:W56" si="39">(U44-T44)*24*60</f>
        <v>59.999999999999986</v>
      </c>
      <c r="X44" s="158"/>
      <c r="Y44" s="158"/>
      <c r="Z44" s="159"/>
      <c r="AA44" s="159"/>
      <c r="AB44" s="895"/>
      <c r="AC44" s="895"/>
      <c r="AD44" s="598"/>
      <c r="AE44" s="598"/>
      <c r="AF44" s="181">
        <f t="shared" si="34"/>
        <v>68.000000000000455</v>
      </c>
      <c r="AG44" s="594">
        <f t="shared" si="7"/>
        <v>1.0340000000000003</v>
      </c>
      <c r="AH44" s="927">
        <f>AG56</f>
        <v>0.98664277736578687</v>
      </c>
      <c r="AJ44" s="62"/>
      <c r="AK44" s="62"/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1910</v>
      </c>
      <c r="H45" s="75">
        <f>F45*G45</f>
        <v>47234.3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2083.6363636363631</v>
      </c>
      <c r="O45" s="177">
        <f t="shared" si="36"/>
        <v>416.72727272727263</v>
      </c>
      <c r="P45" s="81">
        <f t="shared" si="37"/>
        <v>1</v>
      </c>
      <c r="Q45" s="178">
        <f t="shared" si="38"/>
        <v>-83.272727272727366</v>
      </c>
      <c r="R45" s="179">
        <f t="shared" si="33"/>
        <v>0.83345454545454523</v>
      </c>
      <c r="S45" s="910"/>
      <c r="T45" s="80">
        <v>0.21180555555555552</v>
      </c>
      <c r="U45" s="80">
        <v>0.24999999999999997</v>
      </c>
      <c r="V45" s="153">
        <v>5</v>
      </c>
      <c r="W45" s="180">
        <f t="shared" si="39"/>
        <v>55.000000000000007</v>
      </c>
      <c r="X45" s="158"/>
      <c r="Y45" s="158"/>
      <c r="Z45" s="159"/>
      <c r="AA45" s="159"/>
      <c r="AB45" s="895"/>
      <c r="AC45" s="895"/>
      <c r="AD45" s="598"/>
      <c r="AE45" s="598"/>
      <c r="AF45" s="181">
        <f t="shared" si="34"/>
        <v>83.636363636363058</v>
      </c>
      <c r="AG45" s="594">
        <f t="shared" si="7"/>
        <v>1.0418181818181815</v>
      </c>
      <c r="AH45" s="927"/>
      <c r="AJ45" s="62"/>
      <c r="AK45" s="62"/>
    </row>
    <row r="46" spans="1:37" s="182" customFormat="1" ht="19.2" customHeight="1">
      <c r="A46" s="934"/>
      <c r="B46" s="127" t="s">
        <v>163</v>
      </c>
      <c r="C46" s="172"/>
      <c r="D46" s="71" t="s">
        <v>114</v>
      </c>
      <c r="E46" s="72"/>
      <c r="F46" s="174">
        <v>28.26</v>
      </c>
      <c r="G46" s="145">
        <v>1376</v>
      </c>
      <c r="H46" s="75">
        <f t="shared" ref="H46:H55" si="40">F46*G46</f>
        <v>38885.760000000002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1474.2857142857154</v>
      </c>
      <c r="O46" s="177">
        <f t="shared" si="36"/>
        <v>210.61224489795933</v>
      </c>
      <c r="P46" s="81">
        <f t="shared" si="37"/>
        <v>0</v>
      </c>
      <c r="Q46" s="178">
        <f t="shared" si="38"/>
        <v>-3.6734693877549489</v>
      </c>
      <c r="R46" s="179">
        <f t="shared" si="33"/>
        <v>0.98285714285714354</v>
      </c>
      <c r="S46" s="910"/>
      <c r="T46" s="80">
        <v>0.25347222222222221</v>
      </c>
      <c r="U46" s="80">
        <v>0.29236111111111107</v>
      </c>
      <c r="V46" s="153">
        <v>5</v>
      </c>
      <c r="W46" s="180">
        <f t="shared" si="39"/>
        <v>55.999999999999957</v>
      </c>
      <c r="X46" s="158"/>
      <c r="Y46" s="158"/>
      <c r="Z46" s="159"/>
      <c r="AA46" s="159"/>
      <c r="AB46" s="895"/>
      <c r="AC46" s="895"/>
      <c r="AD46" s="598"/>
      <c r="AE46" s="598"/>
      <c r="AF46" s="181">
        <f t="shared" si="34"/>
        <v>-25.714285714284642</v>
      </c>
      <c r="AG46" s="594">
        <f t="shared" si="7"/>
        <v>0.98285714285714354</v>
      </c>
      <c r="AH46" s="927"/>
      <c r="AJ46" s="62"/>
      <c r="AK46" s="62"/>
    </row>
    <row r="47" spans="1:37" s="182" customFormat="1" ht="19.2" customHeight="1">
      <c r="A47" s="934"/>
      <c r="B47" s="127" t="s">
        <v>163</v>
      </c>
      <c r="C47" s="172"/>
      <c r="D47" s="71" t="s">
        <v>115</v>
      </c>
      <c r="E47" s="184"/>
      <c r="F47" s="174">
        <v>28.47</v>
      </c>
      <c r="G47" s="163">
        <v>1222</v>
      </c>
      <c r="H47" s="75">
        <f t="shared" si="40"/>
        <v>34790.339999999997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1437.64705882353</v>
      </c>
      <c r="O47" s="177">
        <f t="shared" si="36"/>
        <v>205.37815126050427</v>
      </c>
      <c r="P47" s="81">
        <f t="shared" si="37"/>
        <v>0</v>
      </c>
      <c r="Q47" s="178">
        <f t="shared" si="38"/>
        <v>-8.9075630252100098</v>
      </c>
      <c r="R47" s="179">
        <f t="shared" si="33"/>
        <v>0.95843137254902</v>
      </c>
      <c r="S47" s="910"/>
      <c r="T47" s="80">
        <v>0.29583333333333328</v>
      </c>
      <c r="U47" s="80">
        <v>0.33124999999999993</v>
      </c>
      <c r="V47" s="163">
        <v>5</v>
      </c>
      <c r="W47" s="180">
        <f t="shared" si="39"/>
        <v>50.999999999999979</v>
      </c>
      <c r="X47" s="158"/>
      <c r="Y47" s="158"/>
      <c r="Z47" s="159"/>
      <c r="AA47" s="159"/>
      <c r="AB47" s="895"/>
      <c r="AC47" s="895"/>
      <c r="AD47" s="598"/>
      <c r="AE47" s="598"/>
      <c r="AF47" s="181">
        <f t="shared" si="34"/>
        <v>-62.35294117647004</v>
      </c>
      <c r="AG47" s="594">
        <f t="shared" si="7"/>
        <v>0.95843137254902</v>
      </c>
      <c r="AH47" s="927"/>
      <c r="AJ47" s="62"/>
      <c r="AK47" s="62"/>
    </row>
    <row r="48" spans="1:37" s="182" customFormat="1" ht="19.2" customHeight="1">
      <c r="A48" s="934"/>
      <c r="B48" s="127" t="s">
        <v>163</v>
      </c>
      <c r="C48" s="172"/>
      <c r="D48" s="71" t="s">
        <v>116</v>
      </c>
      <c r="E48" s="184"/>
      <c r="F48" s="174">
        <v>11.86</v>
      </c>
      <c r="G48" s="163">
        <v>1489</v>
      </c>
      <c r="H48" s="75">
        <f t="shared" si="40"/>
        <v>17659.54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1440.9677419354834</v>
      </c>
      <c r="O48" s="177">
        <f t="shared" si="36"/>
        <v>240.16129032258058</v>
      </c>
      <c r="P48" s="81">
        <f t="shared" si="37"/>
        <v>0</v>
      </c>
      <c r="Q48" s="178">
        <f t="shared" si="38"/>
        <v>-32.505376344086102</v>
      </c>
      <c r="R48" s="179">
        <f t="shared" si="33"/>
        <v>0.88078712832242256</v>
      </c>
      <c r="S48" s="910"/>
      <c r="T48" s="80">
        <v>0.34861111111111104</v>
      </c>
      <c r="U48" s="80">
        <v>0.39166666666666661</v>
      </c>
      <c r="V48" s="145">
        <v>25</v>
      </c>
      <c r="W48" s="180">
        <f t="shared" si="39"/>
        <v>62.000000000000021</v>
      </c>
      <c r="X48" s="158">
        <v>0.3354166666666667</v>
      </c>
      <c r="Y48" s="158">
        <v>0.34722222222222227</v>
      </c>
      <c r="Z48" s="159"/>
      <c r="AA48" s="159"/>
      <c r="AB48" s="895"/>
      <c r="AC48" s="895"/>
      <c r="AD48" s="598"/>
      <c r="AE48" s="598"/>
      <c r="AF48" s="181">
        <f t="shared" si="34"/>
        <v>-195.03225806451655</v>
      </c>
      <c r="AG48" s="594">
        <f t="shared" si="7"/>
        <v>0.88078712832242267</v>
      </c>
      <c r="AH48" s="927"/>
      <c r="AJ48" s="62"/>
      <c r="AK48" s="62"/>
    </row>
    <row r="49" spans="1:37" s="182" customFormat="1" ht="19.2" customHeight="1">
      <c r="A49" s="934"/>
      <c r="B49" s="127" t="s">
        <v>166</v>
      </c>
      <c r="C49" s="172"/>
      <c r="D49" s="71" t="s">
        <v>117</v>
      </c>
      <c r="E49" s="184"/>
      <c r="F49" s="174">
        <v>10.09</v>
      </c>
      <c r="G49" s="145">
        <v>4032.36</v>
      </c>
      <c r="H49" s="75">
        <f t="shared" si="40"/>
        <v>40686.5124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1493.4666666666662</v>
      </c>
      <c r="O49" s="177">
        <f t="shared" si="36"/>
        <v>248.91111111111104</v>
      </c>
      <c r="P49" s="81">
        <f t="shared" si="37"/>
        <v>0</v>
      </c>
      <c r="Q49" s="178">
        <f t="shared" si="38"/>
        <v>-1.0888888888889596</v>
      </c>
      <c r="R49" s="179">
        <f t="shared" si="33"/>
        <v>0.99564444444444411</v>
      </c>
      <c r="S49" s="910"/>
      <c r="T49" s="80">
        <v>0.39722222222222214</v>
      </c>
      <c r="U49" s="80">
        <v>0.50972222222222219</v>
      </c>
      <c r="V49" s="145">
        <v>8</v>
      </c>
      <c r="W49" s="180">
        <f t="shared" si="39"/>
        <v>162.00000000000006</v>
      </c>
      <c r="X49" s="185"/>
      <c r="Y49" s="185"/>
      <c r="Z49" s="186"/>
      <c r="AA49" s="159"/>
      <c r="AB49" s="895"/>
      <c r="AC49" s="895"/>
      <c r="AD49" s="598"/>
      <c r="AE49" s="598"/>
      <c r="AF49" s="181">
        <f t="shared" si="34"/>
        <v>-6.5333333333337578</v>
      </c>
      <c r="AG49" s="594">
        <f t="shared" si="7"/>
        <v>0.99564444444444411</v>
      </c>
      <c r="AH49" s="927"/>
      <c r="AJ49" s="62"/>
      <c r="AK49" s="62"/>
    </row>
    <row r="50" spans="1:37" s="182" customFormat="1" ht="19.2" customHeight="1">
      <c r="A50" s="934"/>
      <c r="B50" s="127" t="s">
        <v>166</v>
      </c>
      <c r="C50" s="172"/>
      <c r="D50" s="71" t="s">
        <v>117</v>
      </c>
      <c r="E50" s="184"/>
      <c r="F50" s="174">
        <v>10.09</v>
      </c>
      <c r="G50" s="145">
        <v>3681.72</v>
      </c>
      <c r="H50" s="75">
        <f t="shared" si="40"/>
        <v>37148.554799999998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1482.5718120805373</v>
      </c>
      <c r="O50" s="177">
        <f t="shared" si="36"/>
        <v>247.09530201342287</v>
      </c>
      <c r="P50" s="81">
        <f t="shared" si="37"/>
        <v>0</v>
      </c>
      <c r="Q50" s="178">
        <f t="shared" si="38"/>
        <v>-2.9046979865771334</v>
      </c>
      <c r="R50" s="179">
        <f t="shared" si="33"/>
        <v>0.98838120805369145</v>
      </c>
      <c r="S50" s="910"/>
      <c r="T50" s="80">
        <v>0.54999999999999993</v>
      </c>
      <c r="U50" s="80">
        <v>0.65347222222222212</v>
      </c>
      <c r="V50" s="145">
        <v>5</v>
      </c>
      <c r="W50" s="180">
        <f t="shared" si="39"/>
        <v>148.99999999999994</v>
      </c>
      <c r="X50" s="185"/>
      <c r="Y50" s="185"/>
      <c r="Z50" s="186"/>
      <c r="AA50" s="186"/>
      <c r="AB50" s="895"/>
      <c r="AC50" s="895"/>
      <c r="AD50" s="598"/>
      <c r="AE50" s="598"/>
      <c r="AF50" s="181">
        <f t="shared" si="34"/>
        <v>-17.428187919462744</v>
      </c>
      <c r="AG50" s="594">
        <f t="shared" si="7"/>
        <v>0.98838120805369145</v>
      </c>
      <c r="AH50" s="927"/>
      <c r="AJ50" s="62"/>
      <c r="AK50" s="62"/>
    </row>
    <row r="51" spans="1:37" s="182" customFormat="1" ht="19.2" customHeight="1">
      <c r="A51" s="934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910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895"/>
      <c r="AC51" s="895"/>
      <c r="AD51" s="598"/>
      <c r="AE51" s="598"/>
      <c r="AF51" s="181">
        <f t="shared" si="34"/>
        <v>0</v>
      </c>
      <c r="AG51" s="594" t="e">
        <f t="shared" si="7"/>
        <v>#DIV/0!</v>
      </c>
      <c r="AH51" s="927"/>
      <c r="AJ51" s="62"/>
      <c r="AK51" s="62"/>
    </row>
    <row r="52" spans="1:37" s="182" customFormat="1" ht="19.2" customHeight="1">
      <c r="A52" s="934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910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895"/>
      <c r="AC52" s="895"/>
      <c r="AD52" s="598"/>
      <c r="AE52" s="598"/>
      <c r="AF52" s="181">
        <f t="shared" si="34"/>
        <v>0</v>
      </c>
      <c r="AG52" s="594" t="e">
        <f t="shared" si="7"/>
        <v>#DIV/0!</v>
      </c>
      <c r="AH52" s="927"/>
      <c r="AJ52" s="62"/>
      <c r="AK52" s="62"/>
    </row>
    <row r="53" spans="1:37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92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598"/>
      <c r="AE53" s="598"/>
      <c r="AF53" s="181">
        <f t="shared" si="34"/>
        <v>0</v>
      </c>
      <c r="AG53" s="594" t="e">
        <f t="shared" si="7"/>
        <v>#DIV/0!</v>
      </c>
      <c r="AH53" s="927"/>
      <c r="AJ53" s="62"/>
      <c r="AK53" s="62"/>
    </row>
    <row r="54" spans="1:37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92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598"/>
      <c r="AE54" s="598"/>
      <c r="AF54" s="181">
        <f t="shared" si="34"/>
        <v>0</v>
      </c>
      <c r="AG54" s="594" t="e">
        <f t="shared" si="7"/>
        <v>#DIV/0!</v>
      </c>
      <c r="AH54" s="927"/>
      <c r="AJ54" s="62"/>
      <c r="AK54" s="62"/>
    </row>
    <row r="55" spans="1:37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92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598"/>
      <c r="AE55" s="598"/>
      <c r="AF55" s="181"/>
      <c r="AG55" s="594"/>
      <c r="AH55" s="927"/>
      <c r="AJ55" s="62"/>
      <c r="AK55" s="62"/>
    </row>
    <row r="56" spans="1:37" ht="19.2" customHeight="1">
      <c r="A56" s="935"/>
      <c r="B56" s="190">
        <v>0</v>
      </c>
      <c r="C56" s="191" t="s">
        <v>931</v>
      </c>
      <c r="D56" s="932" t="s">
        <v>927</v>
      </c>
      <c r="E56" s="891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1640.0821939183279</v>
      </c>
      <c r="O56" s="136">
        <f t="shared" si="41"/>
        <v>283.21219604755009</v>
      </c>
      <c r="P56" s="192">
        <f>M56-J56</f>
        <v>0.28571428571428559</v>
      </c>
      <c r="Q56" s="151">
        <f>N56-K56</f>
        <v>-22.203520367386318</v>
      </c>
      <c r="R56" s="193">
        <f t="shared" ref="R56:R60" si="42">O56/L56</f>
        <v>0.90062287065698665</v>
      </c>
      <c r="S56" s="910"/>
      <c r="T56" s="194"/>
      <c r="U56" s="194"/>
      <c r="V56" s="584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0</v>
      </c>
      <c r="AF56" s="196">
        <f>N56-K56</f>
        <v>-22.203520367386318</v>
      </c>
      <c r="AG56" s="592">
        <f>N56/K56</f>
        <v>0.98664277736578687</v>
      </c>
      <c r="AH56" s="927"/>
    </row>
    <row r="57" spans="1:37" ht="19.2" customHeight="1">
      <c r="A57" s="922" t="s">
        <v>932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4033</v>
      </c>
      <c r="H57" s="116">
        <f t="shared" ref="H57:H66" si="43">F57*G57</f>
        <v>112440.04</v>
      </c>
      <c r="I57" s="598"/>
      <c r="J57" s="129">
        <v>7</v>
      </c>
      <c r="K57" s="85">
        <v>1500</v>
      </c>
      <c r="L57" s="118">
        <v>214.28571428571428</v>
      </c>
      <c r="M57" s="591">
        <v>7</v>
      </c>
      <c r="N57" s="85">
        <f t="shared" ref="N57:N60" si="44">G57/W57*60</f>
        <v>1466.5454545454545</v>
      </c>
      <c r="O57" s="118">
        <f t="shared" ref="O57:O60" si="45">N57/M57</f>
        <v>209.50649350649351</v>
      </c>
      <c r="P57" s="197">
        <f t="shared" ref="P57:P60" si="46">M57-J57</f>
        <v>0</v>
      </c>
      <c r="Q57" s="79">
        <f t="shared" ref="Q57:Q60" si="47">O57-L57</f>
        <v>-4.7792207792207648</v>
      </c>
      <c r="R57" s="589">
        <f t="shared" si="42"/>
        <v>0.97769696969696973</v>
      </c>
      <c r="S57" s="910">
        <f>R69</f>
        <v>0.97080609739016799</v>
      </c>
      <c r="T57" s="198">
        <v>0.16666666666666666</v>
      </c>
      <c r="U57" s="198">
        <v>0.28125</v>
      </c>
      <c r="V57" s="588">
        <v>5</v>
      </c>
      <c r="W57" s="585">
        <f>(U57-T57)*24*60</f>
        <v>165</v>
      </c>
      <c r="X57" s="83"/>
      <c r="Y57" s="83"/>
      <c r="Z57" s="84"/>
      <c r="AA57" s="84"/>
      <c r="AB57" s="895"/>
      <c r="AC57" s="895"/>
      <c r="AD57" s="598"/>
      <c r="AE57" s="598"/>
      <c r="AF57" s="78">
        <f t="shared" si="6"/>
        <v>-33.454545454545496</v>
      </c>
      <c r="AG57" s="593">
        <f t="shared" si="7"/>
        <v>0.97769696969696962</v>
      </c>
      <c r="AH57" s="909">
        <f>AG69</f>
        <v>0.97074000064179877</v>
      </c>
    </row>
    <row r="58" spans="1:37" ht="19.2" customHeight="1">
      <c r="A58" s="923"/>
      <c r="B58" s="156" t="s">
        <v>163</v>
      </c>
      <c r="C58" s="598"/>
      <c r="D58" s="71" t="s">
        <v>119</v>
      </c>
      <c r="E58" s="72"/>
      <c r="F58" s="73">
        <v>28</v>
      </c>
      <c r="G58" s="74">
        <v>3728</v>
      </c>
      <c r="H58" s="75">
        <f t="shared" si="43"/>
        <v>104384</v>
      </c>
      <c r="I58" s="588"/>
      <c r="J58" s="76">
        <v>7</v>
      </c>
      <c r="K58" s="74">
        <v>1500</v>
      </c>
      <c r="L58" s="118">
        <v>214.28571428571428</v>
      </c>
      <c r="M58" s="586">
        <v>7</v>
      </c>
      <c r="N58" s="74">
        <f t="shared" si="44"/>
        <v>1443.0967741935483</v>
      </c>
      <c r="O58" s="77">
        <f t="shared" si="45"/>
        <v>206.15668202764977</v>
      </c>
      <c r="P58" s="197">
        <f t="shared" si="46"/>
        <v>0</v>
      </c>
      <c r="Q58" s="79">
        <f t="shared" si="47"/>
        <v>-8.1290322580645125</v>
      </c>
      <c r="R58" s="589">
        <f t="shared" si="42"/>
        <v>0.96206451612903232</v>
      </c>
      <c r="S58" s="910"/>
      <c r="T58" s="198">
        <v>0.28680555555555554</v>
      </c>
      <c r="U58" s="198">
        <v>0.39444444444444443</v>
      </c>
      <c r="V58" s="588">
        <v>8</v>
      </c>
      <c r="W58" s="585">
        <f>(U58-T58)*24*60</f>
        <v>155</v>
      </c>
      <c r="X58" s="83"/>
      <c r="Y58" s="83"/>
      <c r="Z58" s="84"/>
      <c r="AA58" s="84"/>
      <c r="AB58" s="928"/>
      <c r="AC58" s="929"/>
      <c r="AD58" s="598"/>
      <c r="AE58" s="598"/>
      <c r="AF58" s="78">
        <f t="shared" si="6"/>
        <v>-56.903225806451701</v>
      </c>
      <c r="AG58" s="589">
        <f t="shared" si="7"/>
        <v>0.96206451612903221</v>
      </c>
      <c r="AH58" s="910"/>
    </row>
    <row r="59" spans="1:37" ht="19.2" customHeight="1">
      <c r="A59" s="923"/>
      <c r="B59" s="156" t="s">
        <v>166</v>
      </c>
      <c r="C59" s="598"/>
      <c r="D59" s="71" t="s">
        <v>117</v>
      </c>
      <c r="E59" s="72"/>
      <c r="F59" s="73">
        <v>10.09</v>
      </c>
      <c r="G59" s="74">
        <v>4207.68</v>
      </c>
      <c r="H59" s="75">
        <f t="shared" si="43"/>
        <v>42455.491200000004</v>
      </c>
      <c r="I59" s="588"/>
      <c r="J59" s="76">
        <v>6</v>
      </c>
      <c r="K59" s="74">
        <v>1500</v>
      </c>
      <c r="L59" s="118">
        <v>250</v>
      </c>
      <c r="M59" s="586">
        <v>6</v>
      </c>
      <c r="N59" s="74">
        <f t="shared" si="44"/>
        <v>1459.3109826589596</v>
      </c>
      <c r="O59" s="77">
        <f t="shared" si="45"/>
        <v>243.21849710982659</v>
      </c>
      <c r="P59" s="197">
        <f t="shared" si="46"/>
        <v>0</v>
      </c>
      <c r="Q59" s="79">
        <f t="shared" si="47"/>
        <v>-6.7815028901734138</v>
      </c>
      <c r="R59" s="589">
        <f t="shared" si="42"/>
        <v>0.97287398843930639</v>
      </c>
      <c r="S59" s="910"/>
      <c r="T59" s="198">
        <v>0.41180555555555554</v>
      </c>
      <c r="U59" s="198">
        <v>0.53194444444444444</v>
      </c>
      <c r="V59" s="153">
        <v>25</v>
      </c>
      <c r="W59" s="585">
        <f t="shared" ref="W59:W69" si="48">(U59-T59)*24*60</f>
        <v>173.00000000000003</v>
      </c>
      <c r="X59" s="83">
        <v>0.40416666666666662</v>
      </c>
      <c r="Y59" s="83">
        <v>0.4152777777777778</v>
      </c>
      <c r="Z59" s="84"/>
      <c r="AA59" s="84"/>
      <c r="AB59" s="895"/>
      <c r="AC59" s="895"/>
      <c r="AD59" s="598"/>
      <c r="AE59" s="598"/>
      <c r="AF59" s="78">
        <f t="shared" si="6"/>
        <v>-40.689017341040426</v>
      </c>
      <c r="AG59" s="589">
        <f t="shared" si="7"/>
        <v>0.97287398843930639</v>
      </c>
      <c r="AH59" s="910"/>
    </row>
    <row r="60" spans="1:37" ht="19.2" customHeight="1">
      <c r="A60" s="923"/>
      <c r="B60" s="156" t="s">
        <v>166</v>
      </c>
      <c r="C60" s="598"/>
      <c r="D60" s="71" t="s">
        <v>117</v>
      </c>
      <c r="E60" s="72"/>
      <c r="F60" s="73">
        <v>10.09</v>
      </c>
      <c r="G60" s="74">
        <v>3857.04</v>
      </c>
      <c r="H60" s="75">
        <f t="shared" si="43"/>
        <v>38917.533600000002</v>
      </c>
      <c r="I60" s="588"/>
      <c r="J60" s="76">
        <v>6</v>
      </c>
      <c r="K60" s="74">
        <v>1500</v>
      </c>
      <c r="L60" s="118">
        <v>250</v>
      </c>
      <c r="M60" s="586">
        <v>6</v>
      </c>
      <c r="N60" s="74">
        <f t="shared" si="44"/>
        <v>1455.486792452831</v>
      </c>
      <c r="O60" s="77">
        <f t="shared" si="45"/>
        <v>242.58113207547183</v>
      </c>
      <c r="P60" s="197">
        <f t="shared" si="46"/>
        <v>0</v>
      </c>
      <c r="Q60" s="79">
        <f t="shared" si="47"/>
        <v>-7.4188679245281719</v>
      </c>
      <c r="R60" s="589">
        <f t="shared" si="42"/>
        <v>0.97032452830188731</v>
      </c>
      <c r="S60" s="910"/>
      <c r="T60" s="198">
        <v>0.57222222222222219</v>
      </c>
      <c r="U60" s="198">
        <v>0.6826388888888888</v>
      </c>
      <c r="V60" s="153">
        <v>5</v>
      </c>
      <c r="W60" s="585">
        <f t="shared" si="48"/>
        <v>158.99999999999991</v>
      </c>
      <c r="X60" s="83"/>
      <c r="Y60" s="83"/>
      <c r="Z60" s="84"/>
      <c r="AA60" s="84"/>
      <c r="AB60" s="895"/>
      <c r="AC60" s="895"/>
      <c r="AD60" s="598"/>
      <c r="AE60" s="598"/>
      <c r="AF60" s="78">
        <f t="shared" si="6"/>
        <v>-44.513207547169031</v>
      </c>
      <c r="AG60" s="593">
        <f t="shared" si="7"/>
        <v>0.97032452830188731</v>
      </c>
      <c r="AH60" s="910"/>
    </row>
    <row r="61" spans="1:37" ht="19.2" customHeight="1">
      <c r="A61" s="923"/>
      <c r="B61" s="156">
        <v>0</v>
      </c>
      <c r="C61" s="598"/>
      <c r="D61" s="71"/>
      <c r="E61" s="72"/>
      <c r="F61" s="73" t="s">
        <v>161</v>
      </c>
      <c r="G61" s="74"/>
      <c r="H61" s="75">
        <f t="shared" si="43"/>
        <v>0</v>
      </c>
      <c r="I61" s="588"/>
      <c r="J61" s="76"/>
      <c r="K61" s="74"/>
      <c r="L61" s="118"/>
      <c r="M61" s="586"/>
      <c r="N61" s="74"/>
      <c r="O61" s="77"/>
      <c r="P61" s="197"/>
      <c r="Q61" s="79"/>
      <c r="R61" s="589"/>
      <c r="S61" s="910"/>
      <c r="T61" s="198"/>
      <c r="U61" s="198"/>
      <c r="V61" s="153"/>
      <c r="W61" s="585">
        <f t="shared" si="48"/>
        <v>0</v>
      </c>
      <c r="X61" s="83"/>
      <c r="Y61" s="83"/>
      <c r="Z61" s="84"/>
      <c r="AA61" s="84"/>
      <c r="AB61" s="895"/>
      <c r="AC61" s="895"/>
      <c r="AD61" s="598"/>
      <c r="AE61" s="598"/>
      <c r="AF61" s="78">
        <f t="shared" si="6"/>
        <v>0</v>
      </c>
      <c r="AG61" s="589" t="e">
        <f t="shared" si="7"/>
        <v>#DIV/0!</v>
      </c>
      <c r="AH61" s="910"/>
    </row>
    <row r="62" spans="1:37" ht="19.2" customHeight="1">
      <c r="A62" s="923"/>
      <c r="B62" s="156">
        <v>0</v>
      </c>
      <c r="C62" s="598"/>
      <c r="D62" s="71"/>
      <c r="E62" s="72"/>
      <c r="F62" s="73" t="s">
        <v>161</v>
      </c>
      <c r="G62" s="145"/>
      <c r="H62" s="75">
        <f t="shared" si="43"/>
        <v>0</v>
      </c>
      <c r="I62" s="588"/>
      <c r="J62" s="76"/>
      <c r="K62" s="74"/>
      <c r="L62" s="118"/>
      <c r="M62" s="92"/>
      <c r="N62" s="74"/>
      <c r="O62" s="77"/>
      <c r="P62" s="197"/>
      <c r="Q62" s="79"/>
      <c r="R62" s="589"/>
      <c r="S62" s="910"/>
      <c r="T62" s="199"/>
      <c r="U62" s="199"/>
      <c r="V62" s="153"/>
      <c r="W62" s="585">
        <f t="shared" si="48"/>
        <v>0</v>
      </c>
      <c r="X62" s="83"/>
      <c r="Y62" s="83"/>
      <c r="Z62" s="84"/>
      <c r="AA62" s="84"/>
      <c r="AB62" s="895"/>
      <c r="AC62" s="895"/>
      <c r="AD62" s="598"/>
      <c r="AE62" s="598"/>
      <c r="AF62" s="78">
        <f t="shared" si="6"/>
        <v>0</v>
      </c>
      <c r="AG62" s="589" t="e">
        <f t="shared" si="7"/>
        <v>#DIV/0!</v>
      </c>
      <c r="AH62" s="910"/>
    </row>
    <row r="63" spans="1:37" ht="19.2" customHeight="1">
      <c r="A63" s="923"/>
      <c r="B63" s="156">
        <v>0</v>
      </c>
      <c r="C63" s="598"/>
      <c r="D63" s="71"/>
      <c r="E63" s="72"/>
      <c r="F63" s="73" t="s">
        <v>161</v>
      </c>
      <c r="G63" s="145"/>
      <c r="H63" s="75">
        <f t="shared" si="43"/>
        <v>0</v>
      </c>
      <c r="I63" s="588"/>
      <c r="J63" s="76"/>
      <c r="K63" s="74"/>
      <c r="L63" s="118"/>
      <c r="M63" s="92" t="s">
        <v>15</v>
      </c>
      <c r="N63" s="74"/>
      <c r="O63" s="77"/>
      <c r="P63" s="197"/>
      <c r="Q63" s="79"/>
      <c r="R63" s="589"/>
      <c r="S63" s="910"/>
      <c r="T63" s="199"/>
      <c r="U63" s="199"/>
      <c r="V63" s="153"/>
      <c r="W63" s="585">
        <f t="shared" si="48"/>
        <v>0</v>
      </c>
      <c r="X63" s="83"/>
      <c r="Y63" s="83"/>
      <c r="Z63" s="84"/>
      <c r="AA63" s="84"/>
      <c r="AB63" s="895"/>
      <c r="AC63" s="895"/>
      <c r="AD63" s="598"/>
      <c r="AE63" s="598"/>
      <c r="AF63" s="78">
        <f t="shared" si="6"/>
        <v>0</v>
      </c>
      <c r="AG63" s="593" t="e">
        <f t="shared" si="7"/>
        <v>#DIV/0!</v>
      </c>
      <c r="AH63" s="910"/>
    </row>
    <row r="64" spans="1:37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88"/>
      <c r="J64" s="202"/>
      <c r="K64" s="91"/>
      <c r="L64" s="118"/>
      <c r="M64" s="92"/>
      <c r="N64" s="74"/>
      <c r="O64" s="77"/>
      <c r="P64" s="197"/>
      <c r="Q64" s="79"/>
      <c r="R64" s="589"/>
      <c r="S64" s="910"/>
      <c r="T64" s="199"/>
      <c r="U64" s="199"/>
      <c r="V64" s="153"/>
      <c r="W64" s="585">
        <f t="shared" si="48"/>
        <v>0</v>
      </c>
      <c r="X64" s="588"/>
      <c r="Y64" s="588"/>
      <c r="Z64" s="84"/>
      <c r="AA64" s="84"/>
      <c r="AB64" s="895"/>
      <c r="AC64" s="895"/>
      <c r="AD64" s="598"/>
      <c r="AE64" s="598"/>
      <c r="AF64" s="78">
        <f t="shared" si="6"/>
        <v>0</v>
      </c>
      <c r="AG64" s="589" t="e">
        <f t="shared" si="7"/>
        <v>#DIV/0!</v>
      </c>
      <c r="AH64" s="910"/>
    </row>
    <row r="65" spans="1:37" ht="19.2" customHeight="1">
      <c r="A65" s="924"/>
      <c r="B65" s="127">
        <v>0</v>
      </c>
      <c r="C65" s="595"/>
      <c r="D65" s="71"/>
      <c r="E65" s="72"/>
      <c r="F65" s="73" t="s">
        <v>161</v>
      </c>
      <c r="G65" s="145"/>
      <c r="H65" s="75">
        <f t="shared" si="43"/>
        <v>0</v>
      </c>
      <c r="I65" s="588"/>
      <c r="J65" s="202"/>
      <c r="K65" s="91"/>
      <c r="L65" s="118"/>
      <c r="M65" s="92"/>
      <c r="N65" s="91"/>
      <c r="O65" s="108"/>
      <c r="P65" s="78"/>
      <c r="Q65" s="79"/>
      <c r="R65" s="589"/>
      <c r="S65" s="910"/>
      <c r="T65" s="199"/>
      <c r="U65" s="199"/>
      <c r="V65" s="153"/>
      <c r="W65" s="585">
        <f t="shared" si="48"/>
        <v>0</v>
      </c>
      <c r="X65" s="588"/>
      <c r="Y65" s="588"/>
      <c r="Z65" s="84"/>
      <c r="AA65" s="84"/>
      <c r="AB65" s="895"/>
      <c r="AC65" s="895"/>
      <c r="AD65" s="598"/>
      <c r="AE65" s="598"/>
      <c r="AF65" s="78">
        <f t="shared" si="6"/>
        <v>0</v>
      </c>
      <c r="AG65" s="589" t="e">
        <f t="shared" si="7"/>
        <v>#DIV/0!</v>
      </c>
      <c r="AH65" s="910"/>
    </row>
    <row r="66" spans="1:37" ht="19.2" customHeight="1">
      <c r="A66" s="924"/>
      <c r="B66" s="127">
        <v>0</v>
      </c>
      <c r="C66" s="595"/>
      <c r="D66" s="71"/>
      <c r="E66" s="72"/>
      <c r="F66" s="73" t="s">
        <v>161</v>
      </c>
      <c r="G66" s="145"/>
      <c r="H66" s="75">
        <f t="shared" si="43"/>
        <v>0</v>
      </c>
      <c r="I66" s="588"/>
      <c r="J66" s="202"/>
      <c r="K66" s="91"/>
      <c r="L66" s="118"/>
      <c r="M66" s="92"/>
      <c r="N66" s="91"/>
      <c r="O66" s="108"/>
      <c r="P66" s="78"/>
      <c r="Q66" s="79"/>
      <c r="R66" s="589"/>
      <c r="S66" s="910"/>
      <c r="T66" s="199"/>
      <c r="U66" s="199"/>
      <c r="V66" s="153"/>
      <c r="W66" s="585">
        <f t="shared" si="48"/>
        <v>0</v>
      </c>
      <c r="X66" s="588"/>
      <c r="Y66" s="588"/>
      <c r="Z66" s="84"/>
      <c r="AA66" s="84"/>
      <c r="AB66" s="895"/>
      <c r="AC66" s="895"/>
      <c r="AD66" s="598"/>
      <c r="AE66" s="598"/>
      <c r="AF66" s="78">
        <f t="shared" si="6"/>
        <v>0</v>
      </c>
      <c r="AG66" s="593" t="e">
        <f t="shared" si="7"/>
        <v>#DIV/0!</v>
      </c>
      <c r="AH66" s="910"/>
    </row>
    <row r="67" spans="1:37" ht="19.2" customHeight="1">
      <c r="A67" s="924"/>
      <c r="B67" s="127">
        <v>0</v>
      </c>
      <c r="C67" s="595"/>
      <c r="D67" s="71"/>
      <c r="E67" s="72"/>
      <c r="F67" s="73" t="s">
        <v>161</v>
      </c>
      <c r="G67" s="145"/>
      <c r="H67" s="75">
        <f>F67*G67</f>
        <v>0</v>
      </c>
      <c r="I67" s="588"/>
      <c r="J67" s="202"/>
      <c r="K67" s="91"/>
      <c r="L67" s="118"/>
      <c r="M67" s="92"/>
      <c r="N67" s="91"/>
      <c r="O67" s="108"/>
      <c r="P67" s="78"/>
      <c r="Q67" s="79"/>
      <c r="R67" s="589"/>
      <c r="S67" s="910"/>
      <c r="T67" s="199"/>
      <c r="U67" s="199"/>
      <c r="V67" s="153"/>
      <c r="W67" s="585">
        <f t="shared" si="48"/>
        <v>0</v>
      </c>
      <c r="X67" s="588"/>
      <c r="Y67" s="588"/>
      <c r="Z67" s="84"/>
      <c r="AA67" s="84"/>
      <c r="AB67" s="895"/>
      <c r="AC67" s="895"/>
      <c r="AD67" s="598"/>
      <c r="AE67" s="598"/>
      <c r="AF67" s="78">
        <f t="shared" si="6"/>
        <v>0</v>
      </c>
      <c r="AG67" s="589" t="e">
        <f t="shared" si="7"/>
        <v>#DIV/0!</v>
      </c>
      <c r="AH67" s="910"/>
    </row>
    <row r="68" spans="1:37" ht="19.2" customHeight="1">
      <c r="A68" s="924"/>
      <c r="B68" s="588">
        <v>0</v>
      </c>
      <c r="C68" s="595"/>
      <c r="D68" s="71"/>
      <c r="E68" s="72"/>
      <c r="F68" s="174" t="s">
        <v>161</v>
      </c>
      <c r="G68" s="145"/>
      <c r="H68" s="75">
        <f>F68*G68</f>
        <v>0</v>
      </c>
      <c r="I68" s="588"/>
      <c r="J68" s="202"/>
      <c r="K68" s="91"/>
      <c r="L68" s="118"/>
      <c r="M68" s="92"/>
      <c r="N68" s="91"/>
      <c r="O68" s="108"/>
      <c r="P68" s="78"/>
      <c r="Q68" s="79"/>
      <c r="R68" s="589"/>
      <c r="S68" s="910"/>
      <c r="T68" s="199"/>
      <c r="U68" s="199"/>
      <c r="V68" s="153"/>
      <c r="W68" s="585">
        <f t="shared" si="48"/>
        <v>0</v>
      </c>
      <c r="X68" s="588"/>
      <c r="Y68" s="588"/>
      <c r="Z68" s="84"/>
      <c r="AA68" s="84"/>
      <c r="AB68" s="895"/>
      <c r="AC68" s="895"/>
      <c r="AD68" s="598"/>
      <c r="AE68" s="598"/>
      <c r="AF68" s="78"/>
      <c r="AG68" s="589"/>
      <c r="AH68" s="910"/>
    </row>
    <row r="69" spans="1:37" ht="19.2" customHeight="1">
      <c r="A69" s="924"/>
      <c r="B69" s="203">
        <v>0</v>
      </c>
      <c r="C69" s="204" t="s">
        <v>933</v>
      </c>
      <c r="D69" s="891" t="s">
        <v>927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1456.1100009626982</v>
      </c>
      <c r="O69" s="102">
        <f t="shared" si="49"/>
        <v>225.36570117986042</v>
      </c>
      <c r="P69" s="78">
        <f>M69-J69</f>
        <v>0</v>
      </c>
      <c r="Q69" s="79">
        <f>N69-K69</f>
        <v>-43.889999037301777</v>
      </c>
      <c r="R69" s="209">
        <f t="shared" ref="R69:R75" si="50">O69/L69</f>
        <v>0.97080609739016799</v>
      </c>
      <c r="S69" s="910"/>
      <c r="T69" s="210"/>
      <c r="U69" s="210"/>
      <c r="V69" s="74"/>
      <c r="W69" s="585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0</v>
      </c>
      <c r="AF69" s="78">
        <f t="shared" si="6"/>
        <v>-43.889999037301777</v>
      </c>
      <c r="AG69" s="589">
        <f t="shared" si="7"/>
        <v>0.97074000064179877</v>
      </c>
      <c r="AH69" s="910"/>
    </row>
    <row r="70" spans="1:37" ht="19.2" customHeight="1">
      <c r="A70" s="925" t="s">
        <v>934</v>
      </c>
      <c r="B70" s="588" t="s">
        <v>166</v>
      </c>
      <c r="C70" s="127"/>
      <c r="D70" s="71" t="s">
        <v>120</v>
      </c>
      <c r="E70" s="72"/>
      <c r="F70" s="73">
        <v>54.09</v>
      </c>
      <c r="G70" s="85">
        <v>491.6</v>
      </c>
      <c r="H70" s="75">
        <f>F70*G70</f>
        <v>26590.644000000004</v>
      </c>
      <c r="I70" s="588"/>
      <c r="J70" s="76">
        <v>16</v>
      </c>
      <c r="K70" s="74">
        <v>1500</v>
      </c>
      <c r="L70" s="77">
        <v>93.75</v>
      </c>
      <c r="M70" s="586">
        <v>16</v>
      </c>
      <c r="N70" s="74">
        <f t="shared" ref="N70:N75" si="51">G70/W70*60</f>
        <v>1282.4347826086957</v>
      </c>
      <c r="O70" s="77">
        <f t="shared" ref="O70:O75" si="52">N70/M70</f>
        <v>80.152173913043484</v>
      </c>
      <c r="P70" s="78">
        <f t="shared" ref="P70:P75" si="53">M70-J70</f>
        <v>0</v>
      </c>
      <c r="Q70" s="79">
        <f t="shared" ref="Q70:Q75" si="54">O70-L70</f>
        <v>-13.597826086956516</v>
      </c>
      <c r="R70" s="589">
        <f t="shared" si="50"/>
        <v>0.8549565217391305</v>
      </c>
      <c r="S70" s="910">
        <f>R82</f>
        <v>0.89878799138072552</v>
      </c>
      <c r="T70" s="198">
        <v>0.25</v>
      </c>
      <c r="U70" s="198">
        <v>0.26597222222222222</v>
      </c>
      <c r="V70" s="588">
        <v>5</v>
      </c>
      <c r="W70" s="585">
        <f>(U70-T70)*24*60</f>
        <v>23</v>
      </c>
      <c r="X70" s="588"/>
      <c r="Y70" s="588"/>
      <c r="Z70" s="84"/>
      <c r="AA70" s="84"/>
      <c r="AB70" s="895"/>
      <c r="AC70" s="895"/>
      <c r="AD70" s="598"/>
      <c r="AE70" s="598"/>
      <c r="AF70" s="78">
        <f t="shared" si="6"/>
        <v>-217.56521739130426</v>
      </c>
      <c r="AG70" s="589">
        <f t="shared" si="7"/>
        <v>0.8549565217391305</v>
      </c>
      <c r="AH70" s="910">
        <f>AG82</f>
        <v>0.89881669948984633</v>
      </c>
      <c r="AJ70" s="62" t="str">
        <f>A70</f>
        <v>四度三組
(ET-55)</v>
      </c>
      <c r="AK70" s="404">
        <f>AVERAGE(AK71:AK81)</f>
        <v>6.2000000000000544</v>
      </c>
    </row>
    <row r="71" spans="1:37" ht="19.2" customHeight="1">
      <c r="A71" s="925"/>
      <c r="B71" s="588" t="s">
        <v>167</v>
      </c>
      <c r="C71" s="70"/>
      <c r="D71" s="211" t="s">
        <v>121</v>
      </c>
      <c r="E71" s="72"/>
      <c r="F71" s="73">
        <v>77.34</v>
      </c>
      <c r="G71" s="74">
        <v>1583.4</v>
      </c>
      <c r="H71" s="75">
        <f>F71*G71</f>
        <v>122460.15600000002</v>
      </c>
      <c r="I71" s="588"/>
      <c r="J71" s="76">
        <v>18</v>
      </c>
      <c r="K71" s="212">
        <v>1440</v>
      </c>
      <c r="L71" s="77">
        <v>80</v>
      </c>
      <c r="M71" s="591">
        <v>18</v>
      </c>
      <c r="N71" s="74">
        <f t="shared" si="51"/>
        <v>1319.5000000000002</v>
      </c>
      <c r="O71" s="77">
        <f t="shared" si="52"/>
        <v>73.305555555555571</v>
      </c>
      <c r="P71" s="78">
        <f t="shared" si="53"/>
        <v>0</v>
      </c>
      <c r="Q71" s="79">
        <f t="shared" si="54"/>
        <v>-6.6944444444444287</v>
      </c>
      <c r="R71" s="589">
        <f t="shared" si="50"/>
        <v>0.91631944444444469</v>
      </c>
      <c r="S71" s="910"/>
      <c r="T71" s="198">
        <v>0.27013888888888887</v>
      </c>
      <c r="U71" s="198">
        <v>0.32013888888888886</v>
      </c>
      <c r="V71" s="588">
        <v>6</v>
      </c>
      <c r="W71" s="585">
        <f t="shared" ref="W71:W81" si="55">(U71-T71)*24*60</f>
        <v>71.999999999999986</v>
      </c>
      <c r="X71" s="83"/>
      <c r="Y71" s="83"/>
      <c r="Z71" s="84"/>
      <c r="AA71" s="84"/>
      <c r="AB71" s="895"/>
      <c r="AC71" s="895"/>
      <c r="AD71" s="598"/>
      <c r="AE71" s="598"/>
      <c r="AF71" s="78">
        <f>N71-K71</f>
        <v>-120.49999999999977</v>
      </c>
      <c r="AG71" s="589">
        <f>N71/K71</f>
        <v>0.91631944444444458</v>
      </c>
      <c r="AH71" s="910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925"/>
      <c r="B72" s="588" t="s">
        <v>167</v>
      </c>
      <c r="C72" s="94"/>
      <c r="D72" s="211" t="s">
        <v>128</v>
      </c>
      <c r="E72" s="72"/>
      <c r="F72" s="73">
        <v>69.260000000000005</v>
      </c>
      <c r="G72" s="74">
        <v>1230.45</v>
      </c>
      <c r="H72" s="75">
        <f t="shared" ref="H72:H76" si="57">F72*G72</f>
        <v>85220.967000000004</v>
      </c>
      <c r="I72" s="588"/>
      <c r="J72" s="129">
        <v>20</v>
      </c>
      <c r="K72" s="85">
        <v>1385</v>
      </c>
      <c r="L72" s="118">
        <v>69.25</v>
      </c>
      <c r="M72" s="586">
        <v>20</v>
      </c>
      <c r="N72" s="74">
        <f t="shared" si="51"/>
        <v>1295.2105263157905</v>
      </c>
      <c r="O72" s="77">
        <f t="shared" si="52"/>
        <v>64.760526315789519</v>
      </c>
      <c r="P72" s="78">
        <f t="shared" si="53"/>
        <v>0</v>
      </c>
      <c r="Q72" s="79">
        <f t="shared" si="54"/>
        <v>-4.4894736842104805</v>
      </c>
      <c r="R72" s="589">
        <f t="shared" si="50"/>
        <v>0.93517005510165374</v>
      </c>
      <c r="S72" s="910"/>
      <c r="T72" s="198">
        <v>0.32499999999999996</v>
      </c>
      <c r="U72" s="198">
        <v>0.36458333333333326</v>
      </c>
      <c r="V72" s="588">
        <v>7</v>
      </c>
      <c r="W72" s="585">
        <f t="shared" si="55"/>
        <v>56.999999999999957</v>
      </c>
      <c r="X72" s="83"/>
      <c r="Y72" s="83"/>
      <c r="Z72" s="84"/>
      <c r="AA72" s="84"/>
      <c r="AB72" s="895"/>
      <c r="AC72" s="895"/>
      <c r="AD72" s="598"/>
      <c r="AE72" s="598"/>
      <c r="AF72" s="78">
        <f>N72-K72</f>
        <v>-89.789473684209497</v>
      </c>
      <c r="AG72" s="589">
        <f>N72/K72</f>
        <v>0.93517005510165374</v>
      </c>
      <c r="AH72" s="910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925"/>
      <c r="B73" s="588" t="s">
        <v>167</v>
      </c>
      <c r="C73" s="213"/>
      <c r="D73" s="214" t="s">
        <v>122</v>
      </c>
      <c r="E73" s="215"/>
      <c r="F73" s="73">
        <v>53.36</v>
      </c>
      <c r="G73" s="74">
        <v>3604.25</v>
      </c>
      <c r="H73" s="75">
        <f t="shared" si="57"/>
        <v>192322.78</v>
      </c>
      <c r="I73" s="598"/>
      <c r="J73" s="216">
        <v>19</v>
      </c>
      <c r="K73" s="217">
        <v>1636</v>
      </c>
      <c r="L73" s="118">
        <v>86.10526315789474</v>
      </c>
      <c r="M73" s="586">
        <v>19</v>
      </c>
      <c r="N73" s="74">
        <f t="shared" si="51"/>
        <v>1377.4203821656051</v>
      </c>
      <c r="O73" s="77">
        <f t="shared" si="52"/>
        <v>72.49580958766343</v>
      </c>
      <c r="P73" s="78">
        <f t="shared" si="53"/>
        <v>0</v>
      </c>
      <c r="Q73" s="79">
        <f t="shared" si="54"/>
        <v>-13.60945357023131</v>
      </c>
      <c r="R73" s="589">
        <f t="shared" si="50"/>
        <v>0.84194399887873173</v>
      </c>
      <c r="S73" s="910"/>
      <c r="T73" s="198">
        <v>0.37986111111111104</v>
      </c>
      <c r="U73" s="198">
        <v>0.48888888888888882</v>
      </c>
      <c r="V73" s="588">
        <v>22</v>
      </c>
      <c r="W73" s="585">
        <f t="shared" si="55"/>
        <v>157</v>
      </c>
      <c r="X73" s="218">
        <v>0.36944444444444446</v>
      </c>
      <c r="Y73" s="218">
        <v>0.37916666666666665</v>
      </c>
      <c r="Z73" s="159"/>
      <c r="AA73" s="159"/>
      <c r="AB73" s="895"/>
      <c r="AC73" s="895"/>
      <c r="AD73" s="598"/>
      <c r="AE73" s="598"/>
      <c r="AF73" s="78">
        <f>N73-K73</f>
        <v>-258.57961783439487</v>
      </c>
      <c r="AG73" s="589">
        <f>N73/K73</f>
        <v>0.84194399887873173</v>
      </c>
      <c r="AH73" s="910"/>
      <c r="AJ73" s="405">
        <f t="shared" si="56"/>
        <v>7.000000000000135</v>
      </c>
      <c r="AK73" s="406">
        <f t="shared" si="58"/>
        <v>7.000000000000135</v>
      </c>
    </row>
    <row r="74" spans="1:37" ht="19.2" customHeight="1">
      <c r="A74" s="925"/>
      <c r="B74" s="588" t="s">
        <v>167</v>
      </c>
      <c r="C74" s="213"/>
      <c r="D74" s="214" t="s">
        <v>125</v>
      </c>
      <c r="E74" s="215"/>
      <c r="F74" s="73">
        <v>53.76</v>
      </c>
      <c r="G74" s="212">
        <v>2663</v>
      </c>
      <c r="H74" s="75">
        <f t="shared" si="57"/>
        <v>143162.88</v>
      </c>
      <c r="I74" s="588"/>
      <c r="J74" s="76">
        <v>16</v>
      </c>
      <c r="K74" s="74">
        <v>1440</v>
      </c>
      <c r="L74" s="77">
        <v>90</v>
      </c>
      <c r="M74" s="586">
        <v>16</v>
      </c>
      <c r="N74" s="74">
        <f t="shared" si="51"/>
        <v>1342.6890756302514</v>
      </c>
      <c r="O74" s="77">
        <f t="shared" si="52"/>
        <v>83.918067226890713</v>
      </c>
      <c r="P74" s="78">
        <f t="shared" si="53"/>
        <v>0</v>
      </c>
      <c r="Q74" s="79">
        <f t="shared" si="54"/>
        <v>-6.0819327731092869</v>
      </c>
      <c r="R74" s="589">
        <f t="shared" si="50"/>
        <v>0.93242296918767464</v>
      </c>
      <c r="S74" s="910"/>
      <c r="T74" s="198">
        <v>0.52916666666666656</v>
      </c>
      <c r="U74" s="198">
        <v>0.61180555555555549</v>
      </c>
      <c r="V74" s="588">
        <v>5</v>
      </c>
      <c r="W74" s="585">
        <f t="shared" si="55"/>
        <v>119.00000000000006</v>
      </c>
      <c r="X74" s="218"/>
      <c r="Y74" s="218"/>
      <c r="Z74" s="159"/>
      <c r="AA74" s="159"/>
      <c r="AB74" s="895"/>
      <c r="AC74" s="895"/>
      <c r="AD74" s="598">
        <v>1</v>
      </c>
      <c r="AE74" s="598"/>
      <c r="AF74" s="78">
        <f t="shared" ref="AF74:AF80" si="59">N74-K74</f>
        <v>-97.310924369748591</v>
      </c>
      <c r="AG74" s="589">
        <f t="shared" ref="AG74:AG80" si="60">N74/K74</f>
        <v>0.93242296918767464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588" t="s">
        <v>167</v>
      </c>
      <c r="C75" s="94"/>
      <c r="D75" s="214" t="s">
        <v>124</v>
      </c>
      <c r="E75" s="215"/>
      <c r="F75" s="73">
        <v>47.51</v>
      </c>
      <c r="G75" s="212">
        <v>2171</v>
      </c>
      <c r="H75" s="75">
        <f t="shared" si="57"/>
        <v>103144.20999999999</v>
      </c>
      <c r="I75" s="588"/>
      <c r="J75" s="129">
        <v>17</v>
      </c>
      <c r="K75" s="85">
        <v>1440</v>
      </c>
      <c r="L75" s="118">
        <v>84.705882352941174</v>
      </c>
      <c r="M75" s="586">
        <v>17</v>
      </c>
      <c r="N75" s="74">
        <f t="shared" si="51"/>
        <v>1329.1836734693882</v>
      </c>
      <c r="O75" s="77">
        <f t="shared" si="52"/>
        <v>78.187274909964003</v>
      </c>
      <c r="P75" s="78">
        <f t="shared" si="53"/>
        <v>0</v>
      </c>
      <c r="Q75" s="79">
        <f t="shared" si="54"/>
        <v>-6.5186074429771708</v>
      </c>
      <c r="R75" s="589">
        <f t="shared" si="50"/>
        <v>0.92304421768707512</v>
      </c>
      <c r="S75" s="910"/>
      <c r="T75" s="198">
        <v>0.62777777777777777</v>
      </c>
      <c r="U75" s="198">
        <v>0.6958333333333333</v>
      </c>
      <c r="V75" s="588">
        <v>23</v>
      </c>
      <c r="W75" s="585">
        <f t="shared" si="55"/>
        <v>97.999999999999972</v>
      </c>
      <c r="X75" s="218">
        <v>0.61597222222222225</v>
      </c>
      <c r="Y75" s="218">
        <v>0.62708333333333333</v>
      </c>
      <c r="Z75" s="159"/>
      <c r="AA75" s="159"/>
      <c r="AB75" s="895"/>
      <c r="AC75" s="895"/>
      <c r="AD75" s="598"/>
      <c r="AE75" s="598"/>
      <c r="AF75" s="78">
        <f t="shared" si="59"/>
        <v>-110.81632653061183</v>
      </c>
      <c r="AG75" s="589">
        <f t="shared" si="60"/>
        <v>0.92304421768707512</v>
      </c>
      <c r="AH75" s="910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925"/>
      <c r="B76" s="588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88"/>
      <c r="J76" s="76"/>
      <c r="K76" s="74"/>
      <c r="L76" s="77"/>
      <c r="M76" s="591"/>
      <c r="N76" s="74"/>
      <c r="O76" s="77"/>
      <c r="P76" s="78"/>
      <c r="Q76" s="79"/>
      <c r="R76" s="589"/>
      <c r="S76" s="910"/>
      <c r="T76" s="198"/>
      <c r="U76" s="198"/>
      <c r="V76" s="588"/>
      <c r="W76" s="585">
        <f t="shared" si="55"/>
        <v>0</v>
      </c>
      <c r="X76" s="218"/>
      <c r="Y76" s="218"/>
      <c r="Z76" s="159"/>
      <c r="AA76" s="159"/>
      <c r="AB76" s="895"/>
      <c r="AC76" s="895"/>
      <c r="AD76" s="598"/>
      <c r="AE76" s="598"/>
      <c r="AF76" s="78">
        <f t="shared" si="59"/>
        <v>0</v>
      </c>
      <c r="AG76" s="589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588">
        <v>0</v>
      </c>
      <c r="C77" s="595"/>
      <c r="D77" s="71"/>
      <c r="E77" s="72"/>
      <c r="F77" s="73" t="s">
        <v>161</v>
      </c>
      <c r="G77" s="212"/>
      <c r="H77" s="75"/>
      <c r="I77" s="598"/>
      <c r="J77" s="76"/>
      <c r="K77" s="212"/>
      <c r="L77" s="77"/>
      <c r="M77" s="591"/>
      <c r="N77" s="74"/>
      <c r="O77" s="77"/>
      <c r="P77" s="78"/>
      <c r="Q77" s="79"/>
      <c r="R77" s="589"/>
      <c r="S77" s="910"/>
      <c r="T77" s="198"/>
      <c r="U77" s="198"/>
      <c r="V77" s="588"/>
      <c r="W77" s="585">
        <f t="shared" si="55"/>
        <v>0</v>
      </c>
      <c r="X77" s="218"/>
      <c r="Y77" s="218"/>
      <c r="Z77" s="159"/>
      <c r="AA77" s="159"/>
      <c r="AB77" s="895"/>
      <c r="AC77" s="895"/>
      <c r="AD77" s="598"/>
      <c r="AE77" s="598"/>
      <c r="AF77" s="78">
        <f t="shared" si="59"/>
        <v>0</v>
      </c>
      <c r="AG77" s="589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588">
        <v>0</v>
      </c>
      <c r="C78" s="595"/>
      <c r="D78" s="71"/>
      <c r="E78" s="72"/>
      <c r="F78" s="73" t="s">
        <v>161</v>
      </c>
      <c r="G78" s="85"/>
      <c r="H78" s="75"/>
      <c r="I78" s="598"/>
      <c r="J78" s="129"/>
      <c r="K78" s="85"/>
      <c r="L78" s="118"/>
      <c r="M78" s="591"/>
      <c r="N78" s="74"/>
      <c r="O78" s="77"/>
      <c r="P78" s="78"/>
      <c r="Q78" s="79"/>
      <c r="R78" s="589"/>
      <c r="S78" s="910"/>
      <c r="T78" s="198"/>
      <c r="U78" s="198"/>
      <c r="V78" s="588"/>
      <c r="W78" s="585">
        <f t="shared" si="55"/>
        <v>0</v>
      </c>
      <c r="X78" s="218"/>
      <c r="Y78" s="218"/>
      <c r="Z78" s="159"/>
      <c r="AA78" s="159"/>
      <c r="AB78" s="895"/>
      <c r="AC78" s="895"/>
      <c r="AD78" s="598"/>
      <c r="AE78" s="598"/>
      <c r="AF78" s="78">
        <f t="shared" si="59"/>
        <v>0</v>
      </c>
      <c r="AG78" s="589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588">
        <v>0</v>
      </c>
      <c r="C79" s="213"/>
      <c r="D79" s="214"/>
      <c r="E79" s="215"/>
      <c r="F79" s="73" t="s">
        <v>161</v>
      </c>
      <c r="G79" s="85"/>
      <c r="H79" s="75"/>
      <c r="I79" s="598"/>
      <c r="J79" s="129"/>
      <c r="K79" s="85"/>
      <c r="L79" s="118"/>
      <c r="M79" s="591"/>
      <c r="N79" s="85"/>
      <c r="O79" s="219"/>
      <c r="P79" s="140"/>
      <c r="Q79" s="220"/>
      <c r="R79" s="141"/>
      <c r="S79" s="910"/>
      <c r="T79" s="198"/>
      <c r="U79" s="198"/>
      <c r="V79" s="588"/>
      <c r="W79" s="585">
        <f t="shared" si="55"/>
        <v>0</v>
      </c>
      <c r="X79" s="218"/>
      <c r="Y79" s="218"/>
      <c r="Z79" s="159"/>
      <c r="AA79" s="159"/>
      <c r="AB79" s="895"/>
      <c r="AC79" s="895"/>
      <c r="AD79" s="598"/>
      <c r="AE79" s="598"/>
      <c r="AF79" s="78">
        <f t="shared" si="59"/>
        <v>0</v>
      </c>
      <c r="AG79" s="589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588">
        <v>0</v>
      </c>
      <c r="C80" s="595"/>
      <c r="D80" s="71"/>
      <c r="E80" s="72"/>
      <c r="F80" s="73" t="s">
        <v>161</v>
      </c>
      <c r="G80" s="85"/>
      <c r="H80" s="75"/>
      <c r="I80" s="598"/>
      <c r="J80" s="129"/>
      <c r="K80" s="85"/>
      <c r="L80" s="118"/>
      <c r="M80" s="591"/>
      <c r="N80" s="85"/>
      <c r="O80" s="221"/>
      <c r="P80" s="84"/>
      <c r="Q80" s="119"/>
      <c r="R80" s="597"/>
      <c r="S80" s="910"/>
      <c r="T80" s="198"/>
      <c r="U80" s="198"/>
      <c r="V80" s="588"/>
      <c r="W80" s="585">
        <f t="shared" si="55"/>
        <v>0</v>
      </c>
      <c r="X80" s="218"/>
      <c r="Y80" s="218"/>
      <c r="Z80" s="159"/>
      <c r="AA80" s="159"/>
      <c r="AB80" s="895"/>
      <c r="AC80" s="895"/>
      <c r="AD80" s="598"/>
      <c r="AE80" s="598"/>
      <c r="AF80" s="78">
        <f t="shared" si="59"/>
        <v>0</v>
      </c>
      <c r="AG80" s="589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588">
        <v>0</v>
      </c>
      <c r="C81" s="595"/>
      <c r="D81" s="71"/>
      <c r="E81" s="72"/>
      <c r="F81" s="73" t="s">
        <v>161</v>
      </c>
      <c r="G81" s="85"/>
      <c r="H81" s="116"/>
      <c r="I81" s="598"/>
      <c r="J81" s="129"/>
      <c r="K81" s="85"/>
      <c r="L81" s="118"/>
      <c r="M81" s="591"/>
      <c r="N81" s="85"/>
      <c r="O81" s="221"/>
      <c r="P81" s="84"/>
      <c r="Q81" s="119"/>
      <c r="R81" s="597"/>
      <c r="S81" s="910"/>
      <c r="T81" s="198"/>
      <c r="U81" s="198"/>
      <c r="V81" s="588"/>
      <c r="W81" s="585">
        <f t="shared" si="55"/>
        <v>0</v>
      </c>
      <c r="X81" s="218"/>
      <c r="Y81" s="218"/>
      <c r="Z81" s="159"/>
      <c r="AA81" s="159"/>
      <c r="AB81" s="895"/>
      <c r="AC81" s="895"/>
      <c r="AD81" s="598"/>
      <c r="AE81" s="598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935</v>
      </c>
      <c r="D82" s="891" t="s">
        <v>927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1324.4064066982885</v>
      </c>
      <c r="O82" s="223">
        <f t="shared" si="61"/>
        <v>75.469901251484444</v>
      </c>
      <c r="P82" s="150">
        <f>M82-J82</f>
        <v>0</v>
      </c>
      <c r="Q82" s="151">
        <f>N82-K82</f>
        <v>-149.09359330171151</v>
      </c>
      <c r="R82" s="209">
        <f>O82/L82</f>
        <v>0.89878799138072552</v>
      </c>
      <c r="S82" s="910"/>
      <c r="T82" s="198"/>
      <c r="U82" s="198"/>
      <c r="V82" s="588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1</v>
      </c>
      <c r="AE82" s="139">
        <f>SUM(AE70:AE81)</f>
        <v>0</v>
      </c>
      <c r="AF82" s="78">
        <f>N82-K82</f>
        <v>-149.09359330171151</v>
      </c>
      <c r="AG82" s="589">
        <f>N82/K82</f>
        <v>0.89881669948984633</v>
      </c>
      <c r="AH82" s="910"/>
    </row>
    <row r="83" spans="1:37" ht="19.2" customHeight="1">
      <c r="A83" s="918" t="s">
        <v>936</v>
      </c>
      <c r="B83" s="142" t="s">
        <v>163</v>
      </c>
      <c r="C83" s="595"/>
      <c r="D83" s="225" t="s">
        <v>100</v>
      </c>
      <c r="E83" s="72"/>
      <c r="F83" s="174">
        <v>27.5</v>
      </c>
      <c r="G83" s="74">
        <v>408</v>
      </c>
      <c r="H83" s="116">
        <f t="shared" ref="H83:H94" si="62">F83*G83</f>
        <v>11220</v>
      </c>
      <c r="I83" s="588"/>
      <c r="J83" s="129">
        <v>12</v>
      </c>
      <c r="K83" s="85">
        <v>2000</v>
      </c>
      <c r="L83" s="118">
        <v>166.66666666666666</v>
      </c>
      <c r="M83" s="591">
        <v>12</v>
      </c>
      <c r="N83" s="85">
        <f t="shared" ref="N83:N90" si="63">G83/W83*60</f>
        <v>1631.9999999999973</v>
      </c>
      <c r="O83" s="221">
        <f t="shared" ref="O83:O90" si="64">N83/M83</f>
        <v>135.99999999999977</v>
      </c>
      <c r="P83" s="84">
        <f t="shared" ref="P83:P84" si="65">M83-J83</f>
        <v>0</v>
      </c>
      <c r="Q83" s="119">
        <f t="shared" ref="Q83:Q84" si="66">O83-L83</f>
        <v>-30.666666666666885</v>
      </c>
      <c r="R83" s="224">
        <f t="shared" ref="R83:R84" si="67">O83/L83</f>
        <v>0.81599999999999873</v>
      </c>
      <c r="S83" s="910">
        <f>R95</f>
        <v>0.85404096459347423</v>
      </c>
      <c r="T83" s="198">
        <v>0.29166666666666669</v>
      </c>
      <c r="U83" s="198">
        <v>0.30208333333333337</v>
      </c>
      <c r="V83" s="588">
        <v>5</v>
      </c>
      <c r="W83" s="585">
        <f t="shared" ref="W83:W93" si="68">(U83-T83)*24*60</f>
        <v>15.000000000000027</v>
      </c>
      <c r="X83" s="83"/>
      <c r="Y83" s="83"/>
      <c r="Z83" s="84"/>
      <c r="AA83" s="84"/>
      <c r="AB83" s="895"/>
      <c r="AC83" s="895"/>
      <c r="AD83" s="598"/>
      <c r="AE83" s="598"/>
      <c r="AF83" s="78">
        <f t="shared" ref="AF83:AF173" si="69">N83-K83</f>
        <v>-368.00000000000273</v>
      </c>
      <c r="AG83" s="589">
        <f t="shared" ref="AG83:AG173" si="70">N83/K83</f>
        <v>0.81599999999999862</v>
      </c>
      <c r="AH83" s="910">
        <f>AG95</f>
        <v>0.86518454059380301</v>
      </c>
      <c r="AJ83" s="62" t="str">
        <f>A83</f>
        <v>四度四組
(ET-55)</v>
      </c>
      <c r="AK83" s="404">
        <f>AVERAGE(AK84:AK94)</f>
        <v>6.142857142857129</v>
      </c>
    </row>
    <row r="84" spans="1:37" ht="19.2" customHeight="1">
      <c r="A84" s="919"/>
      <c r="B84" s="142" t="s">
        <v>163</v>
      </c>
      <c r="C84" s="157"/>
      <c r="D84" s="225" t="s">
        <v>191</v>
      </c>
      <c r="E84" s="72"/>
      <c r="F84" s="174">
        <v>28.26</v>
      </c>
      <c r="G84" s="74">
        <v>1089</v>
      </c>
      <c r="H84" s="116">
        <f t="shared" si="62"/>
        <v>30775.140000000003</v>
      </c>
      <c r="I84" s="588"/>
      <c r="J84" s="129">
        <v>12</v>
      </c>
      <c r="K84" s="85">
        <v>2000</v>
      </c>
      <c r="L84" s="118">
        <v>166.66666666666666</v>
      </c>
      <c r="M84" s="591">
        <v>12</v>
      </c>
      <c r="N84" s="85">
        <f t="shared" si="63"/>
        <v>1485</v>
      </c>
      <c r="O84" s="221">
        <f t="shared" si="64"/>
        <v>123.75</v>
      </c>
      <c r="P84" s="84">
        <f t="shared" si="65"/>
        <v>0</v>
      </c>
      <c r="Q84" s="119">
        <f t="shared" si="66"/>
        <v>-42.916666666666657</v>
      </c>
      <c r="R84" s="224">
        <f t="shared" si="67"/>
        <v>0.74250000000000005</v>
      </c>
      <c r="S84" s="910"/>
      <c r="T84" s="198">
        <v>0.30555555555555558</v>
      </c>
      <c r="U84" s="198">
        <v>0.33611111111111114</v>
      </c>
      <c r="V84" s="588">
        <v>5</v>
      </c>
      <c r="W84" s="585">
        <f t="shared" si="68"/>
        <v>44</v>
      </c>
      <c r="X84" s="83"/>
      <c r="Y84" s="83"/>
      <c r="Z84" s="84"/>
      <c r="AA84" s="84"/>
      <c r="AB84" s="895"/>
      <c r="AC84" s="895"/>
      <c r="AD84" s="598"/>
      <c r="AE84" s="598"/>
      <c r="AF84" s="78">
        <f t="shared" si="69"/>
        <v>-515</v>
      </c>
      <c r="AG84" s="589">
        <f t="shared" si="70"/>
        <v>0.74250000000000005</v>
      </c>
      <c r="AH84" s="910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919"/>
      <c r="B85" s="142" t="s">
        <v>164</v>
      </c>
      <c r="C85" s="127"/>
      <c r="D85" s="225" t="s">
        <v>104</v>
      </c>
      <c r="E85" s="72"/>
      <c r="F85" s="174">
        <v>44.3</v>
      </c>
      <c r="G85" s="74">
        <v>1172</v>
      </c>
      <c r="H85" s="116">
        <f t="shared" si="62"/>
        <v>51919.6</v>
      </c>
      <c r="I85" s="588"/>
      <c r="J85" s="129">
        <v>18</v>
      </c>
      <c r="K85" s="85">
        <v>1565</v>
      </c>
      <c r="L85" s="118">
        <v>86.944444444444443</v>
      </c>
      <c r="M85" s="591">
        <v>18</v>
      </c>
      <c r="N85" s="85">
        <f t="shared" si="63"/>
        <v>1406.4000000000005</v>
      </c>
      <c r="O85" s="221">
        <f t="shared" si="64"/>
        <v>78.133333333333368</v>
      </c>
      <c r="P85" s="84">
        <f>M85-J85</f>
        <v>0</v>
      </c>
      <c r="Q85" s="119">
        <f>O85-L85</f>
        <v>-8.8111111111110745</v>
      </c>
      <c r="R85" s="224">
        <f>O85/L85</f>
        <v>0.89865814696485669</v>
      </c>
      <c r="S85" s="910"/>
      <c r="T85" s="198">
        <v>0.35138888888888892</v>
      </c>
      <c r="U85" s="198">
        <v>0.38611111111111113</v>
      </c>
      <c r="V85" s="588">
        <v>22</v>
      </c>
      <c r="W85" s="585">
        <f t="shared" si="68"/>
        <v>49.999999999999986</v>
      </c>
      <c r="X85" s="83">
        <v>0.34027777777777773</v>
      </c>
      <c r="Y85" s="83">
        <v>0.35069444444444442</v>
      </c>
      <c r="Z85" s="84"/>
      <c r="AA85" s="84"/>
      <c r="AB85" s="895"/>
      <c r="AC85" s="895"/>
      <c r="AD85" s="598"/>
      <c r="AE85" s="598"/>
      <c r="AF85" s="78">
        <f t="shared" si="69"/>
        <v>-158.59999999999945</v>
      </c>
      <c r="AG85" s="589">
        <f t="shared" si="70"/>
        <v>0.89865814696485657</v>
      </c>
      <c r="AH85" s="910"/>
      <c r="AJ85" s="405">
        <f t="shared" si="71"/>
        <v>5.9999999999998987</v>
      </c>
      <c r="AK85" s="406">
        <f t="shared" ref="AK85:AK94" si="72">IF(AJ85&gt;4,AJ85,"")</f>
        <v>5.9999999999998987</v>
      </c>
    </row>
    <row r="86" spans="1:37" ht="19.2" customHeight="1">
      <c r="A86" s="919"/>
      <c r="B86" s="142" t="s">
        <v>167</v>
      </c>
      <c r="C86" s="127"/>
      <c r="D86" s="225" t="s">
        <v>126</v>
      </c>
      <c r="E86" s="72"/>
      <c r="F86" s="174">
        <v>61.11</v>
      </c>
      <c r="G86" s="74">
        <v>3113.76</v>
      </c>
      <c r="H86" s="116">
        <f t="shared" si="62"/>
        <v>190281.87360000002</v>
      </c>
      <c r="I86" s="588"/>
      <c r="J86" s="129">
        <v>16</v>
      </c>
      <c r="K86" s="85">
        <v>1440</v>
      </c>
      <c r="L86" s="118">
        <v>90</v>
      </c>
      <c r="M86" s="591">
        <v>16</v>
      </c>
      <c r="N86" s="85">
        <f t="shared" si="63"/>
        <v>1306.4727272727278</v>
      </c>
      <c r="O86" s="221">
        <f t="shared" si="64"/>
        <v>81.654545454545485</v>
      </c>
      <c r="P86" s="84">
        <f>M86-J86</f>
        <v>0</v>
      </c>
      <c r="Q86" s="119">
        <f>O86-L86</f>
        <v>-8.3454545454545155</v>
      </c>
      <c r="R86" s="224">
        <f>O86/L86</f>
        <v>0.90727272727272756</v>
      </c>
      <c r="S86" s="910"/>
      <c r="T86" s="198">
        <v>0.39097222222222222</v>
      </c>
      <c r="U86" s="198">
        <v>0.49027777777777776</v>
      </c>
      <c r="V86" s="588">
        <v>7</v>
      </c>
      <c r="W86" s="585">
        <f t="shared" si="68"/>
        <v>142.99999999999997</v>
      </c>
      <c r="X86" s="83"/>
      <c r="Y86" s="83"/>
      <c r="Z86" s="84"/>
      <c r="AA86" s="84"/>
      <c r="AB86" s="895"/>
      <c r="AC86" s="895"/>
      <c r="AD86" s="598"/>
      <c r="AE86" s="598"/>
      <c r="AF86" s="78">
        <f>N86-K86</f>
        <v>-133.52727272727225</v>
      </c>
      <c r="AG86" s="589">
        <f>N86/K86</f>
        <v>0.90727272727272756</v>
      </c>
      <c r="AH86" s="910"/>
      <c r="AJ86" s="405">
        <f t="shared" si="71"/>
        <v>7</v>
      </c>
      <c r="AK86" s="406">
        <f t="shared" si="72"/>
        <v>7</v>
      </c>
    </row>
    <row r="87" spans="1:37" ht="19.2" customHeight="1">
      <c r="A87" s="919"/>
      <c r="B87" s="142" t="s">
        <v>167</v>
      </c>
      <c r="C87" s="595"/>
      <c r="D87" s="71" t="s">
        <v>127</v>
      </c>
      <c r="E87" s="72"/>
      <c r="F87" s="174">
        <v>61.09</v>
      </c>
      <c r="G87" s="85">
        <v>2232</v>
      </c>
      <c r="H87" s="116">
        <f t="shared" si="62"/>
        <v>136352.88</v>
      </c>
      <c r="I87" s="588"/>
      <c r="J87" s="129">
        <v>17</v>
      </c>
      <c r="K87" s="85">
        <v>1440</v>
      </c>
      <c r="L87" s="118">
        <v>84.705882352941174</v>
      </c>
      <c r="M87" s="591">
        <v>17</v>
      </c>
      <c r="N87" s="85">
        <f t="shared" si="63"/>
        <v>1339.2000000000005</v>
      </c>
      <c r="O87" s="221">
        <f t="shared" si="64"/>
        <v>78.776470588235327</v>
      </c>
      <c r="P87" s="84">
        <f>M87-J87</f>
        <v>0</v>
      </c>
      <c r="Q87" s="119">
        <f>O87-L87</f>
        <v>-5.9294117647058471</v>
      </c>
      <c r="R87" s="224">
        <f>O87/L87</f>
        <v>0.93000000000000038</v>
      </c>
      <c r="S87" s="910"/>
      <c r="T87" s="198">
        <v>0.53055555555555556</v>
      </c>
      <c r="U87" s="198">
        <v>0.6</v>
      </c>
      <c r="V87" s="588">
        <v>5</v>
      </c>
      <c r="W87" s="585">
        <f t="shared" si="68"/>
        <v>99.999999999999972</v>
      </c>
      <c r="X87" s="83"/>
      <c r="Y87" s="83"/>
      <c r="Z87" s="84"/>
      <c r="AA87" s="84"/>
      <c r="AB87" s="895"/>
      <c r="AC87" s="895"/>
      <c r="AD87" s="598"/>
      <c r="AE87" s="598"/>
      <c r="AF87" s="78">
        <f>N87-K87</f>
        <v>-100.7999999999995</v>
      </c>
      <c r="AG87" s="589">
        <f>N87/K87</f>
        <v>0.93000000000000038</v>
      </c>
      <c r="AH87" s="910"/>
      <c r="AJ87" s="405">
        <f t="shared" si="71"/>
        <v>5</v>
      </c>
      <c r="AK87" s="406">
        <f t="shared" si="72"/>
        <v>5</v>
      </c>
    </row>
    <row r="88" spans="1:37" ht="19.2" customHeight="1">
      <c r="A88" s="919"/>
      <c r="B88" s="142" t="s">
        <v>167</v>
      </c>
      <c r="C88" s="595"/>
      <c r="D88" s="71" t="s">
        <v>122</v>
      </c>
      <c r="E88" s="72"/>
      <c r="F88" s="174">
        <v>53.36</v>
      </c>
      <c r="G88" s="148">
        <v>1940.7499999999998</v>
      </c>
      <c r="H88" s="116">
        <f t="shared" si="62"/>
        <v>103558.41999999998</v>
      </c>
      <c r="I88" s="588">
        <v>1</v>
      </c>
      <c r="J88" s="129">
        <v>19</v>
      </c>
      <c r="K88" s="85">
        <v>1636</v>
      </c>
      <c r="L88" s="118">
        <v>86.10526315789474</v>
      </c>
      <c r="M88" s="591">
        <v>19</v>
      </c>
      <c r="N88" s="85">
        <f t="shared" si="63"/>
        <v>1402.951807228915</v>
      </c>
      <c r="O88" s="221">
        <f t="shared" si="64"/>
        <v>73.839568801521835</v>
      </c>
      <c r="P88" s="84">
        <f t="shared" ref="P88" si="73">M88-J88</f>
        <v>0</v>
      </c>
      <c r="Q88" s="119">
        <f t="shared" ref="Q88" si="74">O88-L88</f>
        <v>-12.265694356372904</v>
      </c>
      <c r="R88" s="224">
        <f t="shared" ref="R88" si="75">O88/L88</f>
        <v>0.85755000441865215</v>
      </c>
      <c r="S88" s="910"/>
      <c r="T88" s="198">
        <v>0.60486111111111107</v>
      </c>
      <c r="U88" s="198">
        <v>0.66249999999999998</v>
      </c>
      <c r="V88" s="588">
        <v>7</v>
      </c>
      <c r="W88" s="585">
        <f t="shared" si="68"/>
        <v>83.000000000000028</v>
      </c>
      <c r="X88" s="83"/>
      <c r="Y88" s="83"/>
      <c r="Z88" s="84"/>
      <c r="AA88" s="84"/>
      <c r="AB88" s="895"/>
      <c r="AC88" s="895"/>
      <c r="AD88" s="598"/>
      <c r="AE88" s="598"/>
      <c r="AF88" s="78">
        <f>N88-K88</f>
        <v>-233.04819277108504</v>
      </c>
      <c r="AG88" s="589">
        <f>N88/K88</f>
        <v>0.85755000441865215</v>
      </c>
      <c r="AH88" s="910"/>
      <c r="AJ88" s="405">
        <f t="shared" si="71"/>
        <v>7</v>
      </c>
      <c r="AK88" s="406">
        <f t="shared" si="72"/>
        <v>7</v>
      </c>
    </row>
    <row r="89" spans="1:37" ht="19.2" customHeight="1">
      <c r="A89" s="919"/>
      <c r="B89" s="142" t="s">
        <v>167</v>
      </c>
      <c r="C89" s="595"/>
      <c r="D89" s="71" t="s">
        <v>128</v>
      </c>
      <c r="E89" s="72"/>
      <c r="F89" s="174">
        <v>69.260000000000005</v>
      </c>
      <c r="G89" s="148">
        <v>662.55</v>
      </c>
      <c r="H89" s="116">
        <f t="shared" si="62"/>
        <v>45888.213000000003</v>
      </c>
      <c r="I89" s="588">
        <v>1</v>
      </c>
      <c r="J89" s="129">
        <v>20</v>
      </c>
      <c r="K89" s="85">
        <v>1385</v>
      </c>
      <c r="L89" s="118">
        <v>69.25</v>
      </c>
      <c r="M89" s="591">
        <v>20</v>
      </c>
      <c r="N89" s="85">
        <f t="shared" si="63"/>
        <v>1282.3548387096753</v>
      </c>
      <c r="O89" s="221">
        <f t="shared" si="64"/>
        <v>64.117741935483764</v>
      </c>
      <c r="P89" s="84">
        <f>M89-J89</f>
        <v>0</v>
      </c>
      <c r="Q89" s="119">
        <f>O89-L89</f>
        <v>-5.1322580645162361</v>
      </c>
      <c r="R89" s="224">
        <f>O89/L89</f>
        <v>0.92588797018749114</v>
      </c>
      <c r="S89" s="910"/>
      <c r="T89" s="198">
        <v>0.66666666666666663</v>
      </c>
      <c r="U89" s="198">
        <v>0.68819444444444444</v>
      </c>
      <c r="V89" s="588">
        <v>6</v>
      </c>
      <c r="W89" s="585">
        <f t="shared" si="68"/>
        <v>31.00000000000005</v>
      </c>
      <c r="X89" s="83"/>
      <c r="Y89" s="83"/>
      <c r="Z89" s="84"/>
      <c r="AA89" s="84"/>
      <c r="AB89" s="895"/>
      <c r="AC89" s="895"/>
      <c r="AD89" s="598"/>
      <c r="AE89" s="598"/>
      <c r="AF89" s="78">
        <f>N89-K89</f>
        <v>-102.64516129032472</v>
      </c>
      <c r="AG89" s="589">
        <f>N89/K89</f>
        <v>0.92588797018749114</v>
      </c>
      <c r="AH89" s="910"/>
      <c r="AJ89" s="405">
        <f t="shared" si="71"/>
        <v>6</v>
      </c>
      <c r="AK89" s="406">
        <f t="shared" si="72"/>
        <v>6</v>
      </c>
    </row>
    <row r="90" spans="1:37" ht="19.2" customHeight="1">
      <c r="A90" s="919"/>
      <c r="B90" s="142" t="s">
        <v>167</v>
      </c>
      <c r="C90" s="595"/>
      <c r="D90" s="71" t="s">
        <v>121</v>
      </c>
      <c r="E90" s="72"/>
      <c r="F90" s="174">
        <v>77.34</v>
      </c>
      <c r="G90" s="74">
        <v>852.59999999999991</v>
      </c>
      <c r="H90" s="116">
        <f t="shared" si="62"/>
        <v>65940.084000000003</v>
      </c>
      <c r="I90" s="226">
        <v>1</v>
      </c>
      <c r="J90" s="129">
        <v>18</v>
      </c>
      <c r="K90" s="85">
        <v>1440</v>
      </c>
      <c r="L90" s="118">
        <v>80</v>
      </c>
      <c r="M90" s="591">
        <v>18</v>
      </c>
      <c r="N90" s="85">
        <f t="shared" si="63"/>
        <v>1311.6923076923069</v>
      </c>
      <c r="O90" s="221">
        <f t="shared" si="64"/>
        <v>72.871794871794833</v>
      </c>
      <c r="P90" s="84">
        <f>M90-J90</f>
        <v>0</v>
      </c>
      <c r="Q90" s="119">
        <f>O90-L90</f>
        <v>-7.1282051282051668</v>
      </c>
      <c r="R90" s="224">
        <f>O90/L90</f>
        <v>0.91089743589743544</v>
      </c>
      <c r="S90" s="910"/>
      <c r="T90" s="198">
        <v>0.69305555555555554</v>
      </c>
      <c r="U90" s="198">
        <v>0.72013888888888888</v>
      </c>
      <c r="V90" s="588">
        <v>7</v>
      </c>
      <c r="W90" s="585">
        <f t="shared" si="68"/>
        <v>39.000000000000021</v>
      </c>
      <c r="X90" s="227"/>
      <c r="Y90" s="227"/>
      <c r="Z90" s="84"/>
      <c r="AA90" s="84"/>
      <c r="AB90" s="895"/>
      <c r="AC90" s="895"/>
      <c r="AD90" s="598"/>
      <c r="AE90" s="598"/>
      <c r="AF90" s="78">
        <f t="shared" si="69"/>
        <v>-128.30769230769306</v>
      </c>
      <c r="AG90" s="589">
        <f t="shared" si="70"/>
        <v>0.91089743589743533</v>
      </c>
      <c r="AH90" s="910"/>
      <c r="AJ90" s="405">
        <f t="shared" si="71"/>
        <v>7</v>
      </c>
      <c r="AK90" s="406">
        <f t="shared" si="72"/>
        <v>7</v>
      </c>
    </row>
    <row r="91" spans="1:37" ht="19.2" customHeight="1">
      <c r="A91" s="919"/>
      <c r="B91" s="142">
        <v>0</v>
      </c>
      <c r="C91" s="59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91"/>
      <c r="N91" s="85"/>
      <c r="O91" s="221"/>
      <c r="P91" s="84"/>
      <c r="Q91" s="119"/>
      <c r="R91" s="224"/>
      <c r="S91" s="911"/>
      <c r="T91" s="198"/>
      <c r="U91" s="198"/>
      <c r="V91" s="588"/>
      <c r="W91" s="585">
        <f t="shared" si="68"/>
        <v>0</v>
      </c>
      <c r="X91" s="149"/>
      <c r="Y91" s="149"/>
      <c r="Z91" s="84"/>
      <c r="AA91" s="84"/>
      <c r="AB91" s="895"/>
      <c r="AC91" s="895"/>
      <c r="AD91" s="598"/>
      <c r="AE91" s="598"/>
      <c r="AF91" s="78">
        <f t="shared" si="69"/>
        <v>0</v>
      </c>
      <c r="AG91" s="589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59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588"/>
      <c r="W92" s="585">
        <f t="shared" si="68"/>
        <v>0</v>
      </c>
      <c r="X92" s="218"/>
      <c r="Y92" s="218"/>
      <c r="Z92" s="159"/>
      <c r="AA92" s="159"/>
      <c r="AB92" s="895"/>
      <c r="AC92" s="895"/>
      <c r="AD92" s="598"/>
      <c r="AE92" s="598"/>
      <c r="AF92" s="78">
        <f t="shared" si="69"/>
        <v>0</v>
      </c>
      <c r="AG92" s="589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583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91"/>
      <c r="N93" s="85"/>
      <c r="O93" s="118"/>
      <c r="P93" s="84"/>
      <c r="Q93" s="119"/>
      <c r="R93" s="592"/>
      <c r="S93" s="920"/>
      <c r="T93" s="232"/>
      <c r="U93" s="232"/>
      <c r="V93" s="583"/>
      <c r="W93" s="585">
        <f t="shared" si="68"/>
        <v>0</v>
      </c>
      <c r="X93" s="233"/>
      <c r="Y93" s="233"/>
      <c r="Z93" s="159"/>
      <c r="AA93" s="159"/>
      <c r="AB93" s="895"/>
      <c r="AC93" s="895"/>
      <c r="AD93" s="598"/>
      <c r="AE93" s="598"/>
      <c r="AF93" s="78">
        <f t="shared" si="69"/>
        <v>0</v>
      </c>
      <c r="AG93" s="589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583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92"/>
      <c r="S94" s="920"/>
      <c r="T94" s="232"/>
      <c r="U94" s="232"/>
      <c r="V94" s="583"/>
      <c r="W94" s="585">
        <f>(U94-T94)*24*60</f>
        <v>0</v>
      </c>
      <c r="X94" s="233"/>
      <c r="Y94" s="233"/>
      <c r="Z94" s="159"/>
      <c r="AA94" s="159"/>
      <c r="AB94" s="895"/>
      <c r="AC94" s="895"/>
      <c r="AD94" s="598"/>
      <c r="AE94" s="598"/>
      <c r="AF94" s="78">
        <f t="shared" si="69"/>
        <v>0</v>
      </c>
      <c r="AG94" s="589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937</v>
      </c>
      <c r="D95" s="891" t="s">
        <v>927</v>
      </c>
      <c r="E95" s="891"/>
      <c r="F95" s="98"/>
      <c r="G95" s="99"/>
      <c r="H95" s="237"/>
      <c r="I95" s="135"/>
      <c r="J95" s="238">
        <v>16.5</v>
      </c>
      <c r="K95" s="238">
        <v>1613.25</v>
      </c>
      <c r="L95" s="239">
        <v>103.7923654110767</v>
      </c>
      <c r="M95" s="238">
        <f t="shared" ref="M95:O95" si="76">AVERAGE(M83:M94)</f>
        <v>16.5</v>
      </c>
      <c r="N95" s="238">
        <f t="shared" si="76"/>
        <v>1395.7589601129528</v>
      </c>
      <c r="O95" s="239">
        <f t="shared" si="76"/>
        <v>88.642931873114293</v>
      </c>
      <c r="P95" s="240">
        <f>M95-J95</f>
        <v>0</v>
      </c>
      <c r="Q95" s="241">
        <f t="shared" ref="Q95:Q103" si="77">O95-L95</f>
        <v>-15.149433537962409</v>
      </c>
      <c r="R95" s="242">
        <f>O95/L95</f>
        <v>0.85404096459347423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0</v>
      </c>
      <c r="AE95" s="139">
        <f>SUM(AE83:AE94)</f>
        <v>0</v>
      </c>
      <c r="AF95" s="104">
        <f t="shared" si="69"/>
        <v>-217.49103988704724</v>
      </c>
      <c r="AG95" s="590">
        <f t="shared" si="70"/>
        <v>0.86518454059380301</v>
      </c>
      <c r="AH95" s="911"/>
    </row>
    <row r="96" spans="1:37" ht="19.2" customHeight="1">
      <c r="A96" s="921" t="s">
        <v>938</v>
      </c>
      <c r="B96" s="588" t="s">
        <v>163</v>
      </c>
      <c r="C96" s="127"/>
      <c r="D96" s="128" t="s">
        <v>111</v>
      </c>
      <c r="E96" s="72"/>
      <c r="F96" s="73">
        <v>43.14</v>
      </c>
      <c r="G96" s="74">
        <v>1546.3500000000001</v>
      </c>
      <c r="H96" s="75">
        <f t="shared" ref="H96:H105" si="78">F96*G96</f>
        <v>66709.539000000004</v>
      </c>
      <c r="I96" s="588"/>
      <c r="J96" s="76">
        <v>17</v>
      </c>
      <c r="K96" s="74">
        <v>1500</v>
      </c>
      <c r="L96" s="77">
        <v>88.235294117647058</v>
      </c>
      <c r="M96" s="586">
        <v>17</v>
      </c>
      <c r="N96" s="74">
        <f t="shared" ref="N96:N103" si="79">G96/W96*60</f>
        <v>1344.6521739130435</v>
      </c>
      <c r="O96" s="77">
        <f t="shared" ref="O96:O103" si="80">N96/M96</f>
        <v>79.097186700767267</v>
      </c>
      <c r="P96" s="78">
        <f t="shared" ref="P96:P103" si="81">M96-J96</f>
        <v>0</v>
      </c>
      <c r="Q96" s="79">
        <f t="shared" si="77"/>
        <v>-9.1381074168797909</v>
      </c>
      <c r="R96" s="589">
        <f t="shared" ref="R96:R103" si="82">O96/L96</f>
        <v>0.89643478260869569</v>
      </c>
      <c r="S96" s="910">
        <f>R108</f>
        <v>0.87324771892925057</v>
      </c>
      <c r="T96" s="80">
        <v>0.33333333333333331</v>
      </c>
      <c r="U96" s="80">
        <v>0.38124999999999998</v>
      </c>
      <c r="V96" s="598">
        <v>5</v>
      </c>
      <c r="W96" s="120">
        <f t="shared" ref="W96:W133" si="83">(U96-T96)*24*60</f>
        <v>69</v>
      </c>
      <c r="X96" s="126"/>
      <c r="Y96" s="126"/>
      <c r="Z96" s="84"/>
      <c r="AA96" s="84"/>
      <c r="AB96" s="895"/>
      <c r="AC96" s="895"/>
      <c r="AD96" s="598"/>
      <c r="AE96" s="598"/>
      <c r="AF96" s="84">
        <f t="shared" si="69"/>
        <v>-155.3478260869565</v>
      </c>
      <c r="AG96" s="592">
        <f t="shared" si="70"/>
        <v>0.89643478260869569</v>
      </c>
      <c r="AH96" s="894">
        <f>AG108</f>
        <v>0.86647618449136399</v>
      </c>
      <c r="AJ96" s="62" t="str">
        <f>A96</f>
        <v>四度五組
(ET-55)</v>
      </c>
      <c r="AK96" s="404">
        <f>AVERAGE(AK97:AK107)</f>
        <v>6.2857142857143362</v>
      </c>
    </row>
    <row r="97" spans="1:37" s="252" customFormat="1" ht="19.2" customHeight="1">
      <c r="A97" s="921"/>
      <c r="B97" s="588" t="s">
        <v>163</v>
      </c>
      <c r="C97" s="243"/>
      <c r="D97" s="244" t="s">
        <v>130</v>
      </c>
      <c r="E97" s="87"/>
      <c r="F97" s="245">
        <v>29.113149847094796</v>
      </c>
      <c r="G97" s="246">
        <v>2833.7</v>
      </c>
      <c r="H97" s="247">
        <f t="shared" si="78"/>
        <v>82497.932721712525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1118.5657894736839</v>
      </c>
      <c r="O97" s="77">
        <f t="shared" si="80"/>
        <v>55.928289473684195</v>
      </c>
      <c r="P97" s="78">
        <f t="shared" si="81"/>
        <v>0</v>
      </c>
      <c r="Q97" s="79">
        <f t="shared" si="77"/>
        <v>-13.321710526315805</v>
      </c>
      <c r="R97" s="589">
        <f t="shared" si="82"/>
        <v>0.80762872886186565</v>
      </c>
      <c r="S97" s="910"/>
      <c r="T97" s="248">
        <v>0.39652777777777776</v>
      </c>
      <c r="U97" s="248">
        <v>0.50208333333333333</v>
      </c>
      <c r="V97" s="249">
        <v>22</v>
      </c>
      <c r="W97" s="120">
        <f t="shared" si="83"/>
        <v>152.00000000000003</v>
      </c>
      <c r="X97" s="83">
        <v>0.38541666666666669</v>
      </c>
      <c r="Y97" s="83">
        <v>0.39583333333333331</v>
      </c>
      <c r="Z97" s="84"/>
      <c r="AA97" s="84"/>
      <c r="AB97" s="895"/>
      <c r="AC97" s="895"/>
      <c r="AD97" s="249">
        <v>1</v>
      </c>
      <c r="AE97" s="249"/>
      <c r="AF97" s="250">
        <f t="shared" si="69"/>
        <v>-266.43421052631606</v>
      </c>
      <c r="AG97" s="251">
        <f t="shared" si="70"/>
        <v>0.80762872886186565</v>
      </c>
      <c r="AH97" s="894"/>
      <c r="AJ97" s="405">
        <f>IF((IF(V97&lt;10,V97,(X97-U96)*1440))=0,"",IF(V97&lt;10,V97,(X97-U96)*1440))</f>
        <v>6.0000000000000586</v>
      </c>
      <c r="AK97" s="406">
        <f>IF(AJ97&gt;4,AJ97,"")</f>
        <v>6.0000000000000586</v>
      </c>
    </row>
    <row r="98" spans="1:37" s="255" customFormat="1" ht="19.2" customHeight="1">
      <c r="A98" s="921"/>
      <c r="B98" s="588" t="s">
        <v>166</v>
      </c>
      <c r="C98" s="86"/>
      <c r="D98" s="71" t="s">
        <v>123</v>
      </c>
      <c r="E98" s="114"/>
      <c r="F98" s="245">
        <v>51.44</v>
      </c>
      <c r="G98" s="85">
        <v>1161</v>
      </c>
      <c r="H98" s="247">
        <f t="shared" si="78"/>
        <v>59721.84</v>
      </c>
      <c r="I98" s="598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1201.0344827586216</v>
      </c>
      <c r="O98" s="77">
        <f t="shared" si="80"/>
        <v>60.051724137931082</v>
      </c>
      <c r="P98" s="78">
        <f t="shared" si="81"/>
        <v>0</v>
      </c>
      <c r="Q98" s="79">
        <f t="shared" si="77"/>
        <v>-11.948275862068918</v>
      </c>
      <c r="R98" s="589">
        <f t="shared" si="82"/>
        <v>0.83405172413793172</v>
      </c>
      <c r="S98" s="910"/>
      <c r="T98" s="80">
        <v>0.54236111111111107</v>
      </c>
      <c r="U98" s="80">
        <v>0.58263888888888882</v>
      </c>
      <c r="V98" s="598">
        <v>5</v>
      </c>
      <c r="W98" s="120">
        <f t="shared" si="83"/>
        <v>57.999999999999957</v>
      </c>
      <c r="X98" s="253"/>
      <c r="Y98" s="253"/>
      <c r="Z98" s="254"/>
      <c r="AA98" s="254"/>
      <c r="AB98" s="895"/>
      <c r="AC98" s="895"/>
      <c r="AD98" s="598"/>
      <c r="AE98" s="598"/>
      <c r="AF98" s="250">
        <f t="shared" si="69"/>
        <v>-238.96551724137839</v>
      </c>
      <c r="AG98" s="592">
        <f t="shared" si="70"/>
        <v>0.83405172413793172</v>
      </c>
      <c r="AH98" s="894"/>
      <c r="AJ98" s="405">
        <f t="shared" ref="AJ98:AJ107" si="84">IF((IF(V98&lt;10,V98,(X98-U97)*1440))=0,"",IF(V98&lt;10,V98,(X98-U97)*1440))</f>
        <v>5</v>
      </c>
      <c r="AK98" s="406">
        <f t="shared" ref="AK98:AK107" si="85">IF(AJ98&gt;4,AJ98,"")</f>
        <v>5</v>
      </c>
    </row>
    <row r="99" spans="1:37" ht="19.2" customHeight="1">
      <c r="A99" s="921"/>
      <c r="B99" s="588" t="s">
        <v>166</v>
      </c>
      <c r="C99" s="112"/>
      <c r="D99" s="113" t="s">
        <v>192</v>
      </c>
      <c r="E99" s="114"/>
      <c r="F99" s="245">
        <v>56.43</v>
      </c>
      <c r="G99" s="85">
        <v>1424</v>
      </c>
      <c r="H99" s="247">
        <f t="shared" si="78"/>
        <v>80356.319999999992</v>
      </c>
      <c r="I99" s="598"/>
      <c r="J99" s="76">
        <v>19</v>
      </c>
      <c r="K99" s="74">
        <v>1385</v>
      </c>
      <c r="L99" s="77">
        <v>72.89473684210526</v>
      </c>
      <c r="M99" s="586">
        <v>19</v>
      </c>
      <c r="N99" s="74">
        <f t="shared" si="79"/>
        <v>1294.5454545454559</v>
      </c>
      <c r="O99" s="77">
        <f t="shared" si="80"/>
        <v>68.133971291866104</v>
      </c>
      <c r="P99" s="78">
        <f t="shared" si="81"/>
        <v>0</v>
      </c>
      <c r="Q99" s="79">
        <f t="shared" si="77"/>
        <v>-4.7607655502391566</v>
      </c>
      <c r="R99" s="589">
        <f t="shared" si="82"/>
        <v>0.9346898588775856</v>
      </c>
      <c r="S99" s="910"/>
      <c r="T99" s="80">
        <v>0.58749999999999991</v>
      </c>
      <c r="U99" s="80">
        <v>0.63333333333333319</v>
      </c>
      <c r="V99" s="598">
        <v>7</v>
      </c>
      <c r="W99" s="120">
        <f t="shared" si="83"/>
        <v>65.999999999999929</v>
      </c>
      <c r="X99" s="218"/>
      <c r="Y99" s="218"/>
      <c r="Z99" s="159"/>
      <c r="AA99" s="159"/>
      <c r="AB99" s="895"/>
      <c r="AC99" s="895"/>
      <c r="AD99" s="598"/>
      <c r="AE99" s="598"/>
      <c r="AF99" s="250">
        <f t="shared" si="69"/>
        <v>-90.454545454544132</v>
      </c>
      <c r="AG99" s="251">
        <f t="shared" si="70"/>
        <v>0.93468985887758549</v>
      </c>
      <c r="AH99" s="894"/>
      <c r="AJ99" s="405">
        <f t="shared" si="84"/>
        <v>7</v>
      </c>
      <c r="AK99" s="406">
        <f t="shared" si="85"/>
        <v>7</v>
      </c>
    </row>
    <row r="100" spans="1:37" s="255" customFormat="1" ht="19.2" customHeight="1">
      <c r="A100" s="921"/>
      <c r="B100" s="588" t="s">
        <v>166</v>
      </c>
      <c r="C100" s="86"/>
      <c r="D100" s="71" t="s">
        <v>196</v>
      </c>
      <c r="E100" s="114"/>
      <c r="F100" s="245">
        <v>57.3</v>
      </c>
      <c r="G100" s="85">
        <v>979</v>
      </c>
      <c r="H100" s="247">
        <f t="shared" si="78"/>
        <v>56096.7</v>
      </c>
      <c r="I100" s="598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1276.9565217391305</v>
      </c>
      <c r="O100" s="77">
        <f t="shared" si="80"/>
        <v>67.208237986270021</v>
      </c>
      <c r="P100" s="78">
        <f t="shared" si="81"/>
        <v>0</v>
      </c>
      <c r="Q100" s="79">
        <f t="shared" si="77"/>
        <v>-8.5812356979404996</v>
      </c>
      <c r="R100" s="589">
        <f t="shared" si="82"/>
        <v>0.88677536231884058</v>
      </c>
      <c r="S100" s="910"/>
      <c r="T100" s="248">
        <v>0.64861111111111092</v>
      </c>
      <c r="U100" s="248">
        <v>0.68055555555555536</v>
      </c>
      <c r="V100" s="249">
        <v>22</v>
      </c>
      <c r="W100" s="120">
        <f t="shared" si="83"/>
        <v>46</v>
      </c>
      <c r="X100" s="256">
        <v>0.63750000000000007</v>
      </c>
      <c r="Y100" s="256">
        <v>0.6479166666666667</v>
      </c>
      <c r="Z100" s="254"/>
      <c r="AA100" s="254"/>
      <c r="AB100" s="895"/>
      <c r="AC100" s="895"/>
      <c r="AD100" s="598"/>
      <c r="AE100" s="598"/>
      <c r="AF100" s="250">
        <f t="shared" si="69"/>
        <v>-163.04347826086951</v>
      </c>
      <c r="AG100" s="592">
        <f t="shared" si="70"/>
        <v>0.88677536231884058</v>
      </c>
      <c r="AH100" s="894"/>
      <c r="AJ100" s="405">
        <f t="shared" si="84"/>
        <v>6.0000000000002984</v>
      </c>
      <c r="AK100" s="406">
        <f t="shared" si="85"/>
        <v>6.0000000000002984</v>
      </c>
    </row>
    <row r="101" spans="1:37" s="255" customFormat="1" ht="19.2" customHeight="1">
      <c r="A101" s="921"/>
      <c r="B101" s="588" t="s">
        <v>163</v>
      </c>
      <c r="C101" s="86"/>
      <c r="D101" s="113" t="s">
        <v>130</v>
      </c>
      <c r="E101" s="114"/>
      <c r="F101" s="245">
        <v>29.113149847094796</v>
      </c>
      <c r="G101" s="85">
        <v>461.30000000000007</v>
      </c>
      <c r="H101" s="247">
        <f t="shared" si="78"/>
        <v>13429.896024464831</v>
      </c>
      <c r="I101" s="598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1107.1199999999972</v>
      </c>
      <c r="O101" s="77">
        <f t="shared" si="80"/>
        <v>58.269473684210375</v>
      </c>
      <c r="P101" s="78">
        <f t="shared" si="81"/>
        <v>-1</v>
      </c>
      <c r="Q101" s="79">
        <f t="shared" si="77"/>
        <v>-10.980526315789625</v>
      </c>
      <c r="R101" s="589">
        <f t="shared" si="82"/>
        <v>0.84143644309329058</v>
      </c>
      <c r="S101" s="910"/>
      <c r="T101" s="248">
        <v>0.68472222222222201</v>
      </c>
      <c r="U101" s="80">
        <v>0.70208333333333317</v>
      </c>
      <c r="V101" s="249">
        <v>6</v>
      </c>
      <c r="W101" s="120">
        <f t="shared" si="83"/>
        <v>25.000000000000071</v>
      </c>
      <c r="X101" s="257"/>
      <c r="Y101" s="257"/>
      <c r="Z101" s="254"/>
      <c r="AA101" s="254"/>
      <c r="AB101" s="895"/>
      <c r="AC101" s="895"/>
      <c r="AD101" s="598"/>
      <c r="AE101" s="598"/>
      <c r="AF101" s="250">
        <f t="shared" si="69"/>
        <v>-277.88000000000284</v>
      </c>
      <c r="AG101" s="251">
        <f t="shared" si="70"/>
        <v>0.79936462093862615</v>
      </c>
      <c r="AH101" s="894"/>
      <c r="AJ101" s="405">
        <f t="shared" si="84"/>
        <v>6</v>
      </c>
      <c r="AK101" s="406">
        <f t="shared" si="85"/>
        <v>6</v>
      </c>
    </row>
    <row r="102" spans="1:37" s="255" customFormat="1" ht="19.2" customHeight="1">
      <c r="A102" s="921"/>
      <c r="B102" s="588" t="s">
        <v>163</v>
      </c>
      <c r="C102" s="213"/>
      <c r="D102" s="113" t="s">
        <v>111</v>
      </c>
      <c r="E102" s="215"/>
      <c r="F102" s="245">
        <v>43.14</v>
      </c>
      <c r="G102" s="85">
        <v>832.65</v>
      </c>
      <c r="H102" s="247">
        <f t="shared" si="78"/>
        <v>35920.521000000001</v>
      </c>
      <c r="I102" s="588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1314.7105263157885</v>
      </c>
      <c r="O102" s="77">
        <f t="shared" si="80"/>
        <v>77.335913312693435</v>
      </c>
      <c r="P102" s="78">
        <f t="shared" si="81"/>
        <v>0</v>
      </c>
      <c r="Q102" s="79">
        <f t="shared" si="77"/>
        <v>-10.899380804953623</v>
      </c>
      <c r="R102" s="589">
        <f t="shared" si="82"/>
        <v>0.87647368421052563</v>
      </c>
      <c r="S102" s="910"/>
      <c r="T102" s="248">
        <v>0.70694444444444426</v>
      </c>
      <c r="U102" s="248">
        <v>0.73333333333333317</v>
      </c>
      <c r="V102" s="249">
        <v>7</v>
      </c>
      <c r="W102" s="120">
        <f t="shared" si="83"/>
        <v>38.000000000000028</v>
      </c>
      <c r="X102" s="257"/>
      <c r="Y102" s="257"/>
      <c r="Z102" s="254"/>
      <c r="AA102" s="254"/>
      <c r="AB102" s="895"/>
      <c r="AC102" s="895"/>
      <c r="AD102" s="598"/>
      <c r="AE102" s="598"/>
      <c r="AF102" s="250">
        <f t="shared" si="69"/>
        <v>-185.28947368421154</v>
      </c>
      <c r="AG102" s="592">
        <f t="shared" si="70"/>
        <v>0.87647368421052563</v>
      </c>
      <c r="AH102" s="894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921"/>
      <c r="B103" s="588" t="s">
        <v>167</v>
      </c>
      <c r="C103" s="258"/>
      <c r="D103" s="113" t="s">
        <v>126</v>
      </c>
      <c r="E103" s="114"/>
      <c r="F103" s="245">
        <v>61.11</v>
      </c>
      <c r="G103" s="85">
        <v>878.24</v>
      </c>
      <c r="H103" s="247">
        <f t="shared" si="78"/>
        <v>53669.246400000004</v>
      </c>
      <c r="I103" s="259">
        <v>1</v>
      </c>
      <c r="J103" s="76">
        <v>16</v>
      </c>
      <c r="K103" s="74">
        <v>1440</v>
      </c>
      <c r="L103" s="77">
        <v>90</v>
      </c>
      <c r="M103" s="129">
        <v>16</v>
      </c>
      <c r="N103" s="74">
        <f t="shared" si="79"/>
        <v>1285.2292682926825</v>
      </c>
      <c r="O103" s="77">
        <f t="shared" si="80"/>
        <v>80.326829268292656</v>
      </c>
      <c r="P103" s="78">
        <f t="shared" si="81"/>
        <v>0</v>
      </c>
      <c r="Q103" s="79">
        <f t="shared" si="77"/>
        <v>-9.6731707317073443</v>
      </c>
      <c r="R103" s="589">
        <f t="shared" si="82"/>
        <v>0.89252032520325175</v>
      </c>
      <c r="S103" s="910"/>
      <c r="T103" s="248">
        <v>0.73819444444444426</v>
      </c>
      <c r="U103" s="248">
        <v>0.7666666666666665</v>
      </c>
      <c r="V103" s="249">
        <v>7</v>
      </c>
      <c r="W103" s="120">
        <f t="shared" si="83"/>
        <v>41.000000000000014</v>
      </c>
      <c r="X103" s="257"/>
      <c r="Y103" s="257"/>
      <c r="Z103" s="254"/>
      <c r="AA103" s="254"/>
      <c r="AB103" s="895"/>
      <c r="AC103" s="895"/>
      <c r="AD103" s="598"/>
      <c r="AE103" s="598"/>
      <c r="AF103" s="84">
        <f t="shared" si="69"/>
        <v>-154.77073170731751</v>
      </c>
      <c r="AG103" s="592">
        <f t="shared" si="70"/>
        <v>0.89252032520325175</v>
      </c>
      <c r="AH103" s="894"/>
      <c r="AJ103" s="405">
        <f t="shared" si="84"/>
        <v>7</v>
      </c>
      <c r="AK103" s="406">
        <f t="shared" si="85"/>
        <v>7</v>
      </c>
    </row>
    <row r="104" spans="1:37" s="255" customFormat="1" ht="19.2" customHeight="1">
      <c r="A104" s="921"/>
      <c r="B104" s="588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89"/>
      <c r="S104" s="911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895"/>
      <c r="AC104" s="895"/>
      <c r="AD104" s="598"/>
      <c r="AE104" s="598"/>
      <c r="AF104" s="250">
        <f t="shared" si="69"/>
        <v>0</v>
      </c>
      <c r="AG104" s="251" t="e">
        <f t="shared" si="70"/>
        <v>#DIV/0!</v>
      </c>
      <c r="AH104" s="894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921"/>
      <c r="B105" s="588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89"/>
      <c r="S105" s="911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895"/>
      <c r="AC105" s="895"/>
      <c r="AD105" s="598"/>
      <c r="AE105" s="598"/>
      <c r="AF105" s="84">
        <f t="shared" si="69"/>
        <v>0</v>
      </c>
      <c r="AG105" s="592" t="e">
        <f t="shared" si="70"/>
        <v>#DIV/0!</v>
      </c>
      <c r="AH105" s="894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89"/>
      <c r="S106" s="9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895"/>
      <c r="AC106" s="895"/>
      <c r="AD106" s="598"/>
      <c r="AE106" s="598"/>
      <c r="AF106" s="84">
        <f t="shared" si="69"/>
        <v>0</v>
      </c>
      <c r="AG106" s="592" t="e">
        <f t="shared" si="70"/>
        <v>#DIV/0!</v>
      </c>
      <c r="AH106" s="894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92"/>
      <c r="S107" s="9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895"/>
      <c r="AC107" s="895"/>
      <c r="AD107" s="598"/>
      <c r="AE107" s="598"/>
      <c r="AF107" s="254"/>
      <c r="AG107" s="592"/>
      <c r="AH107" s="894"/>
      <c r="AJ107" s="405" t="str">
        <f t="shared" si="84"/>
        <v/>
      </c>
      <c r="AK107" s="406" t="str">
        <f t="shared" si="85"/>
        <v/>
      </c>
    </row>
    <row r="108" spans="1:37" ht="19.2" customHeight="1">
      <c r="A108" s="921"/>
      <c r="B108" s="142">
        <v>0</v>
      </c>
      <c r="C108" s="132" t="s">
        <v>949</v>
      </c>
      <c r="D108" s="891" t="s">
        <v>927</v>
      </c>
      <c r="E108" s="891"/>
      <c r="F108" s="263"/>
      <c r="G108" s="103"/>
      <c r="H108" s="134"/>
      <c r="I108" s="135"/>
      <c r="J108" s="103">
        <v>18.5</v>
      </c>
      <c r="K108" s="103">
        <v>1434.375</v>
      </c>
      <c r="L108" s="136">
        <v>78.206849845201234</v>
      </c>
      <c r="M108" s="103">
        <f t="shared" ref="M108:O108" si="86">AVERAGE(M96:M107)</f>
        <v>18.375</v>
      </c>
      <c r="N108" s="103">
        <f t="shared" si="86"/>
        <v>1242.8517771298002</v>
      </c>
      <c r="O108" s="136">
        <f t="shared" si="86"/>
        <v>68.293953231964394</v>
      </c>
      <c r="P108" s="84">
        <f t="shared" ref="P108:P117" si="87">M108-J108</f>
        <v>-0.125</v>
      </c>
      <c r="Q108" s="119">
        <f t="shared" ref="Q108:Q117" si="88">O108-L108</f>
        <v>-9.912896613236839</v>
      </c>
      <c r="R108" s="137">
        <f t="shared" ref="R108:R117" si="89">O108/L108</f>
        <v>0.87324771892925057</v>
      </c>
      <c r="S108" s="911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1</v>
      </c>
      <c r="AE108" s="139">
        <f>SUM(AE96:AE107)</f>
        <v>0</v>
      </c>
      <c r="AF108" s="84">
        <f t="shared" si="69"/>
        <v>-191.52322287019979</v>
      </c>
      <c r="AG108" s="592">
        <f t="shared" si="70"/>
        <v>0.86647618449136399</v>
      </c>
      <c r="AH108" s="894"/>
      <c r="AK108" s="404"/>
    </row>
    <row r="109" spans="1:37" ht="19.2" customHeight="1">
      <c r="A109" s="912" t="s">
        <v>950</v>
      </c>
      <c r="B109" s="588" t="s">
        <v>166</v>
      </c>
      <c r="C109" s="595"/>
      <c r="D109" s="264" t="s">
        <v>123</v>
      </c>
      <c r="E109" s="72"/>
      <c r="F109" s="73">
        <v>51.44</v>
      </c>
      <c r="G109" s="74">
        <v>1161</v>
      </c>
      <c r="H109" s="75">
        <f t="shared" ref="H109:H119" si="90">F109*G109</f>
        <v>59721.84</v>
      </c>
      <c r="I109" s="588"/>
      <c r="J109" s="76">
        <v>20</v>
      </c>
      <c r="K109" s="74">
        <v>1440</v>
      </c>
      <c r="L109" s="77">
        <v>72</v>
      </c>
      <c r="M109" s="586">
        <v>20</v>
      </c>
      <c r="N109" s="74">
        <f t="shared" ref="N109:N117" si="91">G109/W109*60</f>
        <v>1180.6779661016958</v>
      </c>
      <c r="O109" s="77">
        <f t="shared" ref="O109:O117" si="92">N109/M109</f>
        <v>59.03389830508479</v>
      </c>
      <c r="P109" s="78">
        <f t="shared" si="87"/>
        <v>0</v>
      </c>
      <c r="Q109" s="79">
        <f t="shared" si="88"/>
        <v>-12.96610169491521</v>
      </c>
      <c r="R109" s="589">
        <f t="shared" si="89"/>
        <v>0.81991525423728873</v>
      </c>
      <c r="S109" s="915">
        <f>R121</f>
        <v>0.91453106715055588</v>
      </c>
      <c r="T109" s="265">
        <v>0.5</v>
      </c>
      <c r="U109" s="265">
        <v>0.54097222222222219</v>
      </c>
      <c r="V109" s="266">
        <v>5</v>
      </c>
      <c r="W109" s="585">
        <f t="shared" si="83"/>
        <v>58.99999999999995</v>
      </c>
      <c r="X109" s="83"/>
      <c r="Y109" s="83"/>
      <c r="Z109" s="84"/>
      <c r="AA109" s="84"/>
      <c r="AB109" s="895"/>
      <c r="AC109" s="895"/>
      <c r="AD109" s="598"/>
      <c r="AE109" s="598"/>
      <c r="AF109" s="78">
        <f t="shared" si="69"/>
        <v>-259.3220338983042</v>
      </c>
      <c r="AG109" s="160">
        <f t="shared" si="70"/>
        <v>0.81991525423728873</v>
      </c>
      <c r="AH109" s="894">
        <f>AG121</f>
        <v>0.90491191331447918</v>
      </c>
      <c r="AJ109" s="62" t="str">
        <f>A109</f>
        <v>綜合一組
(ET-55)</v>
      </c>
      <c r="AK109" s="404">
        <f>AVERAGE(AK110:AK120)</f>
        <v>6.2500000000000338</v>
      </c>
    </row>
    <row r="110" spans="1:37" ht="19.2" customHeight="1">
      <c r="A110" s="913"/>
      <c r="B110" s="588" t="s">
        <v>165</v>
      </c>
      <c r="C110" s="213"/>
      <c r="D110" s="71" t="s">
        <v>133</v>
      </c>
      <c r="E110" s="215"/>
      <c r="F110" s="73">
        <v>29.965493443754308</v>
      </c>
      <c r="G110" s="212">
        <v>1692</v>
      </c>
      <c r="H110" s="75">
        <f t="shared" si="90"/>
        <v>50701.614906832292</v>
      </c>
      <c r="I110" s="588"/>
      <c r="J110" s="76">
        <v>18</v>
      </c>
      <c r="K110" s="74">
        <v>1200</v>
      </c>
      <c r="L110" s="77">
        <v>66.666666666666671</v>
      </c>
      <c r="M110" s="586">
        <v>18</v>
      </c>
      <c r="N110" s="74">
        <f t="shared" si="91"/>
        <v>1068.6315789473686</v>
      </c>
      <c r="O110" s="77">
        <f t="shared" si="92"/>
        <v>59.368421052631589</v>
      </c>
      <c r="P110" s="78">
        <f t="shared" si="87"/>
        <v>0</v>
      </c>
      <c r="Q110" s="79">
        <f t="shared" si="88"/>
        <v>-7.298245614035082</v>
      </c>
      <c r="R110" s="589">
        <f t="shared" si="89"/>
        <v>0.89052631578947383</v>
      </c>
      <c r="S110" s="901"/>
      <c r="T110" s="265">
        <v>0.54583333333333328</v>
      </c>
      <c r="U110" s="265">
        <v>0.61180555555555549</v>
      </c>
      <c r="V110" s="266">
        <v>7</v>
      </c>
      <c r="W110" s="585">
        <f t="shared" si="83"/>
        <v>94.999999999999986</v>
      </c>
      <c r="X110" s="227"/>
      <c r="Y110" s="227"/>
      <c r="Z110" s="84"/>
      <c r="AA110" s="84"/>
      <c r="AB110" s="895"/>
      <c r="AC110" s="895"/>
      <c r="AD110" s="598"/>
      <c r="AE110" s="598"/>
      <c r="AF110" s="78">
        <f t="shared" si="69"/>
        <v>-131.36842105263145</v>
      </c>
      <c r="AG110" s="160">
        <f t="shared" si="70"/>
        <v>0.89052631578947383</v>
      </c>
      <c r="AH110" s="894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913"/>
      <c r="B111" s="588" t="s">
        <v>165</v>
      </c>
      <c r="C111" s="213"/>
      <c r="D111" s="214" t="s">
        <v>110</v>
      </c>
      <c r="E111" s="215"/>
      <c r="F111" s="73">
        <v>35.83</v>
      </c>
      <c r="G111" s="85">
        <v>2046.1</v>
      </c>
      <c r="H111" s="75">
        <f t="shared" si="90"/>
        <v>73311.762999999992</v>
      </c>
      <c r="I111" s="598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91"/>
        <v>2080.7796610169507</v>
      </c>
      <c r="O111" s="77">
        <f t="shared" si="92"/>
        <v>189.16178736517733</v>
      </c>
      <c r="P111" s="78">
        <f t="shared" si="87"/>
        <v>0</v>
      </c>
      <c r="Q111" s="79">
        <f t="shared" si="88"/>
        <v>-15.3836671802772</v>
      </c>
      <c r="R111" s="589">
        <f t="shared" si="89"/>
        <v>0.92479096045197817</v>
      </c>
      <c r="S111" s="901"/>
      <c r="T111" s="265">
        <v>0.62708333333333321</v>
      </c>
      <c r="U111" s="265">
        <v>0.6680555555555554</v>
      </c>
      <c r="V111" s="266">
        <v>22</v>
      </c>
      <c r="W111" s="585">
        <f t="shared" si="83"/>
        <v>58.99999999999995</v>
      </c>
      <c r="X111" s="83">
        <v>0.6166666666666667</v>
      </c>
      <c r="Y111" s="83">
        <v>0.62638888888888888</v>
      </c>
      <c r="Z111" s="84"/>
      <c r="AA111" s="84"/>
      <c r="AB111" s="895"/>
      <c r="AC111" s="895"/>
      <c r="AD111" s="598"/>
      <c r="AE111" s="598">
        <v>1</v>
      </c>
      <c r="AF111" s="78">
        <f t="shared" si="69"/>
        <v>-169.22033898304926</v>
      </c>
      <c r="AG111" s="160">
        <f t="shared" si="70"/>
        <v>0.92479096045197806</v>
      </c>
      <c r="AH111" s="894"/>
      <c r="AJ111" s="405">
        <f t="shared" ref="AJ111:AJ120" si="93">IF((IF(V111&lt;10,V111,(X111-U110)*1440))=0,"",IF(V111&lt;10,V111,(X111-U110)*1440))</f>
        <v>7.000000000000135</v>
      </c>
      <c r="AK111" s="406">
        <f t="shared" ref="AK111:AK120" si="94">IF(AJ111&gt;4,AJ111,"")</f>
        <v>7.000000000000135</v>
      </c>
    </row>
    <row r="112" spans="1:37" ht="19.2" customHeight="1">
      <c r="A112" s="913"/>
      <c r="B112" s="588" t="s">
        <v>166</v>
      </c>
      <c r="C112" s="213"/>
      <c r="D112" s="214" t="s">
        <v>135</v>
      </c>
      <c r="E112" s="114"/>
      <c r="F112" s="73">
        <v>58.17</v>
      </c>
      <c r="G112" s="85">
        <v>1185</v>
      </c>
      <c r="H112" s="75">
        <f t="shared" si="90"/>
        <v>68931.45</v>
      </c>
      <c r="I112" s="598"/>
      <c r="J112" s="76">
        <v>14</v>
      </c>
      <c r="K112" s="74">
        <v>1440</v>
      </c>
      <c r="L112" s="77">
        <v>102.85714285714286</v>
      </c>
      <c r="M112" s="586">
        <v>14</v>
      </c>
      <c r="N112" s="74">
        <f t="shared" si="91"/>
        <v>1367.3076923076931</v>
      </c>
      <c r="O112" s="77">
        <f t="shared" si="92"/>
        <v>97.664835164835225</v>
      </c>
      <c r="P112" s="78">
        <f t="shared" si="87"/>
        <v>0</v>
      </c>
      <c r="Q112" s="79">
        <f t="shared" si="88"/>
        <v>-5.1923076923076366</v>
      </c>
      <c r="R112" s="589">
        <f t="shared" si="89"/>
        <v>0.94951923076923128</v>
      </c>
      <c r="S112" s="901"/>
      <c r="T112" s="265">
        <v>0.70833333333333337</v>
      </c>
      <c r="U112" s="265">
        <v>0.74444444444444446</v>
      </c>
      <c r="V112" s="266">
        <v>5</v>
      </c>
      <c r="W112" s="585">
        <f t="shared" si="83"/>
        <v>51.999999999999972</v>
      </c>
      <c r="X112" s="253"/>
      <c r="Y112" s="253"/>
      <c r="Z112" s="84"/>
      <c r="AA112" s="84"/>
      <c r="AB112" s="895"/>
      <c r="AC112" s="895"/>
      <c r="AD112" s="598"/>
      <c r="AE112" s="598"/>
      <c r="AF112" s="78">
        <f t="shared" si="69"/>
        <v>-72.69230769230694</v>
      </c>
      <c r="AG112" s="160">
        <f t="shared" si="70"/>
        <v>0.94951923076923128</v>
      </c>
      <c r="AH112" s="894"/>
      <c r="AJ112" s="405">
        <f t="shared" si="93"/>
        <v>5</v>
      </c>
      <c r="AK112" s="406">
        <f t="shared" si="94"/>
        <v>5</v>
      </c>
    </row>
    <row r="113" spans="1:37" s="255" customFormat="1" ht="19.2" customHeight="1">
      <c r="A113" s="913"/>
      <c r="B113" s="588" t="s">
        <v>166</v>
      </c>
      <c r="C113" s="213"/>
      <c r="D113" s="214" t="s">
        <v>134</v>
      </c>
      <c r="E113" s="114"/>
      <c r="F113" s="73">
        <v>55.56</v>
      </c>
      <c r="G113" s="85">
        <v>1167</v>
      </c>
      <c r="H113" s="75">
        <f t="shared" si="90"/>
        <v>64838.520000000004</v>
      </c>
      <c r="I113" s="598"/>
      <c r="J113" s="76">
        <v>16</v>
      </c>
      <c r="K113" s="74">
        <v>1440</v>
      </c>
      <c r="L113" s="77">
        <v>90</v>
      </c>
      <c r="M113" s="591">
        <v>16</v>
      </c>
      <c r="N113" s="74">
        <f t="shared" si="91"/>
        <v>1346.5384615384623</v>
      </c>
      <c r="O113" s="77">
        <f t="shared" si="92"/>
        <v>84.158653846153896</v>
      </c>
      <c r="P113" s="78">
        <f t="shared" si="87"/>
        <v>0</v>
      </c>
      <c r="Q113" s="79">
        <f t="shared" si="88"/>
        <v>-5.8413461538461036</v>
      </c>
      <c r="R113" s="589">
        <f t="shared" si="89"/>
        <v>0.93509615384615441</v>
      </c>
      <c r="S113" s="901"/>
      <c r="T113" s="265">
        <v>0.74861111111111112</v>
      </c>
      <c r="U113" s="265">
        <v>0.78472222222222221</v>
      </c>
      <c r="V113" s="266">
        <v>6</v>
      </c>
      <c r="W113" s="585">
        <f t="shared" si="83"/>
        <v>51.999999999999972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-93.461538461537657</v>
      </c>
      <c r="AG113" s="160">
        <f t="shared" si="70"/>
        <v>0.93509615384615441</v>
      </c>
      <c r="AH113" s="894"/>
      <c r="AJ113" s="405">
        <f t="shared" si="93"/>
        <v>6</v>
      </c>
      <c r="AK113" s="406">
        <f t="shared" si="94"/>
        <v>6</v>
      </c>
    </row>
    <row r="114" spans="1:37" s="255" customFormat="1" ht="19.2" customHeight="1">
      <c r="A114" s="913"/>
      <c r="B114" s="588" t="s">
        <v>166</v>
      </c>
      <c r="C114" s="213"/>
      <c r="D114" s="113" t="s">
        <v>151</v>
      </c>
      <c r="E114" s="72"/>
      <c r="F114" s="73">
        <v>50.49</v>
      </c>
      <c r="G114" s="74">
        <v>1387</v>
      </c>
      <c r="H114" s="75">
        <f t="shared" si="90"/>
        <v>70029.63</v>
      </c>
      <c r="I114" s="598"/>
      <c r="J114" s="76">
        <v>14</v>
      </c>
      <c r="K114" s="74">
        <v>1440</v>
      </c>
      <c r="L114" s="77">
        <v>102.85714285714286</v>
      </c>
      <c r="M114" s="591">
        <v>14</v>
      </c>
      <c r="N114" s="74">
        <f t="shared" si="91"/>
        <v>1364.2622950819684</v>
      </c>
      <c r="O114" s="77">
        <f t="shared" si="92"/>
        <v>97.447306791569176</v>
      </c>
      <c r="P114" s="78">
        <f t="shared" si="87"/>
        <v>0</v>
      </c>
      <c r="Q114" s="79">
        <f t="shared" si="88"/>
        <v>-5.4098360655736855</v>
      </c>
      <c r="R114" s="589">
        <f t="shared" si="89"/>
        <v>0.94740437158470026</v>
      </c>
      <c r="S114" s="901"/>
      <c r="T114" s="265">
        <v>0.7895833333333333</v>
      </c>
      <c r="U114" s="265">
        <v>0.83194444444444438</v>
      </c>
      <c r="V114" s="266">
        <v>7</v>
      </c>
      <c r="W114" s="585">
        <f t="shared" si="83"/>
        <v>60.999999999999943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-75.737704918031568</v>
      </c>
      <c r="AG114" s="160">
        <f t="shared" si="70"/>
        <v>0.94740437158470026</v>
      </c>
      <c r="AH114" s="894"/>
      <c r="AJ114" s="405">
        <f t="shared" si="93"/>
        <v>7</v>
      </c>
      <c r="AK114" s="406">
        <f t="shared" si="94"/>
        <v>7</v>
      </c>
    </row>
    <row r="115" spans="1:37" s="255" customFormat="1" ht="19.2" customHeight="1">
      <c r="A115" s="913"/>
      <c r="B115" s="588" t="s">
        <v>166</v>
      </c>
      <c r="C115" s="213"/>
      <c r="D115" s="113" t="s">
        <v>144</v>
      </c>
      <c r="E115" s="114"/>
      <c r="F115" s="73">
        <v>57.3</v>
      </c>
      <c r="G115" s="268">
        <v>957</v>
      </c>
      <c r="H115" s="75">
        <f t="shared" si="90"/>
        <v>54836.1</v>
      </c>
      <c r="I115" s="598"/>
      <c r="J115" s="76">
        <v>19</v>
      </c>
      <c r="K115" s="74">
        <v>1440</v>
      </c>
      <c r="L115" s="77">
        <v>75.78947368421052</v>
      </c>
      <c r="M115" s="591">
        <v>19</v>
      </c>
      <c r="N115" s="74">
        <f t="shared" si="91"/>
        <v>1400.4878048780483</v>
      </c>
      <c r="O115" s="77">
        <f t="shared" si="92"/>
        <v>73.709884467265695</v>
      </c>
      <c r="P115" s="78">
        <f t="shared" si="87"/>
        <v>0</v>
      </c>
      <c r="Q115" s="79">
        <f t="shared" si="88"/>
        <v>-2.0795892169448251</v>
      </c>
      <c r="R115" s="589">
        <f t="shared" si="89"/>
        <v>0.97256097560975574</v>
      </c>
      <c r="S115" s="901"/>
      <c r="T115" s="265">
        <v>0.8472222222222221</v>
      </c>
      <c r="U115" s="265">
        <v>0.87569444444444433</v>
      </c>
      <c r="V115" s="266">
        <v>22</v>
      </c>
      <c r="W115" s="585">
        <f t="shared" si="83"/>
        <v>41.000000000000014</v>
      </c>
      <c r="X115" s="253">
        <v>0.83611111111111114</v>
      </c>
      <c r="Y115" s="253">
        <v>0.84652777777777777</v>
      </c>
      <c r="Z115" s="254"/>
      <c r="AA115" s="254"/>
      <c r="AB115" s="895"/>
      <c r="AC115" s="895"/>
      <c r="AD115" s="258"/>
      <c r="AE115" s="258"/>
      <c r="AF115" s="78">
        <f t="shared" si="69"/>
        <v>-39.512195121951663</v>
      </c>
      <c r="AG115" s="160">
        <f t="shared" si="70"/>
        <v>0.97256097560975574</v>
      </c>
      <c r="AH115" s="894"/>
      <c r="AJ115" s="405">
        <f t="shared" si="93"/>
        <v>6.0000000000001386</v>
      </c>
      <c r="AK115" s="406">
        <f t="shared" si="94"/>
        <v>6.0000000000001386</v>
      </c>
    </row>
    <row r="116" spans="1:37" s="255" customFormat="1" ht="19.2" customHeight="1">
      <c r="A116" s="913"/>
      <c r="B116" s="588" t="s">
        <v>166</v>
      </c>
      <c r="C116" s="86"/>
      <c r="D116" s="113" t="s">
        <v>190</v>
      </c>
      <c r="E116" s="114"/>
      <c r="F116" s="73">
        <v>47.6</v>
      </c>
      <c r="G116" s="268">
        <v>2353</v>
      </c>
      <c r="H116" s="75">
        <f t="shared" si="90"/>
        <v>112002.8</v>
      </c>
      <c r="I116" s="598"/>
      <c r="J116" s="76">
        <v>21</v>
      </c>
      <c r="K116" s="74">
        <v>1440</v>
      </c>
      <c r="L116" s="77">
        <v>68.571428571428569</v>
      </c>
      <c r="M116" s="591">
        <v>21</v>
      </c>
      <c r="N116" s="74">
        <f t="shared" si="91"/>
        <v>1357.5000000000007</v>
      </c>
      <c r="O116" s="77">
        <f t="shared" si="92"/>
        <v>64.642857142857181</v>
      </c>
      <c r="P116" s="78">
        <f t="shared" si="87"/>
        <v>0</v>
      </c>
      <c r="Q116" s="79">
        <f t="shared" si="88"/>
        <v>-3.928571428571388</v>
      </c>
      <c r="R116" s="589">
        <f t="shared" si="89"/>
        <v>0.94270833333333393</v>
      </c>
      <c r="S116" s="901"/>
      <c r="T116" s="265">
        <v>0.87986111111111098</v>
      </c>
      <c r="U116" s="265">
        <v>0.95208333333333317</v>
      </c>
      <c r="V116" s="266">
        <v>6</v>
      </c>
      <c r="W116" s="585">
        <f t="shared" si="83"/>
        <v>103.99999999999994</v>
      </c>
      <c r="X116" s="253"/>
      <c r="Y116" s="253"/>
      <c r="Z116" s="254"/>
      <c r="AA116" s="254"/>
      <c r="AB116" s="895"/>
      <c r="AC116" s="895"/>
      <c r="AD116" s="258"/>
      <c r="AE116" s="258"/>
      <c r="AF116" s="78">
        <f t="shared" si="69"/>
        <v>-82.499999999999318</v>
      </c>
      <c r="AG116" s="160">
        <f t="shared" si="70"/>
        <v>0.94270833333333381</v>
      </c>
      <c r="AH116" s="894"/>
      <c r="AJ116" s="405">
        <f t="shared" si="93"/>
        <v>6</v>
      </c>
      <c r="AK116" s="406">
        <f t="shared" si="94"/>
        <v>6</v>
      </c>
    </row>
    <row r="117" spans="1:37" s="255" customFormat="1" ht="19.2" customHeight="1">
      <c r="A117" s="913"/>
      <c r="B117" s="588" t="s">
        <v>166</v>
      </c>
      <c r="C117" s="86"/>
      <c r="D117" s="113" t="s">
        <v>154</v>
      </c>
      <c r="E117" s="114"/>
      <c r="F117" s="73">
        <v>54.5</v>
      </c>
      <c r="G117" s="268">
        <v>395</v>
      </c>
      <c r="H117" s="75">
        <f t="shared" si="90"/>
        <v>21527.5</v>
      </c>
      <c r="I117" s="598"/>
      <c r="J117" s="76">
        <v>21</v>
      </c>
      <c r="K117" s="74">
        <v>1440</v>
      </c>
      <c r="L117" s="77">
        <v>68.571428571428569</v>
      </c>
      <c r="M117" s="591">
        <v>20</v>
      </c>
      <c r="N117" s="74">
        <f t="shared" si="91"/>
        <v>1077.2727272727154</v>
      </c>
      <c r="O117" s="77">
        <f t="shared" si="92"/>
        <v>53.86363636363577</v>
      </c>
      <c r="P117" s="78">
        <f t="shared" si="87"/>
        <v>-1</v>
      </c>
      <c r="Q117" s="79">
        <f t="shared" si="88"/>
        <v>-14.707792207792799</v>
      </c>
      <c r="R117" s="589">
        <f t="shared" si="89"/>
        <v>0.78551136363635499</v>
      </c>
      <c r="S117" s="901"/>
      <c r="T117" s="265">
        <v>0.95624999999999982</v>
      </c>
      <c r="U117" s="265">
        <v>0.97152777777777777</v>
      </c>
      <c r="V117" s="266">
        <v>6</v>
      </c>
      <c r="W117" s="585">
        <f t="shared" si="83"/>
        <v>22.000000000000242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-362.72727272728457</v>
      </c>
      <c r="AG117" s="160">
        <f t="shared" si="70"/>
        <v>0.74810606060605234</v>
      </c>
      <c r="AH117" s="894"/>
      <c r="AJ117" s="405">
        <f t="shared" si="93"/>
        <v>6</v>
      </c>
      <c r="AK117" s="406">
        <f t="shared" si="94"/>
        <v>6</v>
      </c>
    </row>
    <row r="118" spans="1:37" s="255" customFormat="1" ht="19.2" customHeight="1">
      <c r="A118" s="913"/>
      <c r="B118" s="588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598"/>
      <c r="J118" s="76"/>
      <c r="K118" s="74"/>
      <c r="L118" s="77"/>
      <c r="M118" s="591"/>
      <c r="N118" s="74"/>
      <c r="O118" s="77"/>
      <c r="P118" s="78"/>
      <c r="Q118" s="79"/>
      <c r="R118" s="589"/>
      <c r="S118" s="901"/>
      <c r="T118" s="265"/>
      <c r="U118" s="265"/>
      <c r="V118" s="266"/>
      <c r="W118" s="585">
        <f t="shared" si="83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913"/>
      <c r="B119" s="588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598"/>
      <c r="J119" s="76"/>
      <c r="K119" s="74"/>
      <c r="L119" s="77"/>
      <c r="M119" s="591"/>
      <c r="N119" s="74"/>
      <c r="O119" s="77"/>
      <c r="P119" s="78"/>
      <c r="Q119" s="79"/>
      <c r="R119" s="589"/>
      <c r="S119" s="901"/>
      <c r="T119" s="265"/>
      <c r="U119" s="265"/>
      <c r="V119" s="266"/>
      <c r="W119" s="585">
        <f t="shared" si="83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913"/>
      <c r="B120" s="588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98"/>
      <c r="J120" s="216"/>
      <c r="K120" s="270"/>
      <c r="L120" s="77"/>
      <c r="M120" s="591"/>
      <c r="N120" s="217"/>
      <c r="O120" s="262"/>
      <c r="P120" s="197"/>
      <c r="Q120" s="79"/>
      <c r="R120" s="589"/>
      <c r="S120" s="901"/>
      <c r="T120" s="265"/>
      <c r="U120" s="265"/>
      <c r="V120" s="266"/>
      <c r="W120" s="585">
        <f t="shared" si="83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3"/>
        <v/>
      </c>
      <c r="AK120" s="406" t="str">
        <f t="shared" si="94"/>
        <v/>
      </c>
    </row>
    <row r="121" spans="1:37" ht="19.2" customHeight="1">
      <c r="A121" s="914"/>
      <c r="B121" s="156">
        <v>0</v>
      </c>
      <c r="C121" s="132" t="s">
        <v>939</v>
      </c>
      <c r="D121" s="271" t="s">
        <v>927</v>
      </c>
      <c r="E121" s="272"/>
      <c r="F121" s="205"/>
      <c r="G121" s="273"/>
      <c r="H121" s="274"/>
      <c r="I121" s="275"/>
      <c r="J121" s="238">
        <v>17.111111111111111</v>
      </c>
      <c r="K121" s="238">
        <v>1503.3333333333333</v>
      </c>
      <c r="L121" s="239">
        <v>94.650970861497186</v>
      </c>
      <c r="M121" s="238">
        <f>AVERAGE(M109:M120)</f>
        <v>17</v>
      </c>
      <c r="N121" s="238">
        <f t="shared" ref="N121:O121" si="95">AVERAGE(N109:N120)</f>
        <v>1360.3842430161003</v>
      </c>
      <c r="O121" s="239">
        <f t="shared" si="95"/>
        <v>86.561253388801191</v>
      </c>
      <c r="P121" s="78">
        <f t="shared" ref="P121:P128" si="96">M121-J121</f>
        <v>-0.11111111111111072</v>
      </c>
      <c r="Q121" s="79">
        <f t="shared" ref="Q121:Q128" si="97">O121-L121</f>
        <v>-8.0897174726959946</v>
      </c>
      <c r="R121" s="209">
        <f t="shared" ref="R121:R128" si="98">O121/L121</f>
        <v>0.91453106715055588</v>
      </c>
      <c r="S121" s="909"/>
      <c r="T121" s="198"/>
      <c r="U121" s="198"/>
      <c r="V121" s="74"/>
      <c r="W121" s="585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0</v>
      </c>
      <c r="AE121" s="139">
        <f>SUM(AE109:AE120)</f>
        <v>1</v>
      </c>
      <c r="AF121" s="78">
        <f>N121-K121</f>
        <v>-142.94909031723296</v>
      </c>
      <c r="AG121" s="160">
        <f>N121/K121</f>
        <v>0.90491191331447918</v>
      </c>
      <c r="AH121" s="894"/>
    </row>
    <row r="122" spans="1:37" ht="19.2" customHeight="1">
      <c r="A122" s="916" t="s">
        <v>940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1343</v>
      </c>
      <c r="H122" s="75">
        <f t="shared" ref="H122:H132" si="99">F122*G122</f>
        <v>79962.22</v>
      </c>
      <c r="I122" s="588"/>
      <c r="J122" s="76">
        <v>18</v>
      </c>
      <c r="K122" s="74">
        <v>1385</v>
      </c>
      <c r="L122" s="77">
        <v>76.944444444444443</v>
      </c>
      <c r="M122" s="586">
        <v>18</v>
      </c>
      <c r="N122" s="212">
        <f t="shared" ref="N122:N128" si="100">G122/W122*60</f>
        <v>1299.6774193548399</v>
      </c>
      <c r="O122" s="276">
        <f t="shared" ref="O122:O128" si="101">N122/M122</f>
        <v>72.204301075268887</v>
      </c>
      <c r="P122" s="140">
        <f t="shared" si="96"/>
        <v>0</v>
      </c>
      <c r="Q122" s="220">
        <f t="shared" si="97"/>
        <v>-4.7401433691755557</v>
      </c>
      <c r="R122" s="141">
        <f t="shared" si="98"/>
        <v>0.93839524863165347</v>
      </c>
      <c r="S122" s="910">
        <f>R134</f>
        <v>0.96269591220680861</v>
      </c>
      <c r="T122" s="198">
        <v>0.5</v>
      </c>
      <c r="U122" s="198">
        <v>0.54305555555555551</v>
      </c>
      <c r="V122" s="266">
        <v>5</v>
      </c>
      <c r="W122" s="585">
        <f t="shared" si="83"/>
        <v>61.999999999999943</v>
      </c>
      <c r="X122" s="83"/>
      <c r="Y122" s="83"/>
      <c r="Z122" s="84"/>
      <c r="AA122" s="84"/>
      <c r="AB122" s="895"/>
      <c r="AC122" s="895"/>
      <c r="AD122" s="598"/>
      <c r="AE122" s="598"/>
      <c r="AF122" s="78">
        <f t="shared" si="69"/>
        <v>-85.322580645160087</v>
      </c>
      <c r="AG122" s="589">
        <f t="shared" si="70"/>
        <v>0.93839524863165336</v>
      </c>
      <c r="AH122" s="909">
        <f>AG134</f>
        <v>0.96208326527813492</v>
      </c>
      <c r="AJ122" s="62" t="str">
        <f>A122</f>
        <v>綜合二組
(ET-55)</v>
      </c>
      <c r="AK122" s="404">
        <f>AVERAGE(AK123:AK133)</f>
        <v>6.3333333333334068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1730</v>
      </c>
      <c r="H123" s="75">
        <f t="shared" si="99"/>
        <v>101499.1</v>
      </c>
      <c r="I123" s="598"/>
      <c r="J123" s="76">
        <v>19</v>
      </c>
      <c r="K123" s="74">
        <v>1440</v>
      </c>
      <c r="L123" s="77">
        <v>75.78947368421052</v>
      </c>
      <c r="M123" s="591">
        <v>19</v>
      </c>
      <c r="N123" s="85">
        <f t="shared" si="100"/>
        <v>1330.76923076923</v>
      </c>
      <c r="O123" s="118">
        <f t="shared" si="101"/>
        <v>70.040485829959479</v>
      </c>
      <c r="P123" s="84">
        <f t="shared" si="96"/>
        <v>0</v>
      </c>
      <c r="Q123" s="119">
        <f t="shared" si="97"/>
        <v>-5.7489878542510411</v>
      </c>
      <c r="R123" s="592">
        <f t="shared" si="98"/>
        <v>0.92414529914529875</v>
      </c>
      <c r="S123" s="910"/>
      <c r="T123" s="198">
        <v>0.54791666666666661</v>
      </c>
      <c r="U123" s="198">
        <v>0.6020833333333333</v>
      </c>
      <c r="V123" s="266">
        <v>7</v>
      </c>
      <c r="W123" s="585">
        <f t="shared" si="83"/>
        <v>78.000000000000043</v>
      </c>
      <c r="X123" s="83"/>
      <c r="Y123" s="83"/>
      <c r="Z123" s="84"/>
      <c r="AA123" s="84"/>
      <c r="AB123" s="895"/>
      <c r="AC123" s="895"/>
      <c r="AD123" s="598"/>
      <c r="AE123" s="598"/>
      <c r="AF123" s="78">
        <f t="shared" si="69"/>
        <v>-109.23076923076997</v>
      </c>
      <c r="AG123" s="589">
        <f t="shared" si="70"/>
        <v>0.92414529914529864</v>
      </c>
      <c r="AH123" s="910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2160</v>
      </c>
      <c r="H124" s="75">
        <f t="shared" si="99"/>
        <v>128563.20000000001</v>
      </c>
      <c r="I124" s="277"/>
      <c r="J124" s="76">
        <v>21</v>
      </c>
      <c r="K124" s="74">
        <v>1385</v>
      </c>
      <c r="L124" s="77">
        <v>65.952380952380949</v>
      </c>
      <c r="M124" s="586">
        <v>21</v>
      </c>
      <c r="N124" s="212">
        <f t="shared" si="100"/>
        <v>1309.0909090909095</v>
      </c>
      <c r="O124" s="276">
        <f t="shared" si="101"/>
        <v>62.337662337662358</v>
      </c>
      <c r="P124" s="140">
        <f t="shared" si="96"/>
        <v>0</v>
      </c>
      <c r="Q124" s="220">
        <f t="shared" si="97"/>
        <v>-3.6147186147185906</v>
      </c>
      <c r="R124" s="141">
        <f t="shared" si="98"/>
        <v>0.94519199212340044</v>
      </c>
      <c r="S124" s="917"/>
      <c r="T124" s="198">
        <v>0.61736111111111103</v>
      </c>
      <c r="U124" s="198">
        <v>0.68611111111111101</v>
      </c>
      <c r="V124" s="266">
        <v>22</v>
      </c>
      <c r="W124" s="585">
        <f t="shared" si="83"/>
        <v>98.999999999999972</v>
      </c>
      <c r="X124" s="227">
        <v>0.60625000000000007</v>
      </c>
      <c r="Y124" s="227">
        <v>0.6166666666666667</v>
      </c>
      <c r="Z124" s="84"/>
      <c r="AA124" s="84"/>
      <c r="AB124" s="895"/>
      <c r="AC124" s="895"/>
      <c r="AD124" s="598"/>
      <c r="AE124" s="598"/>
      <c r="AF124" s="140">
        <f t="shared" si="69"/>
        <v>-75.909090909090537</v>
      </c>
      <c r="AG124" s="141">
        <f t="shared" si="70"/>
        <v>0.94519199212340033</v>
      </c>
      <c r="AH124" s="910"/>
      <c r="AJ124" s="405">
        <f t="shared" si="102"/>
        <v>6.0000000000001386</v>
      </c>
      <c r="AK124" s="406">
        <f t="shared" ref="AK124:AK133" si="103">IF(AJ124&gt;4,AJ124,"")</f>
        <v>6.0000000000001386</v>
      </c>
    </row>
    <row r="125" spans="1:37" ht="19.2" customHeight="1">
      <c r="A125" s="916"/>
      <c r="B125" s="168" t="s">
        <v>166</v>
      </c>
      <c r="C125" s="127"/>
      <c r="D125" s="71" t="s">
        <v>141</v>
      </c>
      <c r="E125" s="72"/>
      <c r="F125" s="73">
        <v>56.79</v>
      </c>
      <c r="G125" s="74">
        <v>1445</v>
      </c>
      <c r="H125" s="75">
        <f t="shared" si="99"/>
        <v>82061.55</v>
      </c>
      <c r="I125" s="588"/>
      <c r="J125" s="76">
        <v>18</v>
      </c>
      <c r="K125" s="74">
        <v>1636</v>
      </c>
      <c r="L125" s="77">
        <v>90.888888888888886</v>
      </c>
      <c r="M125" s="586">
        <v>18</v>
      </c>
      <c r="N125" s="85">
        <f t="shared" si="100"/>
        <v>1605.5555555555563</v>
      </c>
      <c r="O125" s="118">
        <f t="shared" si="101"/>
        <v>89.197530864197574</v>
      </c>
      <c r="P125" s="84">
        <f t="shared" si="96"/>
        <v>0</v>
      </c>
      <c r="Q125" s="119">
        <f t="shared" si="97"/>
        <v>-1.6913580246913114</v>
      </c>
      <c r="R125" s="592">
        <f t="shared" si="98"/>
        <v>0.98139092637870196</v>
      </c>
      <c r="S125" s="917"/>
      <c r="T125" s="198">
        <v>0.72638888888888875</v>
      </c>
      <c r="U125" s="198">
        <v>0.76388888888888873</v>
      </c>
      <c r="V125" s="266">
        <v>5</v>
      </c>
      <c r="W125" s="585">
        <f t="shared" si="83"/>
        <v>53.999999999999972</v>
      </c>
      <c r="X125" s="93"/>
      <c r="Y125" s="93"/>
      <c r="Z125" s="84"/>
      <c r="AA125" s="84"/>
      <c r="AB125" s="895"/>
      <c r="AC125" s="895"/>
      <c r="AD125" s="598"/>
      <c r="AE125" s="598"/>
      <c r="AF125" s="78">
        <f t="shared" si="69"/>
        <v>-30.444444444443661</v>
      </c>
      <c r="AG125" s="589">
        <f t="shared" si="70"/>
        <v>0.98139092637870196</v>
      </c>
      <c r="AH125" s="911"/>
      <c r="AJ125" s="405">
        <f t="shared" si="102"/>
        <v>5</v>
      </c>
      <c r="AK125" s="406">
        <f t="shared" si="103"/>
        <v>5</v>
      </c>
    </row>
    <row r="126" spans="1:37" ht="19.2" customHeight="1">
      <c r="A126" s="916"/>
      <c r="B126" s="168" t="s">
        <v>166</v>
      </c>
      <c r="C126" s="598"/>
      <c r="D126" s="278" t="s">
        <v>142</v>
      </c>
      <c r="E126" s="215"/>
      <c r="F126" s="73">
        <v>56.87</v>
      </c>
      <c r="G126" s="85">
        <v>1242</v>
      </c>
      <c r="H126" s="75">
        <f t="shared" si="99"/>
        <v>70632.539999999994</v>
      </c>
      <c r="I126" s="598"/>
      <c r="J126" s="76">
        <v>18</v>
      </c>
      <c r="K126" s="74">
        <v>1636</v>
      </c>
      <c r="L126" s="77">
        <v>90.888888888888886</v>
      </c>
      <c r="M126" s="591">
        <v>18</v>
      </c>
      <c r="N126" s="212">
        <f t="shared" si="100"/>
        <v>1620</v>
      </c>
      <c r="O126" s="276">
        <f t="shared" si="101"/>
        <v>90</v>
      </c>
      <c r="P126" s="140">
        <f t="shared" si="96"/>
        <v>0</v>
      </c>
      <c r="Q126" s="220">
        <f t="shared" si="97"/>
        <v>-0.88888888888888573</v>
      </c>
      <c r="R126" s="141">
        <f t="shared" si="98"/>
        <v>0.99022004889975557</v>
      </c>
      <c r="S126" s="917"/>
      <c r="T126" s="198">
        <v>0.76874999999999982</v>
      </c>
      <c r="U126" s="198">
        <v>0.80069444444444426</v>
      </c>
      <c r="V126" s="266">
        <v>7</v>
      </c>
      <c r="W126" s="585">
        <f t="shared" si="83"/>
        <v>46</v>
      </c>
      <c r="X126" s="93"/>
      <c r="Y126" s="93"/>
      <c r="Z126" s="84"/>
      <c r="AA126" s="84"/>
      <c r="AB126" s="895"/>
      <c r="AC126" s="895"/>
      <c r="AD126" s="598"/>
      <c r="AE126" s="598"/>
      <c r="AF126" s="140">
        <f t="shared" si="69"/>
        <v>-16</v>
      </c>
      <c r="AG126" s="141">
        <f t="shared" si="70"/>
        <v>0.99022004889975546</v>
      </c>
      <c r="AH126" s="911"/>
      <c r="AJ126" s="405">
        <f t="shared" si="102"/>
        <v>7</v>
      </c>
      <c r="AK126" s="406">
        <f t="shared" si="103"/>
        <v>7</v>
      </c>
    </row>
    <row r="127" spans="1:37" ht="19.2" customHeight="1">
      <c r="A127" s="916"/>
      <c r="B127" s="168" t="s">
        <v>166</v>
      </c>
      <c r="C127" s="260"/>
      <c r="D127" s="279" t="s">
        <v>143</v>
      </c>
      <c r="E127" s="114"/>
      <c r="F127" s="73">
        <v>50.67</v>
      </c>
      <c r="G127" s="246">
        <v>1689</v>
      </c>
      <c r="H127" s="75">
        <f t="shared" si="99"/>
        <v>85581.63</v>
      </c>
      <c r="I127" s="258"/>
      <c r="J127" s="76">
        <v>18</v>
      </c>
      <c r="K127" s="74">
        <v>1500</v>
      </c>
      <c r="L127" s="77">
        <v>83.333333333333329</v>
      </c>
      <c r="M127" s="586">
        <v>18</v>
      </c>
      <c r="N127" s="85">
        <f t="shared" si="100"/>
        <v>1447.7142857142844</v>
      </c>
      <c r="O127" s="118">
        <f t="shared" si="101"/>
        <v>80.42857142857136</v>
      </c>
      <c r="P127" s="84">
        <f t="shared" si="96"/>
        <v>0</v>
      </c>
      <c r="Q127" s="119">
        <f t="shared" si="97"/>
        <v>-2.904761904761969</v>
      </c>
      <c r="R127" s="592">
        <f t="shared" si="98"/>
        <v>0.96514285714285641</v>
      </c>
      <c r="S127" s="917"/>
      <c r="T127" s="198">
        <v>0.81597222222222199</v>
      </c>
      <c r="U127" s="198">
        <v>0.86458333333333315</v>
      </c>
      <c r="V127" s="588">
        <v>22</v>
      </c>
      <c r="W127" s="585">
        <f t="shared" si="83"/>
        <v>70.000000000000071</v>
      </c>
      <c r="X127" s="93">
        <v>0.80486111111111114</v>
      </c>
      <c r="Y127" s="93">
        <v>0.81527777777777777</v>
      </c>
      <c r="Z127" s="84"/>
      <c r="AA127" s="84"/>
      <c r="AB127" s="895"/>
      <c r="AC127" s="895"/>
      <c r="AD127" s="598"/>
      <c r="AE127" s="598"/>
      <c r="AF127" s="140">
        <f t="shared" si="69"/>
        <v>-52.285714285715585</v>
      </c>
      <c r="AG127" s="141">
        <f t="shared" si="70"/>
        <v>0.9651428571428563</v>
      </c>
      <c r="AH127" s="911"/>
      <c r="AJ127" s="405">
        <f t="shared" si="102"/>
        <v>6.0000000000002984</v>
      </c>
      <c r="AK127" s="406">
        <f t="shared" si="103"/>
        <v>6.0000000000002984</v>
      </c>
    </row>
    <row r="128" spans="1:37" ht="19.2" customHeight="1">
      <c r="A128" s="916"/>
      <c r="B128" s="168" t="s">
        <v>166</v>
      </c>
      <c r="C128" s="190"/>
      <c r="D128" s="88" t="s">
        <v>941</v>
      </c>
      <c r="E128" s="114"/>
      <c r="F128" s="73">
        <v>57.3</v>
      </c>
      <c r="G128" s="85">
        <v>3865</v>
      </c>
      <c r="H128" s="75">
        <f t="shared" si="99"/>
        <v>221464.5</v>
      </c>
      <c r="I128" s="598"/>
      <c r="J128" s="76">
        <v>18</v>
      </c>
      <c r="K128" s="74">
        <v>1440</v>
      </c>
      <c r="L128" s="77">
        <v>80</v>
      </c>
      <c r="M128" s="591">
        <v>18</v>
      </c>
      <c r="N128" s="212">
        <f t="shared" si="100"/>
        <v>1414.024390243902</v>
      </c>
      <c r="O128" s="276">
        <f t="shared" si="101"/>
        <v>78.556910569105668</v>
      </c>
      <c r="P128" s="140">
        <f t="shared" si="96"/>
        <v>0</v>
      </c>
      <c r="Q128" s="220">
        <f t="shared" si="97"/>
        <v>-1.4430894308943323</v>
      </c>
      <c r="R128" s="141">
        <f t="shared" si="98"/>
        <v>0.98196138211382089</v>
      </c>
      <c r="S128" s="917"/>
      <c r="T128" s="198">
        <v>0.86944444444444424</v>
      </c>
      <c r="U128" s="198">
        <v>0.98333333333333317</v>
      </c>
      <c r="V128" s="588">
        <v>7</v>
      </c>
      <c r="W128" s="585">
        <f t="shared" si="83"/>
        <v>164.00000000000006</v>
      </c>
      <c r="X128" s="93"/>
      <c r="Y128" s="93"/>
      <c r="Z128" s="84"/>
      <c r="AA128" s="84"/>
      <c r="AB128" s="895"/>
      <c r="AC128" s="895"/>
      <c r="AD128" s="598">
        <v>1</v>
      </c>
      <c r="AE128" s="598"/>
      <c r="AF128" s="78">
        <f t="shared" si="69"/>
        <v>-25.975609756098038</v>
      </c>
      <c r="AG128" s="589">
        <f t="shared" si="70"/>
        <v>0.98196138211382078</v>
      </c>
      <c r="AH128" s="911"/>
      <c r="AJ128" s="405">
        <f t="shared" si="102"/>
        <v>7</v>
      </c>
      <c r="AK128" s="406">
        <f t="shared" si="103"/>
        <v>7</v>
      </c>
    </row>
    <row r="129" spans="1:37" ht="19.2" customHeight="1">
      <c r="A129" s="916"/>
      <c r="B129" s="168">
        <v>0</v>
      </c>
      <c r="C129" s="190"/>
      <c r="D129" s="88"/>
      <c r="E129" s="90"/>
      <c r="F129" s="73" t="s">
        <v>161</v>
      </c>
      <c r="G129" s="85"/>
      <c r="H129" s="75">
        <f t="shared" si="99"/>
        <v>0</v>
      </c>
      <c r="I129" s="598"/>
      <c r="J129" s="76"/>
      <c r="K129" s="74"/>
      <c r="L129" s="77"/>
      <c r="M129" s="129"/>
      <c r="N129" s="85"/>
      <c r="O129" s="118"/>
      <c r="P129" s="84"/>
      <c r="Q129" s="119"/>
      <c r="R129" s="592"/>
      <c r="S129" s="917"/>
      <c r="T129" s="198"/>
      <c r="U129" s="198"/>
      <c r="V129" s="588"/>
      <c r="W129" s="585">
        <f t="shared" si="83"/>
        <v>0</v>
      </c>
      <c r="X129" s="93"/>
      <c r="Y129" s="93"/>
      <c r="Z129" s="84"/>
      <c r="AA129" s="84"/>
      <c r="AB129" s="895"/>
      <c r="AC129" s="895"/>
      <c r="AD129" s="598"/>
      <c r="AE129" s="598"/>
      <c r="AF129" s="140">
        <f t="shared" si="69"/>
        <v>0</v>
      </c>
      <c r="AG129" s="141" t="e">
        <f t="shared" si="70"/>
        <v>#DIV/0!</v>
      </c>
      <c r="AH129" s="911"/>
      <c r="AJ129" s="405" t="str">
        <f t="shared" si="102"/>
        <v/>
      </c>
      <c r="AK129" s="406" t="str">
        <f t="shared" si="103"/>
        <v/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598"/>
      <c r="J130" s="76"/>
      <c r="K130" s="74"/>
      <c r="L130" s="77"/>
      <c r="M130" s="129"/>
      <c r="N130" s="85"/>
      <c r="O130" s="118"/>
      <c r="P130" s="84"/>
      <c r="Q130" s="119"/>
      <c r="R130" s="592"/>
      <c r="S130" s="917"/>
      <c r="T130" s="198"/>
      <c r="U130" s="198"/>
      <c r="V130" s="588"/>
      <c r="W130" s="585">
        <f t="shared" si="83"/>
        <v>0</v>
      </c>
      <c r="X130" s="93"/>
      <c r="Y130" s="93"/>
      <c r="Z130" s="84"/>
      <c r="AA130" s="84"/>
      <c r="AB130" s="895"/>
      <c r="AC130" s="895"/>
      <c r="AD130" s="598"/>
      <c r="AE130" s="598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588"/>
      <c r="W131" s="585">
        <f t="shared" si="83"/>
        <v>0</v>
      </c>
      <c r="X131" s="93"/>
      <c r="Y131" s="93"/>
      <c r="Z131" s="84"/>
      <c r="AA131" s="84"/>
      <c r="AB131" s="895"/>
      <c r="AC131" s="895"/>
      <c r="AD131" s="598"/>
      <c r="AE131" s="598"/>
      <c r="AF131" s="78">
        <f t="shared" si="69"/>
        <v>0</v>
      </c>
      <c r="AG131" s="589" t="e">
        <f t="shared" si="70"/>
        <v>#DIV/0!</v>
      </c>
      <c r="AH131" s="911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598"/>
      <c r="J132" s="129"/>
      <c r="K132" s="85"/>
      <c r="L132" s="118"/>
      <c r="M132" s="591"/>
      <c r="N132" s="85"/>
      <c r="O132" s="118"/>
      <c r="P132" s="84"/>
      <c r="Q132" s="119"/>
      <c r="R132" s="592"/>
      <c r="S132" s="917"/>
      <c r="T132" s="198"/>
      <c r="U132" s="198"/>
      <c r="V132" s="588"/>
      <c r="W132" s="585">
        <f t="shared" si="83"/>
        <v>0</v>
      </c>
      <c r="X132" s="93"/>
      <c r="Y132" s="93"/>
      <c r="Z132" s="84"/>
      <c r="AA132" s="84"/>
      <c r="AB132" s="895"/>
      <c r="AC132" s="895"/>
      <c r="AD132" s="598"/>
      <c r="AE132" s="598"/>
      <c r="AF132" s="104"/>
      <c r="AG132" s="590"/>
      <c r="AH132" s="911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98"/>
      <c r="J133" s="129"/>
      <c r="K133" s="85"/>
      <c r="L133" s="118"/>
      <c r="M133" s="591"/>
      <c r="N133" s="85"/>
      <c r="O133" s="118"/>
      <c r="P133" s="84"/>
      <c r="Q133" s="119"/>
      <c r="R133" s="592"/>
      <c r="S133" s="917"/>
      <c r="T133" s="198"/>
      <c r="U133" s="198"/>
      <c r="V133" s="588"/>
      <c r="W133" s="282">
        <f t="shared" si="83"/>
        <v>0</v>
      </c>
      <c r="X133" s="93"/>
      <c r="Y133" s="93"/>
      <c r="Z133" s="84"/>
      <c r="AA133" s="84"/>
      <c r="AB133" s="895"/>
      <c r="AC133" s="895"/>
      <c r="AD133" s="598"/>
      <c r="AE133" s="598"/>
      <c r="AF133" s="104"/>
      <c r="AG133" s="590"/>
      <c r="AH133" s="911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916"/>
      <c r="B134" s="203">
        <v>0</v>
      </c>
      <c r="C134" s="132" t="s">
        <v>942</v>
      </c>
      <c r="D134" s="891" t="s">
        <v>927</v>
      </c>
      <c r="E134" s="891"/>
      <c r="F134" s="222"/>
      <c r="G134" s="103"/>
      <c r="H134" s="134"/>
      <c r="I134" s="283"/>
      <c r="J134" s="284">
        <v>18.571428571428573</v>
      </c>
      <c r="K134" s="284">
        <v>1488.8571428571429</v>
      </c>
      <c r="L134" s="285">
        <v>80.542487170306714</v>
      </c>
      <c r="M134" s="284">
        <f t="shared" ref="M134:O134" si="104">AVERAGE(M122:M133)</f>
        <v>18.571428571428573</v>
      </c>
      <c r="N134" s="284">
        <f t="shared" si="104"/>
        <v>1432.4045415326746</v>
      </c>
      <c r="O134" s="285">
        <f t="shared" si="104"/>
        <v>77.537923157823599</v>
      </c>
      <c r="P134" s="81">
        <f t="shared" ref="P134:P142" si="105">M134-J134</f>
        <v>0</v>
      </c>
      <c r="Q134" s="178">
        <f t="shared" ref="Q134:Q142" si="106">O134-L134</f>
        <v>-3.0045640124831152</v>
      </c>
      <c r="R134" s="286">
        <f t="shared" ref="R134:R142" si="107">O134/L134</f>
        <v>0.96269591220680861</v>
      </c>
      <c r="S134" s="910"/>
      <c r="T134" s="198"/>
      <c r="U134" s="198"/>
      <c r="V134" s="588"/>
      <c r="W134" s="588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1</v>
      </c>
      <c r="AE134" s="139">
        <f>SUM(AE122:AE133)</f>
        <v>0</v>
      </c>
      <c r="AF134" s="78">
        <f t="shared" si="69"/>
        <v>-56.452601324468333</v>
      </c>
      <c r="AG134" s="589">
        <f t="shared" si="70"/>
        <v>0.96208326527813492</v>
      </c>
      <c r="AH134" s="911"/>
    </row>
    <row r="135" spans="1:37" ht="19.2" customHeight="1">
      <c r="A135" s="897" t="s">
        <v>943</v>
      </c>
      <c r="B135" s="588" t="s">
        <v>166</v>
      </c>
      <c r="C135" s="598"/>
      <c r="D135" s="113" t="s">
        <v>120</v>
      </c>
      <c r="E135" s="114"/>
      <c r="F135" s="73">
        <v>54.09</v>
      </c>
      <c r="G135" s="85">
        <v>1966.4</v>
      </c>
      <c r="H135" s="287">
        <f t="shared" ref="H135:H146" si="108">F135*G135</f>
        <v>106362.57600000002</v>
      </c>
      <c r="I135" s="598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2" si="109">G135/W135*60</f>
        <v>1268.6451612903218</v>
      </c>
      <c r="O135" s="149">
        <f t="shared" ref="O135:O142" si="110">N135/M135</f>
        <v>79.29032258064511</v>
      </c>
      <c r="P135" s="84">
        <f t="shared" si="105"/>
        <v>0</v>
      </c>
      <c r="Q135" s="119">
        <f t="shared" si="106"/>
        <v>-14.45967741935489</v>
      </c>
      <c r="R135" s="592">
        <f t="shared" si="107"/>
        <v>0.84576344086021449</v>
      </c>
      <c r="S135" s="901">
        <f>R147</f>
        <v>0.89017118727944433</v>
      </c>
      <c r="T135" s="288">
        <v>0.45833333333333331</v>
      </c>
      <c r="U135" s="198">
        <v>0.5229166666666667</v>
      </c>
      <c r="V135" s="153">
        <v>5</v>
      </c>
      <c r="W135" s="289">
        <f t="shared" ref="W135:W147" si="111">(U135-T135)*24*60</f>
        <v>93.000000000000071</v>
      </c>
      <c r="X135" s="83"/>
      <c r="Y135" s="83"/>
      <c r="Z135" s="84"/>
      <c r="AA135" s="84"/>
      <c r="AB135" s="895"/>
      <c r="AC135" s="895"/>
      <c r="AD135" s="598"/>
      <c r="AE135" s="598"/>
      <c r="AF135" s="150">
        <f t="shared" si="69"/>
        <v>-231.35483870967823</v>
      </c>
      <c r="AG135" s="155">
        <f t="shared" si="70"/>
        <v>0.84576344086021449</v>
      </c>
      <c r="AH135" s="894">
        <f>AG147</f>
        <v>0.89377987843081486</v>
      </c>
      <c r="AJ135" s="62" t="str">
        <f>A135</f>
        <v>綜合三組
(ET-55)</v>
      </c>
      <c r="AK135" s="404">
        <f>AVERAGE(AK136:AK146)</f>
        <v>6.2857142857143256</v>
      </c>
    </row>
    <row r="136" spans="1:37" ht="19.2" customHeight="1">
      <c r="A136" s="898"/>
      <c r="B136" s="588" t="s">
        <v>166</v>
      </c>
      <c r="C136" s="598"/>
      <c r="D136" s="113" t="s">
        <v>145</v>
      </c>
      <c r="E136" s="114"/>
      <c r="F136" s="73">
        <v>50.67</v>
      </c>
      <c r="G136" s="85">
        <v>1386</v>
      </c>
      <c r="H136" s="116">
        <f t="shared" si="108"/>
        <v>70228.62</v>
      </c>
      <c r="I136" s="598"/>
      <c r="J136" s="76">
        <v>18</v>
      </c>
      <c r="K136" s="85">
        <v>1500</v>
      </c>
      <c r="L136" s="118">
        <v>83.333333333333329</v>
      </c>
      <c r="M136" s="591">
        <v>18</v>
      </c>
      <c r="N136" s="85">
        <f t="shared" si="109"/>
        <v>1260.0000000000014</v>
      </c>
      <c r="O136" s="118">
        <f t="shared" si="110"/>
        <v>70.000000000000071</v>
      </c>
      <c r="P136" s="84">
        <f t="shared" si="105"/>
        <v>0</v>
      </c>
      <c r="Q136" s="119">
        <f t="shared" si="106"/>
        <v>-13.333333333333258</v>
      </c>
      <c r="R136" s="592">
        <f t="shared" si="107"/>
        <v>0.84000000000000086</v>
      </c>
      <c r="S136" s="901"/>
      <c r="T136" s="288">
        <v>0.52777777777777779</v>
      </c>
      <c r="U136" s="198">
        <v>0.57361111111111107</v>
      </c>
      <c r="V136" s="153">
        <v>7</v>
      </c>
      <c r="W136" s="289">
        <f t="shared" si="111"/>
        <v>65.999999999999929</v>
      </c>
      <c r="X136" s="83"/>
      <c r="Y136" s="83"/>
      <c r="Z136" s="84"/>
      <c r="AA136" s="84"/>
      <c r="AB136" s="895"/>
      <c r="AC136" s="895"/>
      <c r="AD136" s="598"/>
      <c r="AE136" s="598"/>
      <c r="AF136" s="78">
        <f t="shared" si="69"/>
        <v>-239.99999999999864</v>
      </c>
      <c r="AG136" s="160">
        <f t="shared" si="70"/>
        <v>0.84000000000000086</v>
      </c>
      <c r="AH136" s="894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588" t="s">
        <v>166</v>
      </c>
      <c r="C137" s="598"/>
      <c r="D137" s="113" t="s">
        <v>146</v>
      </c>
      <c r="E137" s="114"/>
      <c r="F137" s="73">
        <v>53.27</v>
      </c>
      <c r="G137" s="246">
        <v>1467</v>
      </c>
      <c r="H137" s="116">
        <f t="shared" si="108"/>
        <v>78147.090000000011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1275.6521739130421</v>
      </c>
      <c r="O137" s="149">
        <f t="shared" si="110"/>
        <v>79.728260869565133</v>
      </c>
      <c r="P137" s="84">
        <f t="shared" si="105"/>
        <v>0</v>
      </c>
      <c r="Q137" s="119">
        <f t="shared" si="106"/>
        <v>-14.021739130434867</v>
      </c>
      <c r="R137" s="592">
        <f t="shared" si="107"/>
        <v>0.85043478260869476</v>
      </c>
      <c r="S137" s="901"/>
      <c r="T137" s="198">
        <v>0.5888888888888888</v>
      </c>
      <c r="U137" s="198">
        <v>0.63680555555555551</v>
      </c>
      <c r="V137" s="290">
        <v>22</v>
      </c>
      <c r="W137" s="289">
        <f t="shared" si="111"/>
        <v>69.000000000000071</v>
      </c>
      <c r="X137" s="83">
        <v>0.57777777777777783</v>
      </c>
      <c r="Y137" s="83">
        <v>0.58750000000000002</v>
      </c>
      <c r="Z137" s="84"/>
      <c r="AA137" s="84"/>
      <c r="AB137" s="895"/>
      <c r="AC137" s="895"/>
      <c r="AD137" s="598"/>
      <c r="AE137" s="598"/>
      <c r="AF137" s="78">
        <f t="shared" si="69"/>
        <v>-224.34782608695787</v>
      </c>
      <c r="AG137" s="160">
        <f t="shared" si="70"/>
        <v>0.85043478260869476</v>
      </c>
      <c r="AH137" s="894"/>
      <c r="AJ137" s="405">
        <f t="shared" si="112"/>
        <v>6.0000000000001386</v>
      </c>
      <c r="AK137" s="406">
        <f t="shared" ref="AK137:AK146" si="113">IF(AJ137&gt;4,AJ137,"")</f>
        <v>6.0000000000001386</v>
      </c>
    </row>
    <row r="138" spans="1:37" ht="19.2" customHeight="1">
      <c r="A138" s="898"/>
      <c r="B138" s="588" t="s">
        <v>166</v>
      </c>
      <c r="C138" s="260"/>
      <c r="D138" s="113" t="s">
        <v>147</v>
      </c>
      <c r="E138" s="114"/>
      <c r="F138" s="73">
        <v>57.734999999999999</v>
      </c>
      <c r="G138" s="85">
        <v>2008</v>
      </c>
      <c r="H138" s="116">
        <f t="shared" si="108"/>
        <v>115931.88</v>
      </c>
      <c r="I138" s="598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9"/>
        <v>1281.7021276595747</v>
      </c>
      <c r="O138" s="118">
        <f t="shared" si="110"/>
        <v>80.106382978723417</v>
      </c>
      <c r="P138" s="84">
        <f t="shared" si="105"/>
        <v>0</v>
      </c>
      <c r="Q138" s="119">
        <f t="shared" si="106"/>
        <v>-17.706117021276583</v>
      </c>
      <c r="R138" s="592">
        <f t="shared" si="107"/>
        <v>0.81897899530963236</v>
      </c>
      <c r="S138" s="901"/>
      <c r="T138" s="198">
        <v>0.64097222222222217</v>
      </c>
      <c r="U138" s="198">
        <v>0.70624999999999993</v>
      </c>
      <c r="V138" s="290">
        <v>6</v>
      </c>
      <c r="W138" s="289">
        <f t="shared" si="111"/>
        <v>93.999999999999986</v>
      </c>
      <c r="X138" s="83"/>
      <c r="Y138" s="83"/>
      <c r="Z138" s="84"/>
      <c r="AA138" s="84"/>
      <c r="AB138" s="895"/>
      <c r="AC138" s="895"/>
      <c r="AD138" s="598"/>
      <c r="AE138" s="598"/>
      <c r="AF138" s="78">
        <f t="shared" si="69"/>
        <v>-283.29787234042533</v>
      </c>
      <c r="AG138" s="160">
        <f t="shared" si="70"/>
        <v>0.81897899530963236</v>
      </c>
      <c r="AH138" s="894"/>
      <c r="AJ138" s="405">
        <f t="shared" si="112"/>
        <v>6</v>
      </c>
      <c r="AK138" s="406">
        <f t="shared" si="113"/>
        <v>6</v>
      </c>
    </row>
    <row r="139" spans="1:37" ht="19.2" customHeight="1">
      <c r="A139" s="898"/>
      <c r="B139" s="588" t="s">
        <v>166</v>
      </c>
      <c r="C139" s="595"/>
      <c r="D139" s="71" t="s">
        <v>148</v>
      </c>
      <c r="E139" s="72"/>
      <c r="F139" s="73">
        <v>50.98</v>
      </c>
      <c r="G139" s="85">
        <v>1913</v>
      </c>
      <c r="H139" s="116">
        <f t="shared" si="108"/>
        <v>97524.739999999991</v>
      </c>
      <c r="I139" s="598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1366.4285714285709</v>
      </c>
      <c r="O139" s="149">
        <f t="shared" si="110"/>
        <v>68.321428571428541</v>
      </c>
      <c r="P139" s="84">
        <f t="shared" si="105"/>
        <v>0</v>
      </c>
      <c r="Q139" s="119">
        <f t="shared" si="106"/>
        <v>-3.678571428571459</v>
      </c>
      <c r="R139" s="592">
        <f t="shared" si="107"/>
        <v>0.94890873015872979</v>
      </c>
      <c r="S139" s="901"/>
      <c r="T139" s="198">
        <v>0.74652777777777768</v>
      </c>
      <c r="U139" s="198">
        <v>0.80486111111111103</v>
      </c>
      <c r="V139" s="291">
        <v>5</v>
      </c>
      <c r="W139" s="289">
        <f t="shared" si="111"/>
        <v>84.000000000000028</v>
      </c>
      <c r="X139" s="83"/>
      <c r="Y139" s="83"/>
      <c r="Z139" s="84"/>
      <c r="AA139" s="84"/>
      <c r="AB139" s="895"/>
      <c r="AC139" s="895"/>
      <c r="AD139" s="598"/>
      <c r="AE139" s="598"/>
      <c r="AF139" s="78">
        <f t="shared" si="69"/>
        <v>-73.571428571429124</v>
      </c>
      <c r="AG139" s="160">
        <f t="shared" si="70"/>
        <v>0.94890873015872979</v>
      </c>
      <c r="AH139" s="894"/>
      <c r="AJ139" s="405">
        <f t="shared" si="112"/>
        <v>5</v>
      </c>
      <c r="AK139" s="406">
        <f t="shared" si="113"/>
        <v>5</v>
      </c>
    </row>
    <row r="140" spans="1:37" ht="19.2" customHeight="1">
      <c r="A140" s="899"/>
      <c r="B140" s="588" t="s">
        <v>166</v>
      </c>
      <c r="C140" s="595"/>
      <c r="D140" s="292" t="s">
        <v>149</v>
      </c>
      <c r="E140" s="114"/>
      <c r="F140" s="73">
        <v>50.92</v>
      </c>
      <c r="G140" s="85">
        <v>2074</v>
      </c>
      <c r="H140" s="116">
        <f t="shared" si="108"/>
        <v>105608.08</v>
      </c>
      <c r="I140" s="598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1398.2022471910113</v>
      </c>
      <c r="O140" s="149">
        <f t="shared" si="110"/>
        <v>73.589591957421646</v>
      </c>
      <c r="P140" s="84">
        <f t="shared" si="105"/>
        <v>0</v>
      </c>
      <c r="Q140" s="119">
        <f t="shared" si="106"/>
        <v>-2.1998817267888739</v>
      </c>
      <c r="R140" s="592">
        <f t="shared" si="107"/>
        <v>0.97097378277153568</v>
      </c>
      <c r="S140" s="902"/>
      <c r="T140" s="232">
        <v>0.80972222222222212</v>
      </c>
      <c r="U140" s="293">
        <v>0.87152777777777768</v>
      </c>
      <c r="V140" s="294">
        <v>7</v>
      </c>
      <c r="W140" s="289">
        <f t="shared" si="111"/>
        <v>89</v>
      </c>
      <c r="X140" s="83"/>
      <c r="Y140" s="83"/>
      <c r="Z140" s="84"/>
      <c r="AA140" s="84"/>
      <c r="AB140" s="895"/>
      <c r="AC140" s="895"/>
      <c r="AD140" s="598"/>
      <c r="AE140" s="598"/>
      <c r="AF140" s="78">
        <f t="shared" si="69"/>
        <v>-41.797752808988662</v>
      </c>
      <c r="AG140" s="160">
        <f t="shared" si="70"/>
        <v>0.97097378277153568</v>
      </c>
      <c r="AH140" s="894"/>
      <c r="AJ140" s="405">
        <f t="shared" si="112"/>
        <v>7</v>
      </c>
      <c r="AK140" s="406">
        <f t="shared" si="113"/>
        <v>7</v>
      </c>
    </row>
    <row r="141" spans="1:37" ht="19.2" customHeight="1">
      <c r="A141" s="899"/>
      <c r="B141" s="588" t="s">
        <v>166</v>
      </c>
      <c r="C141" s="595"/>
      <c r="D141" s="71" t="s">
        <v>155</v>
      </c>
      <c r="E141" s="295"/>
      <c r="F141" s="73">
        <v>54.09</v>
      </c>
      <c r="G141" s="85">
        <v>1306</v>
      </c>
      <c r="H141" s="116">
        <f t="shared" si="108"/>
        <v>70641.540000000008</v>
      </c>
      <c r="I141" s="598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9"/>
        <v>1351.0344827586218</v>
      </c>
      <c r="O141" s="118">
        <f t="shared" si="110"/>
        <v>71.107078039927458</v>
      </c>
      <c r="P141" s="84">
        <f t="shared" si="105"/>
        <v>0</v>
      </c>
      <c r="Q141" s="119">
        <f t="shared" si="106"/>
        <v>-4.6823956442830621</v>
      </c>
      <c r="R141" s="592">
        <f t="shared" si="107"/>
        <v>0.93821839080459846</v>
      </c>
      <c r="S141" s="902"/>
      <c r="T141" s="232">
        <v>0.8868055555555554</v>
      </c>
      <c r="U141" s="293">
        <v>0.92708333333333315</v>
      </c>
      <c r="V141" s="86">
        <v>22</v>
      </c>
      <c r="W141" s="289">
        <f t="shared" si="111"/>
        <v>57.999999999999957</v>
      </c>
      <c r="X141" s="83">
        <v>0.87569444444444444</v>
      </c>
      <c r="Y141" s="83">
        <v>0.88611111111111107</v>
      </c>
      <c r="Z141" s="84"/>
      <c r="AA141" s="84"/>
      <c r="AB141" s="895"/>
      <c r="AC141" s="895"/>
      <c r="AD141" s="598"/>
      <c r="AE141" s="598"/>
      <c r="AF141" s="78">
        <f t="shared" si="69"/>
        <v>-88.965517241378166</v>
      </c>
      <c r="AG141" s="160">
        <f t="shared" si="70"/>
        <v>0.93821839080459846</v>
      </c>
      <c r="AH141" s="894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899"/>
      <c r="B142" s="588" t="s">
        <v>166</v>
      </c>
      <c r="C142" s="595"/>
      <c r="D142" s="71" t="s">
        <v>193</v>
      </c>
      <c r="E142" s="295"/>
      <c r="F142" s="73">
        <v>50.67</v>
      </c>
      <c r="G142" s="85">
        <v>1563</v>
      </c>
      <c r="H142" s="116">
        <f t="shared" si="108"/>
        <v>79197.210000000006</v>
      </c>
      <c r="I142" s="598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1420.9090909090926</v>
      </c>
      <c r="O142" s="149">
        <f t="shared" si="110"/>
        <v>83.582887700534855</v>
      </c>
      <c r="P142" s="84">
        <f t="shared" si="105"/>
        <v>0</v>
      </c>
      <c r="Q142" s="119">
        <f t="shared" si="106"/>
        <v>-4.6524064171122035</v>
      </c>
      <c r="R142" s="592">
        <f t="shared" si="107"/>
        <v>0.94727272727272838</v>
      </c>
      <c r="S142" s="902"/>
      <c r="T142" s="232">
        <v>0.93194444444444424</v>
      </c>
      <c r="U142" s="293">
        <v>0.97777777777777752</v>
      </c>
      <c r="V142" s="86">
        <v>7</v>
      </c>
      <c r="W142" s="289">
        <f t="shared" si="111"/>
        <v>65.999999999999929</v>
      </c>
      <c r="X142" s="83"/>
      <c r="Y142" s="83"/>
      <c r="Z142" s="84"/>
      <c r="AA142" s="84"/>
      <c r="AB142" s="895"/>
      <c r="AC142" s="895"/>
      <c r="AD142" s="598"/>
      <c r="AE142" s="598"/>
      <c r="AF142" s="78">
        <f t="shared" si="69"/>
        <v>-79.090909090907417</v>
      </c>
      <c r="AG142" s="160">
        <f t="shared" si="70"/>
        <v>0.94727272727272838</v>
      </c>
      <c r="AH142" s="894"/>
      <c r="AJ142" s="405">
        <f t="shared" si="112"/>
        <v>7</v>
      </c>
      <c r="AK142" s="406">
        <f t="shared" si="113"/>
        <v>7</v>
      </c>
    </row>
    <row r="143" spans="1:37" ht="19.2" customHeight="1">
      <c r="A143" s="899"/>
      <c r="B143" s="588">
        <v>0</v>
      </c>
      <c r="C143" s="296"/>
      <c r="D143" s="113"/>
      <c r="E143" s="114"/>
      <c r="F143" s="73" t="s">
        <v>161</v>
      </c>
      <c r="G143" s="85"/>
      <c r="H143" s="116">
        <f t="shared" si="108"/>
        <v>0</v>
      </c>
      <c r="I143" s="598"/>
      <c r="J143" s="76"/>
      <c r="K143" s="85"/>
      <c r="L143" s="118"/>
      <c r="M143" s="267"/>
      <c r="N143" s="85"/>
      <c r="O143" s="149"/>
      <c r="P143" s="84"/>
      <c r="Q143" s="119"/>
      <c r="R143" s="592"/>
      <c r="S143" s="902"/>
      <c r="T143" s="232"/>
      <c r="U143" s="293"/>
      <c r="V143" s="86"/>
      <c r="W143" s="289">
        <f t="shared" si="111"/>
        <v>0</v>
      </c>
      <c r="X143" s="83"/>
      <c r="Y143" s="83"/>
      <c r="Z143" s="84"/>
      <c r="AA143" s="84"/>
      <c r="AB143" s="895"/>
      <c r="AC143" s="895"/>
      <c r="AD143" s="598"/>
      <c r="AE143" s="598"/>
      <c r="AF143" s="78">
        <f t="shared" si="69"/>
        <v>0</v>
      </c>
      <c r="AG143" s="160" t="e">
        <f t="shared" si="70"/>
        <v>#DIV/0!</v>
      </c>
      <c r="AH143" s="894"/>
      <c r="AJ143" s="405" t="str">
        <f t="shared" si="112"/>
        <v/>
      </c>
      <c r="AK143" s="406" t="str">
        <f t="shared" si="113"/>
        <v/>
      </c>
    </row>
    <row r="144" spans="1:37" ht="19.2" customHeight="1">
      <c r="A144" s="899"/>
      <c r="B144" s="588">
        <v>0</v>
      </c>
      <c r="C144" s="595"/>
      <c r="D144" s="71"/>
      <c r="E144" s="295"/>
      <c r="F144" s="73" t="s">
        <v>161</v>
      </c>
      <c r="G144" s="85"/>
      <c r="H144" s="116">
        <f t="shared" si="108"/>
        <v>0</v>
      </c>
      <c r="I144" s="598"/>
      <c r="J144" s="129"/>
      <c r="K144" s="85"/>
      <c r="L144" s="118"/>
      <c r="M144" s="591"/>
      <c r="N144" s="85"/>
      <c r="O144" s="149"/>
      <c r="P144" s="84"/>
      <c r="Q144" s="119"/>
      <c r="R144" s="592"/>
      <c r="S144" s="902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895"/>
      <c r="AC144" s="895"/>
      <c r="AD144" s="598"/>
      <c r="AE144" s="598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899"/>
      <c r="B145" s="588">
        <v>0</v>
      </c>
      <c r="C145" s="595"/>
      <c r="D145" s="71"/>
      <c r="E145" s="295"/>
      <c r="F145" s="73" t="s">
        <v>161</v>
      </c>
      <c r="G145" s="85"/>
      <c r="H145" s="116">
        <f t="shared" si="108"/>
        <v>0</v>
      </c>
      <c r="I145" s="598"/>
      <c r="J145" s="129"/>
      <c r="K145" s="85"/>
      <c r="L145" s="118"/>
      <c r="M145" s="591"/>
      <c r="N145" s="85"/>
      <c r="O145" s="118"/>
      <c r="P145" s="84"/>
      <c r="Q145" s="119"/>
      <c r="R145" s="592"/>
      <c r="S145" s="902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895"/>
      <c r="AC145" s="895"/>
      <c r="AD145" s="598"/>
      <c r="AE145" s="598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899"/>
      <c r="B146" s="584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598"/>
      <c r="J146" s="129"/>
      <c r="K146" s="85"/>
      <c r="L146" s="118"/>
      <c r="M146" s="591"/>
      <c r="N146" s="85"/>
      <c r="O146" s="118"/>
      <c r="P146" s="84"/>
      <c r="Q146" s="119"/>
      <c r="R146" s="592"/>
      <c r="S146" s="902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895"/>
      <c r="AC146" s="895"/>
      <c r="AD146" s="598"/>
      <c r="AE146" s="598"/>
      <c r="AF146" s="84"/>
      <c r="AG146" s="592"/>
      <c r="AH146" s="894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900"/>
      <c r="B147" s="298">
        <v>0</v>
      </c>
      <c r="C147" s="132" t="s">
        <v>951</v>
      </c>
      <c r="D147" s="891" t="s">
        <v>952</v>
      </c>
      <c r="E147" s="891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14">AVERAGE(M135:M146)</f>
        <v>17.625</v>
      </c>
      <c r="N147" s="284">
        <f t="shared" si="114"/>
        <v>1327.8217318937793</v>
      </c>
      <c r="O147" s="285">
        <f t="shared" si="114"/>
        <v>75.715744087280768</v>
      </c>
      <c r="P147" s="81">
        <f t="shared" ref="P147:P155" si="115">M147-J147</f>
        <v>0</v>
      </c>
      <c r="Q147" s="178">
        <f t="shared" ref="Q147:Q155" si="116">O147-L147</f>
        <v>-9.3417652651444172</v>
      </c>
      <c r="R147" s="300">
        <f t="shared" ref="R147:R155" si="117">O147/L147</f>
        <v>0.89017118727944433</v>
      </c>
      <c r="S147" s="903"/>
      <c r="T147" s="232"/>
      <c r="U147" s="232"/>
      <c r="V147" s="86"/>
      <c r="W147" s="585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0</v>
      </c>
      <c r="AF147" s="240">
        <f t="shared" si="69"/>
        <v>-157.80326810622068</v>
      </c>
      <c r="AG147" s="301">
        <f t="shared" si="70"/>
        <v>0.89377987843081486</v>
      </c>
      <c r="AH147" s="894"/>
    </row>
    <row r="148" spans="1:37" ht="19.2" customHeight="1">
      <c r="A148" s="906" t="s">
        <v>953</v>
      </c>
      <c r="B148" s="598" t="s">
        <v>163</v>
      </c>
      <c r="C148" s="156"/>
      <c r="D148" s="211" t="s">
        <v>93</v>
      </c>
      <c r="E148" s="72"/>
      <c r="F148" s="174">
        <v>36.92</v>
      </c>
      <c r="G148" s="85">
        <v>2306.85</v>
      </c>
      <c r="H148" s="116">
        <f t="shared" ref="H148:H172" si="118">F148*G148</f>
        <v>85168.902000000002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19">G148/W148*60</f>
        <v>1537.9000000000015</v>
      </c>
      <c r="O148" s="77">
        <f t="shared" ref="O148:O155" si="120">N148/M148</f>
        <v>128.15833333333345</v>
      </c>
      <c r="P148" s="78">
        <f t="shared" si="115"/>
        <v>0</v>
      </c>
      <c r="Q148" s="79">
        <f t="shared" si="116"/>
        <v>-38.508333333333212</v>
      </c>
      <c r="R148" s="589">
        <f t="shared" si="117"/>
        <v>0.76895000000000069</v>
      </c>
      <c r="S148" s="907">
        <f>R160</f>
        <v>0.84531613347490886</v>
      </c>
      <c r="T148" s="288">
        <v>0.45833333333333331</v>
      </c>
      <c r="U148" s="198">
        <v>0.52083333333333326</v>
      </c>
      <c r="V148" s="588">
        <v>5</v>
      </c>
      <c r="W148" s="585">
        <f>(U148-T148)*24*60</f>
        <v>89.999999999999915</v>
      </c>
      <c r="X148" s="83"/>
      <c r="Y148" s="83"/>
      <c r="Z148" s="84"/>
      <c r="AA148" s="84"/>
      <c r="AB148" s="895"/>
      <c r="AC148" s="895"/>
      <c r="AD148" s="598"/>
      <c r="AE148" s="598"/>
      <c r="AF148" s="78">
        <f t="shared" si="69"/>
        <v>-462.09999999999854</v>
      </c>
      <c r="AG148" s="160">
        <f t="shared" si="70"/>
        <v>0.76895000000000069</v>
      </c>
      <c r="AH148" s="894">
        <f>AG160</f>
        <v>0.88010318801153142</v>
      </c>
    </row>
    <row r="149" spans="1:37" ht="19.2" customHeight="1">
      <c r="A149" s="906"/>
      <c r="B149" s="598" t="s">
        <v>163</v>
      </c>
      <c r="C149" s="258"/>
      <c r="D149" s="292" t="s">
        <v>108</v>
      </c>
      <c r="E149" s="90"/>
      <c r="F149" s="174">
        <v>26.5</v>
      </c>
      <c r="G149" s="85">
        <v>1393.2</v>
      </c>
      <c r="H149" s="116">
        <f t="shared" si="118"/>
        <v>36919.800000000003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1519.8545454545465</v>
      </c>
      <c r="O149" s="77">
        <f t="shared" si="120"/>
        <v>126.65454545454554</v>
      </c>
      <c r="P149" s="78">
        <f t="shared" si="115"/>
        <v>0</v>
      </c>
      <c r="Q149" s="79">
        <f t="shared" si="116"/>
        <v>-40.012121212121116</v>
      </c>
      <c r="R149" s="589">
        <f t="shared" si="117"/>
        <v>0.75992727272727334</v>
      </c>
      <c r="S149" s="908"/>
      <c r="T149" s="288">
        <v>0.52430555555555547</v>
      </c>
      <c r="U149" s="198">
        <v>0.56249999999999989</v>
      </c>
      <c r="V149" s="588">
        <v>5</v>
      </c>
      <c r="W149" s="585">
        <f t="shared" ref="W149:W159" si="121">(U149-T149)*24*60</f>
        <v>54.999999999999964</v>
      </c>
      <c r="X149" s="83"/>
      <c r="Y149" s="83"/>
      <c r="Z149" s="84"/>
      <c r="AA149" s="84"/>
      <c r="AB149" s="895"/>
      <c r="AC149" s="895"/>
      <c r="AD149" s="598"/>
      <c r="AE149" s="598"/>
      <c r="AF149" s="78">
        <f t="shared" si="69"/>
        <v>-480.1454545454535</v>
      </c>
      <c r="AG149" s="160">
        <f t="shared" si="70"/>
        <v>0.75992727272727323</v>
      </c>
      <c r="AH149" s="896"/>
    </row>
    <row r="150" spans="1:37" ht="19.2" customHeight="1">
      <c r="A150" s="906"/>
      <c r="B150" s="598" t="s">
        <v>165</v>
      </c>
      <c r="C150" s="258"/>
      <c r="D150" s="214" t="s">
        <v>109</v>
      </c>
      <c r="E150" s="90"/>
      <c r="F150" s="174">
        <v>34.229999999999997</v>
      </c>
      <c r="G150" s="85">
        <v>1337</v>
      </c>
      <c r="H150" s="116">
        <f t="shared" si="118"/>
        <v>45765.509999999995</v>
      </c>
      <c r="I150" s="302">
        <v>1</v>
      </c>
      <c r="J150" s="129">
        <v>13</v>
      </c>
      <c r="K150" s="85">
        <v>2250</v>
      </c>
      <c r="L150" s="118">
        <v>173.07692307692307</v>
      </c>
      <c r="M150" s="129">
        <v>13</v>
      </c>
      <c r="N150" s="74">
        <f t="shared" si="119"/>
        <v>2056.9230769230758</v>
      </c>
      <c r="O150" s="77">
        <f t="shared" si="120"/>
        <v>158.22485207100584</v>
      </c>
      <c r="P150" s="78">
        <f t="shared" si="115"/>
        <v>0</v>
      </c>
      <c r="Q150" s="79">
        <f t="shared" si="116"/>
        <v>-14.852071005917225</v>
      </c>
      <c r="R150" s="589">
        <f t="shared" si="117"/>
        <v>0.91418803418803385</v>
      </c>
      <c r="S150" s="908"/>
      <c r="T150" s="288">
        <v>0.5659722222222221</v>
      </c>
      <c r="U150" s="198">
        <v>0.59305555555555545</v>
      </c>
      <c r="V150" s="588">
        <v>5</v>
      </c>
      <c r="W150" s="585">
        <f t="shared" si="121"/>
        <v>39.000000000000021</v>
      </c>
      <c r="X150" s="253"/>
      <c r="Y150" s="253"/>
      <c r="Z150" s="254"/>
      <c r="AA150" s="254"/>
      <c r="AB150" s="895"/>
      <c r="AC150" s="895"/>
      <c r="AD150" s="598"/>
      <c r="AE150" s="598">
        <v>1</v>
      </c>
      <c r="AF150" s="78">
        <f t="shared" si="69"/>
        <v>-193.07692307692423</v>
      </c>
      <c r="AG150" s="160">
        <f t="shared" si="70"/>
        <v>0.91418803418803363</v>
      </c>
      <c r="AH150" s="896"/>
    </row>
    <row r="151" spans="1:37" s="255" customFormat="1" ht="19.2" customHeight="1">
      <c r="A151" s="906"/>
      <c r="B151" s="598" t="s">
        <v>163</v>
      </c>
      <c r="C151" s="258"/>
      <c r="D151" s="88" t="s">
        <v>152</v>
      </c>
      <c r="E151" s="90"/>
      <c r="F151" s="174">
        <v>55.51</v>
      </c>
      <c r="G151" s="85">
        <v>121</v>
      </c>
      <c r="H151" s="116">
        <f t="shared" si="118"/>
        <v>6716.71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9"/>
        <v>1210.0000000000043</v>
      </c>
      <c r="O151" s="77">
        <f t="shared" si="120"/>
        <v>151.25000000000054</v>
      </c>
      <c r="P151" s="78">
        <f t="shared" si="115"/>
        <v>0</v>
      </c>
      <c r="Q151" s="79">
        <f t="shared" si="116"/>
        <v>-36.24999999999946</v>
      </c>
      <c r="R151" s="589">
        <f t="shared" si="117"/>
        <v>0.80666666666666953</v>
      </c>
      <c r="S151" s="908"/>
      <c r="T151" s="288">
        <v>0.70833333333333337</v>
      </c>
      <c r="U151" s="198">
        <v>0.71250000000000002</v>
      </c>
      <c r="V151" s="588">
        <v>5</v>
      </c>
      <c r="W151" s="585">
        <f t="shared" si="121"/>
        <v>5.9999999999999787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-289.99999999999568</v>
      </c>
      <c r="AG151" s="160">
        <f t="shared" si="70"/>
        <v>0.80666666666666953</v>
      </c>
      <c r="AH151" s="896"/>
    </row>
    <row r="152" spans="1:37" s="255" customFormat="1" ht="19.2" customHeight="1">
      <c r="A152" s="906"/>
      <c r="B152" s="598" t="s">
        <v>165</v>
      </c>
      <c r="C152" s="258"/>
      <c r="D152" s="88" t="s">
        <v>153</v>
      </c>
      <c r="E152" s="90"/>
      <c r="F152" s="174">
        <v>28.57</v>
      </c>
      <c r="G152" s="85">
        <v>1808</v>
      </c>
      <c r="H152" s="116">
        <f t="shared" si="118"/>
        <v>51654.559999999998</v>
      </c>
      <c r="I152" s="302"/>
      <c r="J152" s="129">
        <v>8</v>
      </c>
      <c r="K152" s="85">
        <v>1500</v>
      </c>
      <c r="L152" s="118">
        <v>187.5</v>
      </c>
      <c r="M152" s="129">
        <v>10</v>
      </c>
      <c r="N152" s="74">
        <f t="shared" si="119"/>
        <v>1549.714285714284</v>
      </c>
      <c r="O152" s="77">
        <f t="shared" si="120"/>
        <v>154.97142857142839</v>
      </c>
      <c r="P152" s="78">
        <f t="shared" si="115"/>
        <v>2</v>
      </c>
      <c r="Q152" s="79">
        <f t="shared" si="116"/>
        <v>-32.52857142857161</v>
      </c>
      <c r="R152" s="589">
        <f t="shared" si="117"/>
        <v>0.82651428571428476</v>
      </c>
      <c r="S152" s="908"/>
      <c r="T152" s="303">
        <v>0.71597222222222223</v>
      </c>
      <c r="U152" s="232">
        <v>0.76458333333333339</v>
      </c>
      <c r="V152" s="583">
        <v>5</v>
      </c>
      <c r="W152" s="585">
        <f t="shared" si="121"/>
        <v>70.000000000000071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49.71428571428396</v>
      </c>
      <c r="AG152" s="160">
        <f t="shared" si="70"/>
        <v>1.033142857142856</v>
      </c>
      <c r="AH152" s="896"/>
    </row>
    <row r="153" spans="1:37" s="255" customFormat="1" ht="19.2" customHeight="1">
      <c r="A153" s="906"/>
      <c r="B153" s="598" t="s">
        <v>166</v>
      </c>
      <c r="C153" s="258"/>
      <c r="D153" s="292" t="s">
        <v>137</v>
      </c>
      <c r="E153" s="90"/>
      <c r="F153" s="174">
        <v>56.43</v>
      </c>
      <c r="G153" s="85">
        <v>1065</v>
      </c>
      <c r="H153" s="116">
        <f t="shared" si="118"/>
        <v>60097.95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9"/>
        <v>1420</v>
      </c>
      <c r="O153" s="77">
        <f t="shared" si="120"/>
        <v>88.75</v>
      </c>
      <c r="P153" s="78">
        <f t="shared" si="115"/>
        <v>0</v>
      </c>
      <c r="Q153" s="79">
        <f t="shared" si="116"/>
        <v>-5</v>
      </c>
      <c r="R153" s="589">
        <f t="shared" si="117"/>
        <v>0.94666666666666666</v>
      </c>
      <c r="S153" s="908"/>
      <c r="T153" s="303">
        <v>0.77986111111111112</v>
      </c>
      <c r="U153" s="232">
        <v>0.81111111111111112</v>
      </c>
      <c r="V153" s="583">
        <v>22</v>
      </c>
      <c r="W153" s="585">
        <f t="shared" si="121"/>
        <v>45</v>
      </c>
      <c r="X153" s="256">
        <v>0.76874999999999993</v>
      </c>
      <c r="Y153" s="256">
        <v>0.77916666666666667</v>
      </c>
      <c r="Z153" s="254"/>
      <c r="AA153" s="254"/>
      <c r="AB153" s="895"/>
      <c r="AC153" s="895"/>
      <c r="AD153" s="258"/>
      <c r="AE153" s="258"/>
      <c r="AF153" s="78">
        <f t="shared" si="69"/>
        <v>-80</v>
      </c>
      <c r="AG153" s="160">
        <f t="shared" si="70"/>
        <v>0.94666666666666666</v>
      </c>
      <c r="AH153" s="896"/>
    </row>
    <row r="154" spans="1:37" s="255" customFormat="1" ht="19.2" customHeight="1">
      <c r="A154" s="906"/>
      <c r="B154" s="598" t="s">
        <v>166</v>
      </c>
      <c r="C154" s="258"/>
      <c r="D154" s="292" t="s">
        <v>150</v>
      </c>
      <c r="E154" s="90"/>
      <c r="F154" s="174">
        <v>50.67</v>
      </c>
      <c r="G154" s="85">
        <v>1038</v>
      </c>
      <c r="H154" s="116">
        <f t="shared" si="118"/>
        <v>52595.46</v>
      </c>
      <c r="I154" s="302"/>
      <c r="J154" s="129">
        <v>17</v>
      </c>
      <c r="K154" s="85">
        <v>1440</v>
      </c>
      <c r="L154" s="118">
        <v>84.705882352941174</v>
      </c>
      <c r="M154" s="129">
        <v>17</v>
      </c>
      <c r="N154" s="74">
        <f t="shared" si="119"/>
        <v>1353.9130434782608</v>
      </c>
      <c r="O154" s="77">
        <f t="shared" si="120"/>
        <v>79.641943734015342</v>
      </c>
      <c r="P154" s="78">
        <f t="shared" si="115"/>
        <v>0</v>
      </c>
      <c r="Q154" s="79">
        <f t="shared" si="116"/>
        <v>-5.0639386189258317</v>
      </c>
      <c r="R154" s="589">
        <f t="shared" si="117"/>
        <v>0.94021739130434778</v>
      </c>
      <c r="S154" s="908"/>
      <c r="T154" s="303">
        <v>0.81527777777777777</v>
      </c>
      <c r="U154" s="232">
        <v>0.84722222222222221</v>
      </c>
      <c r="V154" s="583">
        <v>6</v>
      </c>
      <c r="W154" s="585">
        <f t="shared" si="121"/>
        <v>46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-86.086956521739239</v>
      </c>
      <c r="AG154" s="160">
        <f t="shared" si="70"/>
        <v>0.94021739130434778</v>
      </c>
      <c r="AH154" s="896"/>
    </row>
    <row r="155" spans="1:37" s="255" customFormat="1" ht="19.2" customHeight="1">
      <c r="A155" s="906"/>
      <c r="B155" s="598" t="s">
        <v>166</v>
      </c>
      <c r="C155" s="258"/>
      <c r="D155" s="292" t="s">
        <v>156</v>
      </c>
      <c r="E155" s="90"/>
      <c r="F155" s="174">
        <v>51.06</v>
      </c>
      <c r="G155" s="85">
        <v>1517</v>
      </c>
      <c r="H155" s="116">
        <f t="shared" si="118"/>
        <v>77458.02</v>
      </c>
      <c r="I155" s="302"/>
      <c r="J155" s="129">
        <v>16</v>
      </c>
      <c r="K155" s="85">
        <v>1500</v>
      </c>
      <c r="L155" s="118">
        <v>93.75</v>
      </c>
      <c r="M155" s="129">
        <v>16</v>
      </c>
      <c r="N155" s="74">
        <f t="shared" si="119"/>
        <v>1400.307692307694</v>
      </c>
      <c r="O155" s="77">
        <f t="shared" si="120"/>
        <v>87.519230769230873</v>
      </c>
      <c r="P155" s="78">
        <f t="shared" si="115"/>
        <v>0</v>
      </c>
      <c r="Q155" s="79">
        <f t="shared" si="116"/>
        <v>-6.2307692307691269</v>
      </c>
      <c r="R155" s="589">
        <f t="shared" si="117"/>
        <v>0.93353846153846265</v>
      </c>
      <c r="S155" s="908"/>
      <c r="T155" s="303">
        <v>0.8520833333333333</v>
      </c>
      <c r="U155" s="232">
        <v>0.89722222222222214</v>
      </c>
      <c r="V155" s="583">
        <v>7</v>
      </c>
      <c r="W155" s="585">
        <f t="shared" si="121"/>
        <v>64.999999999999929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-99.692307692306031</v>
      </c>
      <c r="AG155" s="160">
        <f t="shared" si="70"/>
        <v>0.93353846153846265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89"/>
      <c r="S156" s="908"/>
      <c r="T156" s="303"/>
      <c r="U156" s="232"/>
      <c r="V156" s="583"/>
      <c r="W156" s="304">
        <f t="shared" si="121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583"/>
      <c r="W157" s="304">
        <f t="shared" si="121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583"/>
      <c r="W158" s="304">
        <f t="shared" si="121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591"/>
      <c r="N159" s="217"/>
      <c r="O159" s="262"/>
      <c r="P159" s="307"/>
      <c r="Q159" s="105"/>
      <c r="R159" s="169"/>
      <c r="S159" s="908"/>
      <c r="T159" s="303"/>
      <c r="U159" s="232"/>
      <c r="V159" s="583"/>
      <c r="W159" s="309">
        <f t="shared" si="121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944</v>
      </c>
      <c r="D160" s="904" t="s">
        <v>927</v>
      </c>
      <c r="E160" s="905"/>
      <c r="F160" s="98"/>
      <c r="G160" s="238"/>
      <c r="H160" s="237"/>
      <c r="I160" s="101"/>
      <c r="J160" s="311">
        <v>12.75</v>
      </c>
      <c r="K160" s="311">
        <v>1711.25</v>
      </c>
      <c r="L160" s="312">
        <v>144.2020173453997</v>
      </c>
      <c r="M160" s="311">
        <f t="shared" ref="M160:O160" si="122">AVERAGE(M148:M159)</f>
        <v>13</v>
      </c>
      <c r="N160" s="311">
        <f t="shared" si="122"/>
        <v>1506.0765804847331</v>
      </c>
      <c r="O160" s="312">
        <f t="shared" si="122"/>
        <v>121.89629174169501</v>
      </c>
      <c r="P160" s="104">
        <f t="shared" ref="P160:P167" si="123">M160-J160</f>
        <v>0.25</v>
      </c>
      <c r="Q160" s="105">
        <f t="shared" ref="Q160:Q167" si="124">O160-L160</f>
        <v>-22.305725603704687</v>
      </c>
      <c r="R160" s="313">
        <f>O160/L160</f>
        <v>0.84531613347490886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1</v>
      </c>
      <c r="AF160" s="104">
        <f t="shared" si="69"/>
        <v>-205.17341951526691</v>
      </c>
      <c r="AG160" s="169">
        <f t="shared" si="70"/>
        <v>0.88010318801153142</v>
      </c>
      <c r="AH160" s="896"/>
    </row>
    <row r="161" spans="1:34" ht="19.2" customHeight="1">
      <c r="A161" s="893" t="s">
        <v>945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2184.65</v>
      </c>
      <c r="H161" s="116">
        <f t="shared" ref="H161:H170" si="125">F161*G161</f>
        <v>65823.504499999995</v>
      </c>
      <c r="I161" s="598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6">G161/W161*60</f>
        <v>1092.325</v>
      </c>
      <c r="O161" s="118">
        <f t="shared" ref="O161:O167" si="127">N161/M161</f>
        <v>60.684722222222227</v>
      </c>
      <c r="P161" s="84">
        <f t="shared" si="123"/>
        <v>0</v>
      </c>
      <c r="Q161" s="119">
        <f t="shared" si="124"/>
        <v>-5.9819444444444443</v>
      </c>
      <c r="R161" s="592">
        <f t="shared" ref="R161:R167" si="128">O161/L161</f>
        <v>0.91027083333333336</v>
      </c>
      <c r="S161" s="894">
        <f>R173</f>
        <v>0.91715927727288737</v>
      </c>
      <c r="T161" s="80">
        <v>0.16666666666666666</v>
      </c>
      <c r="U161" s="80">
        <v>0.25</v>
      </c>
      <c r="V161" s="598">
        <v>5</v>
      </c>
      <c r="W161" s="120">
        <f t="shared" ref="W161:W172" si="129">(U161-T161)*24*60</f>
        <v>120</v>
      </c>
      <c r="X161" s="126"/>
      <c r="Y161" s="126"/>
      <c r="Z161" s="84"/>
      <c r="AA161" s="84"/>
      <c r="AB161" s="895"/>
      <c r="AC161" s="895"/>
      <c r="AD161" s="598"/>
      <c r="AE161" s="598"/>
      <c r="AF161" s="84">
        <f t="shared" si="69"/>
        <v>-107.67499999999995</v>
      </c>
      <c r="AG161" s="592">
        <f t="shared" si="70"/>
        <v>0.91027083333333336</v>
      </c>
      <c r="AH161" s="894">
        <f>AG173</f>
        <v>0.91865164141269096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3653</v>
      </c>
      <c r="H162" s="116">
        <f t="shared" si="125"/>
        <v>125042.18999999999</v>
      </c>
      <c r="I162" s="598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2148.823529411764</v>
      </c>
      <c r="O162" s="118">
        <f t="shared" si="127"/>
        <v>165.29411764705875</v>
      </c>
      <c r="P162" s="84">
        <f t="shared" si="123"/>
        <v>0</v>
      </c>
      <c r="Q162" s="119">
        <f t="shared" si="124"/>
        <v>-7.782805429864311</v>
      </c>
      <c r="R162" s="592">
        <f t="shared" si="128"/>
        <v>0.95503267973856176</v>
      </c>
      <c r="S162" s="894"/>
      <c r="T162" s="80">
        <v>0.26527777777777778</v>
      </c>
      <c r="U162" s="80">
        <v>0.33611111111111114</v>
      </c>
      <c r="V162" s="598">
        <v>22</v>
      </c>
      <c r="W162" s="120">
        <f t="shared" si="129"/>
        <v>102.00000000000004</v>
      </c>
      <c r="X162" s="126">
        <v>0.25416666666666665</v>
      </c>
      <c r="Y162" s="126">
        <v>0.26458333333333334</v>
      </c>
      <c r="Z162" s="84"/>
      <c r="AA162" s="84"/>
      <c r="AB162" s="895"/>
      <c r="AC162" s="895"/>
      <c r="AD162" s="598">
        <v>1</v>
      </c>
      <c r="AE162" s="598"/>
      <c r="AF162" s="84">
        <f t="shared" si="69"/>
        <v>-101.17647058823604</v>
      </c>
      <c r="AG162" s="592">
        <f t="shared" si="70"/>
        <v>0.95503267973856176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2703.35</v>
      </c>
      <c r="H163" s="116">
        <f t="shared" si="125"/>
        <v>92535.670499999993</v>
      </c>
      <c r="I163" s="598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2134.2236842105272</v>
      </c>
      <c r="O163" s="118">
        <f t="shared" si="127"/>
        <v>194.02033492822974</v>
      </c>
      <c r="P163" s="84">
        <f t="shared" si="123"/>
        <v>0</v>
      </c>
      <c r="Q163" s="119">
        <f t="shared" si="124"/>
        <v>-10.525119617224789</v>
      </c>
      <c r="R163" s="592">
        <f t="shared" si="128"/>
        <v>0.94854385964912324</v>
      </c>
      <c r="S163" s="894"/>
      <c r="T163" s="80">
        <v>0.34097222222222223</v>
      </c>
      <c r="U163" s="80">
        <v>0.39374999999999999</v>
      </c>
      <c r="V163" s="598">
        <v>7</v>
      </c>
      <c r="W163" s="120">
        <f t="shared" si="129"/>
        <v>75.999999999999972</v>
      </c>
      <c r="X163" s="126"/>
      <c r="Y163" s="126"/>
      <c r="Z163" s="84"/>
      <c r="AA163" s="84"/>
      <c r="AB163" s="895"/>
      <c r="AC163" s="895"/>
      <c r="AD163" s="598"/>
      <c r="AE163" s="598"/>
      <c r="AF163" s="84">
        <f t="shared" si="69"/>
        <v>-115.77631578947285</v>
      </c>
      <c r="AG163" s="592">
        <f t="shared" si="70"/>
        <v>0.94854385964912313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4809.5999999999995</v>
      </c>
      <c r="H164" s="116">
        <f t="shared" si="125"/>
        <v>175117.53599999996</v>
      </c>
      <c r="I164" s="598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2466.4615384615386</v>
      </c>
      <c r="O164" s="118">
        <f t="shared" si="127"/>
        <v>246.64615384615385</v>
      </c>
      <c r="P164" s="84">
        <f t="shared" si="123"/>
        <v>0</v>
      </c>
      <c r="Q164" s="119">
        <f t="shared" si="124"/>
        <v>-30.253846153846126</v>
      </c>
      <c r="R164" s="592">
        <f t="shared" si="128"/>
        <v>0.89074089507458964</v>
      </c>
      <c r="S164" s="894"/>
      <c r="T164" s="80">
        <v>0.39861111111111108</v>
      </c>
      <c r="U164" s="80">
        <v>0.47986111111111107</v>
      </c>
      <c r="V164" s="598">
        <v>7</v>
      </c>
      <c r="W164" s="120">
        <f t="shared" si="129"/>
        <v>116.99999999999999</v>
      </c>
      <c r="X164" s="126"/>
      <c r="Y164" s="126"/>
      <c r="Z164" s="84"/>
      <c r="AA164" s="84"/>
      <c r="AB164" s="895"/>
      <c r="AC164" s="895"/>
      <c r="AD164" s="598"/>
      <c r="AE164" s="598"/>
      <c r="AF164" s="84">
        <f>N164-K164</f>
        <v>-302.53846153846143</v>
      </c>
      <c r="AG164" s="592">
        <f>N164/K164</f>
        <v>0.89074089507458953</v>
      </c>
      <c r="AH164" s="894"/>
    </row>
    <row r="165" spans="1:34" ht="19.2" customHeight="1">
      <c r="A165" s="893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3206.4</v>
      </c>
      <c r="H165" s="116">
        <f t="shared" si="125"/>
        <v>116745.02399999999</v>
      </c>
      <c r="I165" s="598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2435.240506329113</v>
      </c>
      <c r="O165" s="118">
        <f t="shared" si="127"/>
        <v>243.5240506329113</v>
      </c>
      <c r="P165" s="84">
        <f t="shared" si="123"/>
        <v>0</v>
      </c>
      <c r="Q165" s="119">
        <f t="shared" si="124"/>
        <v>-33.37594936708868</v>
      </c>
      <c r="R165" s="592">
        <f t="shared" si="128"/>
        <v>0.87946569387111351</v>
      </c>
      <c r="S165" s="894"/>
      <c r="T165" s="80">
        <v>0.52013888888888882</v>
      </c>
      <c r="U165" s="80">
        <v>0.57499999999999996</v>
      </c>
      <c r="V165" s="598">
        <v>5</v>
      </c>
      <c r="W165" s="120">
        <f t="shared" si="129"/>
        <v>79.000000000000043</v>
      </c>
      <c r="X165" s="126"/>
      <c r="Y165" s="126"/>
      <c r="Z165" s="84"/>
      <c r="AA165" s="84"/>
      <c r="AB165" s="895"/>
      <c r="AC165" s="895"/>
      <c r="AD165" s="598"/>
      <c r="AE165" s="598"/>
      <c r="AF165" s="84">
        <f>N165-K165</f>
        <v>-333.75949367088697</v>
      </c>
      <c r="AG165" s="592">
        <f>N165/K165</f>
        <v>0.8794656938711134</v>
      </c>
      <c r="AH165" s="894"/>
    </row>
    <row r="166" spans="1:34" ht="19.2" customHeight="1">
      <c r="A166" s="893"/>
      <c r="B166" s="156" t="s">
        <v>165</v>
      </c>
      <c r="C166" s="156"/>
      <c r="D166" s="113" t="s">
        <v>159</v>
      </c>
      <c r="E166" s="114"/>
      <c r="F166" s="170">
        <v>34.229999999999997</v>
      </c>
      <c r="G166" s="85">
        <v>1455.6499999999999</v>
      </c>
      <c r="H166" s="116">
        <f t="shared" si="125"/>
        <v>49826.899499999992</v>
      </c>
      <c r="I166" s="598">
        <v>1</v>
      </c>
      <c r="J166" s="129">
        <v>11</v>
      </c>
      <c r="K166" s="85">
        <v>2250</v>
      </c>
      <c r="L166" s="118">
        <v>204.54545454545453</v>
      </c>
      <c r="M166" s="129">
        <v>11</v>
      </c>
      <c r="N166" s="85">
        <f t="shared" si="126"/>
        <v>2130.2195121951208</v>
      </c>
      <c r="O166" s="118">
        <f t="shared" si="127"/>
        <v>193.65631929046552</v>
      </c>
      <c r="P166" s="84">
        <f t="shared" si="123"/>
        <v>0</v>
      </c>
      <c r="Q166" s="119">
        <f t="shared" si="124"/>
        <v>-10.889135254989014</v>
      </c>
      <c r="R166" s="592">
        <f t="shared" si="128"/>
        <v>0.94676422764227597</v>
      </c>
      <c r="S166" s="894"/>
      <c r="T166" s="80">
        <v>0.57986111111111105</v>
      </c>
      <c r="U166" s="80">
        <v>0.60833333333333328</v>
      </c>
      <c r="V166" s="598">
        <v>7</v>
      </c>
      <c r="W166" s="120">
        <f t="shared" si="129"/>
        <v>41.000000000000014</v>
      </c>
      <c r="X166" s="126"/>
      <c r="Y166" s="126"/>
      <c r="Z166" s="84"/>
      <c r="AA166" s="84"/>
      <c r="AB166" s="895"/>
      <c r="AC166" s="895"/>
      <c r="AD166" s="598"/>
      <c r="AE166" s="598"/>
      <c r="AF166" s="84">
        <f>N166-K166</f>
        <v>-119.78048780487916</v>
      </c>
      <c r="AG166" s="592">
        <f>N166/K166</f>
        <v>0.94676422764227597</v>
      </c>
      <c r="AH166" s="894"/>
    </row>
    <row r="167" spans="1:34" ht="19.2" customHeight="1">
      <c r="A167" s="893"/>
      <c r="B167" s="156" t="s">
        <v>165</v>
      </c>
      <c r="C167" s="156"/>
      <c r="D167" s="292" t="s">
        <v>157</v>
      </c>
      <c r="E167" s="90"/>
      <c r="F167" s="170">
        <v>30.13</v>
      </c>
      <c r="G167" s="85">
        <v>1176.3499999999999</v>
      </c>
      <c r="H167" s="116">
        <f t="shared" si="125"/>
        <v>35443.425499999998</v>
      </c>
      <c r="I167" s="598">
        <v>1</v>
      </c>
      <c r="J167" s="129">
        <v>18</v>
      </c>
      <c r="K167" s="85">
        <v>1200</v>
      </c>
      <c r="L167" s="118">
        <v>66.666666666666671</v>
      </c>
      <c r="M167" s="129">
        <v>18</v>
      </c>
      <c r="N167" s="85">
        <f t="shared" si="126"/>
        <v>1085.8615384615396</v>
      </c>
      <c r="O167" s="118">
        <f t="shared" si="127"/>
        <v>60.32564102564109</v>
      </c>
      <c r="P167" s="84">
        <f t="shared" si="123"/>
        <v>0</v>
      </c>
      <c r="Q167" s="119">
        <f t="shared" si="124"/>
        <v>-6.3410256410255812</v>
      </c>
      <c r="R167" s="592">
        <f t="shared" si="128"/>
        <v>0.90488461538461629</v>
      </c>
      <c r="S167" s="894"/>
      <c r="T167" s="80">
        <v>0.61319444444444438</v>
      </c>
      <c r="U167" s="80">
        <v>0.65833333333333321</v>
      </c>
      <c r="V167" s="598">
        <v>7</v>
      </c>
      <c r="W167" s="120">
        <f t="shared" si="129"/>
        <v>64.999999999999929</v>
      </c>
      <c r="X167" s="126"/>
      <c r="Y167" s="126"/>
      <c r="Z167" s="84"/>
      <c r="AA167" s="84"/>
      <c r="AB167" s="895"/>
      <c r="AC167" s="895"/>
      <c r="AD167" s="598"/>
      <c r="AE167" s="598"/>
      <c r="AF167" s="84">
        <f t="shared" si="69"/>
        <v>-114.13846153846043</v>
      </c>
      <c r="AG167" s="592">
        <f t="shared" si="70"/>
        <v>0.90488461538461629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598"/>
      <c r="J168" s="129"/>
      <c r="K168" s="85"/>
      <c r="L168" s="118"/>
      <c r="M168" s="129"/>
      <c r="N168" s="85"/>
      <c r="O168" s="118"/>
      <c r="P168" s="84"/>
      <c r="Q168" s="119"/>
      <c r="R168" s="592"/>
      <c r="S168" s="894"/>
      <c r="T168" s="80"/>
      <c r="U168" s="80"/>
      <c r="V168" s="598"/>
      <c r="W168" s="120">
        <f t="shared" si="129"/>
        <v>0</v>
      </c>
      <c r="X168" s="126"/>
      <c r="Y168" s="126"/>
      <c r="Z168" s="84"/>
      <c r="AA168" s="84"/>
      <c r="AB168" s="895"/>
      <c r="AC168" s="895"/>
      <c r="AD168" s="598"/>
      <c r="AE168" s="598"/>
      <c r="AF168" s="84">
        <f t="shared" si="69"/>
        <v>0</v>
      </c>
      <c r="AG168" s="592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598"/>
      <c r="J169" s="129"/>
      <c r="K169" s="85"/>
      <c r="L169" s="118"/>
      <c r="M169" s="129"/>
      <c r="N169" s="85"/>
      <c r="O169" s="118"/>
      <c r="P169" s="84"/>
      <c r="Q169" s="119"/>
      <c r="R169" s="592"/>
      <c r="S169" s="894"/>
      <c r="T169" s="80"/>
      <c r="U169" s="80"/>
      <c r="V169" s="598"/>
      <c r="W169" s="120">
        <f t="shared" si="129"/>
        <v>0</v>
      </c>
      <c r="X169" s="126"/>
      <c r="Y169" s="126"/>
      <c r="Z169" s="84"/>
      <c r="AA169" s="84"/>
      <c r="AB169" s="895"/>
      <c r="AC169" s="895"/>
      <c r="AD169" s="598"/>
      <c r="AE169" s="598"/>
      <c r="AF169" s="84">
        <f t="shared" si="69"/>
        <v>0</v>
      </c>
      <c r="AG169" s="592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598"/>
      <c r="J170" s="129"/>
      <c r="K170" s="85"/>
      <c r="L170" s="118"/>
      <c r="M170" s="129"/>
      <c r="N170" s="85"/>
      <c r="O170" s="118"/>
      <c r="P170" s="84"/>
      <c r="Q170" s="119"/>
      <c r="R170" s="592"/>
      <c r="S170" s="894"/>
      <c r="T170" s="80"/>
      <c r="U170" s="80"/>
      <c r="V170" s="598"/>
      <c r="W170" s="120">
        <f t="shared" si="129"/>
        <v>0</v>
      </c>
      <c r="X170" s="126"/>
      <c r="Y170" s="126"/>
      <c r="Z170" s="84"/>
      <c r="AA170" s="84"/>
      <c r="AB170" s="895"/>
      <c r="AC170" s="895"/>
      <c r="AD170" s="598"/>
      <c r="AE170" s="598"/>
      <c r="AF170" s="84">
        <f t="shared" si="69"/>
        <v>0</v>
      </c>
      <c r="AG170" s="592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598"/>
      <c r="J171" s="129"/>
      <c r="K171" s="85"/>
      <c r="L171" s="118"/>
      <c r="M171" s="129"/>
      <c r="N171" s="85"/>
      <c r="O171" s="118"/>
      <c r="P171" s="84"/>
      <c r="Q171" s="119"/>
      <c r="R171" s="592"/>
      <c r="S171" s="894"/>
      <c r="T171" s="80"/>
      <c r="U171" s="80"/>
      <c r="V171" s="598"/>
      <c r="W171" s="120">
        <f t="shared" si="129"/>
        <v>0</v>
      </c>
      <c r="X171" s="126"/>
      <c r="Y171" s="126"/>
      <c r="Z171" s="84"/>
      <c r="AA171" s="84"/>
      <c r="AB171" s="895"/>
      <c r="AC171" s="895"/>
      <c r="AD171" s="598"/>
      <c r="AE171" s="598"/>
      <c r="AF171" s="84"/>
      <c r="AG171" s="592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598"/>
      <c r="J172" s="129"/>
      <c r="K172" s="85"/>
      <c r="L172" s="118"/>
      <c r="M172" s="129"/>
      <c r="N172" s="85"/>
      <c r="O172" s="118"/>
      <c r="P172" s="84"/>
      <c r="Q172" s="119"/>
      <c r="R172" s="592"/>
      <c r="S172" s="894"/>
      <c r="T172" s="80"/>
      <c r="U172" s="80"/>
      <c r="V172" s="598"/>
      <c r="W172" s="120">
        <f t="shared" si="129"/>
        <v>0</v>
      </c>
      <c r="X172" s="126"/>
      <c r="Y172" s="126"/>
      <c r="Z172" s="84"/>
      <c r="AA172" s="84"/>
      <c r="AB172" s="895"/>
      <c r="AC172" s="895"/>
      <c r="AD172" s="598"/>
      <c r="AE172" s="598"/>
      <c r="AF172" s="84"/>
      <c r="AG172" s="592"/>
      <c r="AH172" s="894"/>
    </row>
    <row r="173" spans="1:34" ht="19.2" customHeight="1">
      <c r="A173" s="893"/>
      <c r="B173" s="156">
        <v>0</v>
      </c>
      <c r="C173" s="132" t="s">
        <v>946</v>
      </c>
      <c r="D173" s="891" t="s">
        <v>927</v>
      </c>
      <c r="E173" s="891"/>
      <c r="F173" s="133"/>
      <c r="G173" s="103"/>
      <c r="H173" s="134"/>
      <c r="I173" s="135"/>
      <c r="J173" s="103">
        <v>13</v>
      </c>
      <c r="K173" s="103">
        <v>2098.2857142857142</v>
      </c>
      <c r="L173" s="136">
        <v>181.32873792873792</v>
      </c>
      <c r="M173" s="103">
        <f t="shared" ref="M173:O173" si="130">AVERAGE(M161:M172)</f>
        <v>13</v>
      </c>
      <c r="N173" s="103">
        <f t="shared" si="130"/>
        <v>1927.593615581372</v>
      </c>
      <c r="O173" s="136">
        <f t="shared" si="130"/>
        <v>166.30733422752607</v>
      </c>
      <c r="P173" s="84">
        <f>M173-J173</f>
        <v>0</v>
      </c>
      <c r="Q173" s="119">
        <f>O173-L173</f>
        <v>-15.021403701211852</v>
      </c>
      <c r="R173" s="137">
        <f>O173/L173</f>
        <v>0.91715927727288737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1</v>
      </c>
      <c r="AE173" s="139">
        <f>SUM(AE161:AE172)</f>
        <v>0</v>
      </c>
      <c r="AF173" s="84">
        <f t="shared" si="69"/>
        <v>-170.69209870434224</v>
      </c>
      <c r="AG173" s="592">
        <f t="shared" si="70"/>
        <v>0.91865164141269096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M36" sqref="M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1010</v>
      </c>
      <c r="E3" s="827"/>
      <c r="F3" s="816" t="s">
        <v>2</v>
      </c>
      <c r="G3" s="777"/>
      <c r="H3" s="828">
        <v>320657.80000000005</v>
      </c>
      <c r="I3" s="829"/>
      <c r="J3" s="816" t="s">
        <v>3</v>
      </c>
      <c r="K3" s="777"/>
      <c r="L3" s="821">
        <v>10115441.418576464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438.23321179643716</v>
      </c>
      <c r="G6" s="818"/>
      <c r="H6" s="796">
        <f>AVERAGE(D13:P13,Q13)</f>
        <v>141.98727452064333</v>
      </c>
      <c r="I6" s="797"/>
      <c r="J6" s="796">
        <f>AVERAGE(D30:F30,G30:H30)</f>
        <v>813.79712741032085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12</v>
      </c>
      <c r="Q6" s="785">
        <v>9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388.48486858399502</v>
      </c>
      <c r="G7" s="789"/>
      <c r="H7" s="790">
        <f>AVERAGE(D14:P14,Q14)</f>
        <v>129.07396206227079</v>
      </c>
      <c r="I7" s="791"/>
      <c r="J7" s="790">
        <f>AVERAGE(D31:F31,G31:H31)</f>
        <v>711.50215363070492</v>
      </c>
      <c r="K7" s="791"/>
      <c r="L7" s="792">
        <f>AVERAGE(J31:M31)</f>
        <v>892.65143510164262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0.89177088743494437</v>
      </c>
      <c r="G8" s="795"/>
      <c r="H8" s="794">
        <f>AVERAGE(D15:O15,P15:Q15)</f>
        <v>0.90575492258205503</v>
      </c>
      <c r="I8" s="795"/>
      <c r="J8" s="794">
        <f>AVERAGE(D32:F32,G32:H32)</f>
        <v>0.85621694314243935</v>
      </c>
      <c r="K8" s="795"/>
      <c r="L8" s="794">
        <f>AVERAGE(J32:M32)</f>
        <v>0.887269194785689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127.25452286177629</v>
      </c>
      <c r="E13" s="18">
        <v>111.82859477124184</v>
      </c>
      <c r="F13" s="18">
        <v>163.5855586407057</v>
      </c>
      <c r="G13" s="18">
        <v>281.61904761904759</v>
      </c>
      <c r="H13" s="18">
        <v>232.14285714285714</v>
      </c>
      <c r="I13" s="18">
        <v>83.401592215833702</v>
      </c>
      <c r="J13" s="18">
        <v>102.00552306692656</v>
      </c>
      <c r="K13" s="18">
        <v>79.926401311011745</v>
      </c>
      <c r="L13" s="18">
        <v>114.21916625041625</v>
      </c>
      <c r="M13" s="18">
        <v>79.826500775748883</v>
      </c>
      <c r="N13" s="18">
        <v>83.689293085655322</v>
      </c>
      <c r="O13" s="18">
        <v>135.08928571428572</v>
      </c>
      <c r="P13" s="18">
        <v>243.23349983349982</v>
      </c>
      <c r="Q13" s="20">
        <v>150</v>
      </c>
    </row>
    <row r="14" spans="2:17" ht="39.9" customHeight="1">
      <c r="B14" s="769"/>
      <c r="C14" s="13" t="s">
        <v>60</v>
      </c>
      <c r="D14" s="18">
        <v>113.81788954496524</v>
      </c>
      <c r="E14" s="18">
        <v>100.00024234185702</v>
      </c>
      <c r="F14" s="18">
        <v>146.26466198522971</v>
      </c>
      <c r="G14" s="18">
        <v>252.52742106713453</v>
      </c>
      <c r="H14" s="18">
        <v>228.89116534793948</v>
      </c>
      <c r="I14" s="18">
        <v>75.502749013848884</v>
      </c>
      <c r="J14" s="18">
        <v>83.89394910028291</v>
      </c>
      <c r="K14" s="18">
        <v>69.718796454361822</v>
      </c>
      <c r="L14" s="18">
        <v>104.54710369388133</v>
      </c>
      <c r="M14" s="18">
        <v>73.813969783524755</v>
      </c>
      <c r="N14" s="18">
        <v>78.49448310054494</v>
      </c>
      <c r="O14" s="18">
        <v>128.38718926045345</v>
      </c>
      <c r="P14" s="18">
        <v>216.94937854592126</v>
      </c>
      <c r="Q14" s="8">
        <v>134.22646963184553</v>
      </c>
    </row>
    <row r="15" spans="2:17" ht="39.9" customHeight="1">
      <c r="B15" s="770"/>
      <c r="C15" s="28" t="s">
        <v>61</v>
      </c>
      <c r="D15" s="9">
        <f t="shared" ref="D15:Q15" si="0">D14/D13</f>
        <v>0.894411349674338</v>
      </c>
      <c r="E15" s="9">
        <f t="shared" si="0"/>
        <v>0.8942278363277204</v>
      </c>
      <c r="F15" s="9">
        <f t="shared" si="0"/>
        <v>0.89411720203542489</v>
      </c>
      <c r="G15" s="9">
        <f t="shared" si="0"/>
        <v>0.8966986544487362</v>
      </c>
      <c r="H15" s="9">
        <f t="shared" si="0"/>
        <v>0.98599271226804697</v>
      </c>
      <c r="I15" s="9">
        <f t="shared" si="0"/>
        <v>0.9052914579670911</v>
      </c>
      <c r="J15" s="9">
        <f t="shared" si="0"/>
        <v>0.82244516353530672</v>
      </c>
      <c r="K15" s="9">
        <f t="shared" si="0"/>
        <v>0.87228744583495232</v>
      </c>
      <c r="L15" s="9">
        <f t="shared" si="0"/>
        <v>0.91532014394738526</v>
      </c>
      <c r="M15" s="9">
        <f t="shared" si="0"/>
        <v>0.92468001310598946</v>
      </c>
      <c r="N15" s="9">
        <f t="shared" si="0"/>
        <v>0.93792742424298492</v>
      </c>
      <c r="O15" s="9">
        <f t="shared" si="0"/>
        <v>0.95038765348121523</v>
      </c>
      <c r="P15" s="30">
        <f t="shared" si="0"/>
        <v>0.89193872840060773</v>
      </c>
      <c r="Q15" s="10">
        <f t="shared" si="0"/>
        <v>0.89484313087897016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0.45833333333333331</v>
      </c>
      <c r="N16" s="11">
        <v>0.45833333333333331</v>
      </c>
      <c r="O16" s="21">
        <v>0.45833333333333331</v>
      </c>
      <c r="P16" s="11">
        <v>0.16666666666666666</v>
      </c>
      <c r="Q16" s="31">
        <v>0.36666666666666664</v>
      </c>
    </row>
    <row r="17" spans="2:23" ht="22.8" customHeight="1">
      <c r="B17" s="772"/>
      <c r="C17" s="28" t="s">
        <v>36</v>
      </c>
      <c r="D17" s="11">
        <v>0.75555555555555554</v>
      </c>
      <c r="E17" s="11">
        <v>0.61111111111111116</v>
      </c>
      <c r="F17" s="11">
        <v>0.68194444444444435</v>
      </c>
      <c r="G17" s="11">
        <v>0.69999999999999984</v>
      </c>
      <c r="H17" s="11">
        <v>0.69513888888888886</v>
      </c>
      <c r="I17" s="11">
        <v>0.74930555555555545</v>
      </c>
      <c r="J17" s="11">
        <v>0.84305555555555545</v>
      </c>
      <c r="K17" s="11">
        <v>0.83124999999999971</v>
      </c>
      <c r="L17" s="11">
        <v>0.98749999999999982</v>
      </c>
      <c r="M17" s="11">
        <v>0.96666666666666667</v>
      </c>
      <c r="N17" s="11">
        <v>0.99999999999999967</v>
      </c>
      <c r="O17" s="21">
        <v>0.82222222222222208</v>
      </c>
      <c r="P17" s="11">
        <v>0.67013888888888884</v>
      </c>
      <c r="Q17" s="31">
        <v>0.65416666666666656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>
        <v>1</v>
      </c>
      <c r="E20" s="33">
        <v>2</v>
      </c>
      <c r="F20" s="33">
        <v>3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>
        <v>2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776"/>
      <c r="C21" s="32" t="s">
        <v>66</v>
      </c>
      <c r="D21" s="33">
        <v>3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>
        <v>1</v>
      </c>
      <c r="N21" s="33" t="s">
        <v>15</v>
      </c>
      <c r="O21" s="33">
        <v>3</v>
      </c>
      <c r="P21" s="33">
        <v>1</v>
      </c>
      <c r="Q21" s="34"/>
    </row>
    <row r="22" spans="2:23" ht="22.8" customHeight="1">
      <c r="B22" s="754" t="s">
        <v>67</v>
      </c>
      <c r="C22" s="777"/>
      <c r="D22" s="35">
        <v>19</v>
      </c>
      <c r="E22" s="35">
        <v>17.875</v>
      </c>
      <c r="F22" s="35">
        <v>13.875</v>
      </c>
      <c r="G22" s="35">
        <v>7.333333333333333</v>
      </c>
      <c r="H22" s="35">
        <v>6.5</v>
      </c>
      <c r="I22" s="35">
        <v>17.714285714285715</v>
      </c>
      <c r="J22" s="35">
        <v>16.222222222222221</v>
      </c>
      <c r="K22" s="35">
        <v>18.111111111111111</v>
      </c>
      <c r="L22" s="35">
        <v>14.75</v>
      </c>
      <c r="M22" s="35">
        <v>19</v>
      </c>
      <c r="N22" s="35">
        <v>17.7</v>
      </c>
      <c r="O22" s="35">
        <v>12.75</v>
      </c>
      <c r="P22" s="35">
        <v>11.142857142857142</v>
      </c>
      <c r="Q22" s="36">
        <v>12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600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214.28571428571428</v>
      </c>
      <c r="E30" s="602">
        <v>916.66666666666663</v>
      </c>
      <c r="F30" s="18">
        <v>853.44827586206895</v>
      </c>
      <c r="G30" s="18">
        <v>939.13043478260863</v>
      </c>
      <c r="H30" s="601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162.41863859971843</v>
      </c>
      <c r="E31" s="7">
        <v>805.98334875115643</v>
      </c>
      <c r="F31" s="7">
        <v>749.65895174822106</v>
      </c>
      <c r="G31" s="7">
        <v>832.22222222222115</v>
      </c>
      <c r="H31" s="601">
        <v>1007.2276068322074</v>
      </c>
      <c r="I31" s="403">
        <v>0</v>
      </c>
      <c r="J31" s="7">
        <v>813.91666666666652</v>
      </c>
      <c r="K31" s="7">
        <v>830.77421052631507</v>
      </c>
      <c r="L31" s="7">
        <v>918.96277133032504</v>
      </c>
      <c r="M31" s="8">
        <v>1006.9520918832642</v>
      </c>
      <c r="N31" s="27"/>
      <c r="O31" s="27"/>
      <c r="P31" s="27"/>
      <c r="Q31" s="27"/>
    </row>
    <row r="32" spans="2:23" ht="39.9" customHeight="1">
      <c r="B32" s="770"/>
      <c r="C32" s="599" t="s">
        <v>61</v>
      </c>
      <c r="D32" s="44">
        <f t="shared" ref="D32:M32" si="1">D31/D30</f>
        <v>0.75795364679868604</v>
      </c>
      <c r="E32" s="9">
        <f t="shared" si="1"/>
        <v>0.8792545622739889</v>
      </c>
      <c r="F32" s="9">
        <f t="shared" si="1"/>
        <v>0.87838826669488534</v>
      </c>
      <c r="G32" s="9">
        <f t="shared" si="1"/>
        <v>0.88616255144032818</v>
      </c>
      <c r="H32" s="9">
        <f t="shared" si="1"/>
        <v>0.87932568850430792</v>
      </c>
      <c r="I32" s="43">
        <f t="shared" si="1"/>
        <v>0</v>
      </c>
      <c r="J32" s="9">
        <f t="shared" si="1"/>
        <v>0.86324494949494934</v>
      </c>
      <c r="K32" s="9">
        <f t="shared" si="1"/>
        <v>0.88112416267942506</v>
      </c>
      <c r="L32" s="9">
        <f t="shared" si="1"/>
        <v>0.918962771330325</v>
      </c>
      <c r="M32" s="10">
        <f t="shared" si="1"/>
        <v>0.88574489563805647</v>
      </c>
      <c r="N32" s="27"/>
      <c r="O32" s="27"/>
      <c r="P32" s="27"/>
      <c r="Q32" s="27"/>
    </row>
    <row r="33" spans="2:17" ht="28.8" customHeight="1">
      <c r="B33" s="771" t="s">
        <v>62</v>
      </c>
      <c r="C33" s="599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2910.00000000001</v>
      </c>
      <c r="H33" s="31">
        <v>0.18055555555555555</v>
      </c>
      <c r="I33" s="45">
        <v>0</v>
      </c>
      <c r="J33" s="11">
        <v>0.72291666666666676</v>
      </c>
      <c r="K33" s="11">
        <v>0.72083333333333333</v>
      </c>
      <c r="L33" s="11">
        <v>0.72152777777777777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599" t="s">
        <v>36</v>
      </c>
      <c r="D34" s="45">
        <v>0.36388888888888887</v>
      </c>
      <c r="E34" s="11">
        <v>0.3666666666666667</v>
      </c>
      <c r="F34" s="11">
        <v>0.31319444444444444</v>
      </c>
      <c r="G34" s="11">
        <v>1064.1666666666633</v>
      </c>
      <c r="H34" s="31">
        <v>0.47152777777777777</v>
      </c>
      <c r="I34" s="22">
        <v>0</v>
      </c>
      <c r="J34" s="11">
        <v>0.79861111111111116</v>
      </c>
      <c r="K34" s="11">
        <v>0.95486111111111116</v>
      </c>
      <c r="L34" s="11">
        <v>0.99652777777777779</v>
      </c>
      <c r="M34" s="12">
        <v>1.1284722222222221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9.3333333333333339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P9" sqref="P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372</v>
      </c>
      <c r="B1" s="320"/>
      <c r="C1" s="321"/>
      <c r="D1" s="322" t="s">
        <v>198</v>
      </c>
      <c r="E1" s="323">
        <f>SUM(G5:G124)</f>
        <v>117979</v>
      </c>
      <c r="F1" s="324" t="s">
        <v>3</v>
      </c>
      <c r="G1" s="325">
        <f>SUM(H5:H124)</f>
        <v>2171949.1798701296</v>
      </c>
      <c r="H1" s="326" t="s">
        <v>614</v>
      </c>
      <c r="I1" s="327">
        <f>+J16+J64+J24+J38+J51+J81+J100+J91+J57+J124+J111</f>
        <v>51.4</v>
      </c>
      <c r="J1" s="871" t="s">
        <v>200</v>
      </c>
      <c r="K1" s="872"/>
      <c r="L1" s="873"/>
      <c r="M1" s="871" t="s">
        <v>201</v>
      </c>
      <c r="N1" s="872"/>
      <c r="O1" s="872"/>
      <c r="P1" s="872"/>
      <c r="Q1" s="872"/>
      <c r="R1" s="873"/>
    </row>
    <row r="2" spans="1:18" ht="26.25" customHeight="1" thickBot="1">
      <c r="A2" s="877" t="s">
        <v>1006</v>
      </c>
      <c r="B2" s="878"/>
      <c r="C2" s="329"/>
      <c r="D2" s="603" t="s">
        <v>427</v>
      </c>
      <c r="E2" s="330">
        <f>AVERAGE(L16,L24,L38,L51,L100,L111,L91)</f>
        <v>629.04384202964161</v>
      </c>
      <c r="F2" s="331" t="s">
        <v>80</v>
      </c>
      <c r="G2" s="332">
        <f>G1/E1</f>
        <v>18.409625271193431</v>
      </c>
      <c r="H2" s="333" t="s">
        <v>204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428</v>
      </c>
      <c r="B3" s="881" t="s">
        <v>1007</v>
      </c>
      <c r="C3" s="605"/>
      <c r="D3" s="882" t="s">
        <v>429</v>
      </c>
      <c r="E3" s="882"/>
      <c r="F3" s="883" t="s">
        <v>83</v>
      </c>
      <c r="G3" s="884" t="s">
        <v>562</v>
      </c>
      <c r="H3" s="885" t="s">
        <v>1008</v>
      </c>
      <c r="I3" s="886" t="s">
        <v>430</v>
      </c>
      <c r="J3" s="859" t="s">
        <v>432</v>
      </c>
      <c r="K3" s="861" t="s">
        <v>212</v>
      </c>
      <c r="L3" s="863" t="s">
        <v>427</v>
      </c>
      <c r="M3" s="888" t="s">
        <v>88</v>
      </c>
      <c r="N3" s="888"/>
      <c r="O3" s="859" t="s">
        <v>168</v>
      </c>
      <c r="P3" s="889" t="s">
        <v>213</v>
      </c>
      <c r="Q3" s="859" t="s">
        <v>513</v>
      </c>
      <c r="R3" s="859"/>
    </row>
    <row r="4" spans="1:18" ht="15.75" customHeight="1">
      <c r="A4" s="880"/>
      <c r="B4" s="881"/>
      <c r="C4" s="605"/>
      <c r="D4" s="882"/>
      <c r="E4" s="882"/>
      <c r="F4" s="883"/>
      <c r="G4" s="884"/>
      <c r="H4" s="885"/>
      <c r="I4" s="887"/>
      <c r="J4" s="860"/>
      <c r="K4" s="862"/>
      <c r="L4" s="864"/>
      <c r="M4" s="609" t="s">
        <v>90</v>
      </c>
      <c r="N4" s="609" t="s">
        <v>91</v>
      </c>
      <c r="O4" s="860"/>
      <c r="P4" s="890"/>
      <c r="Q4" s="335" t="s">
        <v>478</v>
      </c>
      <c r="R4" s="335" t="s">
        <v>216</v>
      </c>
    </row>
    <row r="5" spans="1:18">
      <c r="A5" s="865" t="s">
        <v>571</v>
      </c>
      <c r="B5" s="336" t="s">
        <v>165</v>
      </c>
      <c r="C5" s="336"/>
      <c r="D5" s="337" t="s">
        <v>1009</v>
      </c>
      <c r="E5" s="338"/>
      <c r="F5" s="339">
        <v>28.57</v>
      </c>
      <c r="G5" s="415">
        <v>1260</v>
      </c>
      <c r="H5" s="340">
        <f>F5*G5</f>
        <v>35998.199999999997</v>
      </c>
      <c r="I5" s="607"/>
      <c r="J5" s="341">
        <v>13</v>
      </c>
      <c r="K5" s="342">
        <f t="shared" ref="K5:K9" si="0">G5/P5*60</f>
        <v>1512.0000000000005</v>
      </c>
      <c r="L5" s="343">
        <f t="shared" ref="L5:L9" si="1">K5/J5</f>
        <v>116.30769230769235</v>
      </c>
      <c r="M5" s="344">
        <v>0.36666666666666664</v>
      </c>
      <c r="N5" s="344">
        <v>0.40138888888888885</v>
      </c>
      <c r="O5" s="335">
        <v>5</v>
      </c>
      <c r="P5" s="610">
        <f t="shared" ref="P5:P9" si="2">(N5-M5)*24*60</f>
        <v>49.999999999999986</v>
      </c>
      <c r="Q5" s="345"/>
      <c r="R5" s="345"/>
    </row>
    <row r="6" spans="1:18">
      <c r="A6" s="865"/>
      <c r="B6" s="336" t="s">
        <v>189</v>
      </c>
      <c r="C6" s="336"/>
      <c r="D6" s="337" t="s">
        <v>169</v>
      </c>
      <c r="E6" s="338"/>
      <c r="F6" s="339">
        <v>25.64</v>
      </c>
      <c r="G6" s="415">
        <v>1301</v>
      </c>
      <c r="H6" s="340">
        <f t="shared" ref="H6:H15" si="3">F6*G6</f>
        <v>33357.64</v>
      </c>
      <c r="I6" s="607"/>
      <c r="J6" s="341">
        <v>13</v>
      </c>
      <c r="K6" s="342">
        <f t="shared" si="0"/>
        <v>1472.830188679246</v>
      </c>
      <c r="L6" s="343">
        <f t="shared" si="1"/>
        <v>113.29462989840354</v>
      </c>
      <c r="M6" s="344">
        <v>0.40486111111111106</v>
      </c>
      <c r="N6" s="344">
        <v>0.4416666666666666</v>
      </c>
      <c r="O6" s="335">
        <v>5</v>
      </c>
      <c r="P6" s="610">
        <f t="shared" si="2"/>
        <v>52.999999999999972</v>
      </c>
      <c r="Q6" s="335"/>
      <c r="R6" s="335"/>
    </row>
    <row r="7" spans="1:18">
      <c r="A7" s="865"/>
      <c r="B7" s="336" t="s">
        <v>189</v>
      </c>
      <c r="C7" s="336"/>
      <c r="D7" s="337" t="s">
        <v>194</v>
      </c>
      <c r="E7" s="338"/>
      <c r="F7" s="339">
        <v>30</v>
      </c>
      <c r="G7" s="415">
        <v>362</v>
      </c>
      <c r="H7" s="340">
        <f t="shared" si="3"/>
        <v>10860</v>
      </c>
      <c r="I7" s="607"/>
      <c r="J7" s="341">
        <v>13</v>
      </c>
      <c r="K7" s="342">
        <f t="shared" si="0"/>
        <v>1357.4999999999982</v>
      </c>
      <c r="L7" s="343">
        <f t="shared" si="1"/>
        <v>104.42307692307678</v>
      </c>
      <c r="M7" s="344">
        <v>0.47986111111111102</v>
      </c>
      <c r="N7" s="344">
        <v>0.49097222222222214</v>
      </c>
      <c r="O7" s="335">
        <v>5</v>
      </c>
      <c r="P7" s="610">
        <f t="shared" si="2"/>
        <v>16.000000000000021</v>
      </c>
      <c r="Q7" s="345"/>
      <c r="R7" s="345"/>
    </row>
    <row r="8" spans="1:18">
      <c r="A8" s="865"/>
      <c r="B8" s="336" t="s">
        <v>189</v>
      </c>
      <c r="C8" s="336"/>
      <c r="D8" s="337" t="s">
        <v>170</v>
      </c>
      <c r="E8" s="338"/>
      <c r="F8" s="339">
        <v>29.85</v>
      </c>
      <c r="G8" s="415">
        <v>3561</v>
      </c>
      <c r="H8" s="340">
        <f t="shared" si="3"/>
        <v>106295.85</v>
      </c>
      <c r="I8" s="607"/>
      <c r="J8" s="341">
        <v>13</v>
      </c>
      <c r="K8" s="342">
        <f t="shared" si="0"/>
        <v>1765.7851239669415</v>
      </c>
      <c r="L8" s="343">
        <f t="shared" si="1"/>
        <v>135.82962492053394</v>
      </c>
      <c r="M8" s="344">
        <v>0.49444444444444435</v>
      </c>
      <c r="N8" s="344">
        <v>0.57847222222222217</v>
      </c>
      <c r="O8" s="335">
        <v>5</v>
      </c>
      <c r="P8" s="610">
        <f t="shared" si="2"/>
        <v>121.00000000000006</v>
      </c>
      <c r="Q8" s="345"/>
      <c r="R8" s="345"/>
    </row>
    <row r="9" spans="1:18">
      <c r="A9" s="865"/>
      <c r="B9" s="336" t="s">
        <v>189</v>
      </c>
      <c r="C9" s="336"/>
      <c r="D9" s="337" t="s">
        <v>171</v>
      </c>
      <c r="E9" s="338"/>
      <c r="F9" s="339">
        <v>29.52</v>
      </c>
      <c r="G9" s="416">
        <v>3112</v>
      </c>
      <c r="H9" s="340">
        <f t="shared" si="3"/>
        <v>91866.240000000005</v>
      </c>
      <c r="I9" s="607"/>
      <c r="J9" s="341">
        <v>13</v>
      </c>
      <c r="K9" s="342">
        <f t="shared" si="0"/>
        <v>1795.3846153846164</v>
      </c>
      <c r="L9" s="343">
        <f t="shared" si="1"/>
        <v>138.10650887573973</v>
      </c>
      <c r="M9" s="344">
        <v>0.58194444444444438</v>
      </c>
      <c r="N9" s="344">
        <v>0.65416666666666656</v>
      </c>
      <c r="O9" s="335">
        <v>5</v>
      </c>
      <c r="P9" s="610">
        <f t="shared" si="2"/>
        <v>103.99999999999994</v>
      </c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607"/>
      <c r="J10" s="341"/>
      <c r="K10" s="342"/>
      <c r="L10" s="343"/>
      <c r="M10" s="344"/>
      <c r="N10" s="344"/>
      <c r="O10" s="335"/>
      <c r="P10" s="610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607"/>
      <c r="J11" s="341"/>
      <c r="K11" s="342"/>
      <c r="L11" s="343"/>
      <c r="M11" s="344"/>
      <c r="N11" s="344"/>
      <c r="O11" s="335"/>
      <c r="P11" s="610"/>
      <c r="Q11" s="345"/>
      <c r="R11" s="345"/>
    </row>
    <row r="12" spans="1:18">
      <c r="A12" s="866"/>
      <c r="B12" s="336">
        <v>0</v>
      </c>
      <c r="C12" s="606"/>
      <c r="D12" s="337"/>
      <c r="E12" s="338"/>
      <c r="F12" s="339" t="s">
        <v>161</v>
      </c>
      <c r="G12" s="604"/>
      <c r="H12" s="340">
        <f t="shared" si="3"/>
        <v>0</v>
      </c>
      <c r="I12" s="607"/>
      <c r="J12" s="341"/>
      <c r="K12" s="342"/>
      <c r="L12" s="343"/>
      <c r="M12" s="344"/>
      <c r="N12" s="344"/>
      <c r="O12" s="335"/>
      <c r="P12" s="610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607"/>
      <c r="J13" s="341"/>
      <c r="K13" s="342"/>
      <c r="L13" s="343"/>
      <c r="M13" s="344"/>
      <c r="N13" s="344"/>
      <c r="O13" s="335"/>
      <c r="P13" s="610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607"/>
      <c r="J14" s="341"/>
      <c r="K14" s="342"/>
      <c r="L14" s="343"/>
      <c r="M14" s="344"/>
      <c r="N14" s="344"/>
      <c r="O14" s="335"/>
      <c r="P14" s="610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607"/>
      <c r="J15" s="341"/>
      <c r="K15" s="342"/>
      <c r="L15" s="343"/>
      <c r="M15" s="344"/>
      <c r="N15" s="344"/>
      <c r="O15" s="335"/>
      <c r="P15" s="610"/>
      <c r="Q15" s="335"/>
      <c r="R15" s="335"/>
    </row>
    <row r="16" spans="1:18" ht="15.75" customHeight="1">
      <c r="A16" s="867"/>
      <c r="B16" s="336">
        <v>0</v>
      </c>
      <c r="C16" s="349" t="s">
        <v>376</v>
      </c>
      <c r="D16" s="850" t="s">
        <v>219</v>
      </c>
      <c r="E16" s="850"/>
      <c r="F16" s="350"/>
      <c r="G16" s="351"/>
      <c r="H16" s="352"/>
      <c r="I16" s="353"/>
      <c r="J16" s="354">
        <f>AVERAGE(J5:J15)</f>
        <v>13</v>
      </c>
      <c r="K16" s="354">
        <f>AVERAGE(K5:K15)</f>
        <v>1580.6999856061607</v>
      </c>
      <c r="L16" s="355">
        <f>AVERAGE(L5:L15)</f>
        <v>121.59230658508928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220</v>
      </c>
      <c r="B17" s="336">
        <v>0</v>
      </c>
      <c r="C17" s="606"/>
      <c r="D17" s="337" t="s">
        <v>173</v>
      </c>
      <c r="E17" s="337"/>
      <c r="F17" s="339" t="s">
        <v>161</v>
      </c>
      <c r="G17" s="605">
        <v>3112</v>
      </c>
      <c r="H17" s="356">
        <f t="shared" ref="H17:H23" si="4">F17*G17</f>
        <v>0</v>
      </c>
      <c r="I17" s="357"/>
      <c r="J17" s="341">
        <v>9</v>
      </c>
      <c r="K17" s="342">
        <f t="shared" ref="K17:K19" si="5">G17/P17*60</f>
        <v>1569.0756302521006</v>
      </c>
      <c r="L17" s="343">
        <f>K17/J17</f>
        <v>174.34173669467785</v>
      </c>
      <c r="M17" s="344">
        <v>0.17013888888888887</v>
      </c>
      <c r="N17" s="344">
        <v>0.25277777777777777</v>
      </c>
      <c r="O17" s="335">
        <v>5</v>
      </c>
      <c r="P17" s="610">
        <f>(N17-M17)*24*60</f>
        <v>119.00000000000001</v>
      </c>
      <c r="Q17" s="335"/>
      <c r="R17" s="335"/>
    </row>
    <row r="18" spans="1:18" ht="15.75" customHeight="1">
      <c r="A18" s="868"/>
      <c r="B18" s="336">
        <v>0</v>
      </c>
      <c r="C18" s="606"/>
      <c r="D18" s="337" t="s">
        <v>172</v>
      </c>
      <c r="E18" s="337"/>
      <c r="F18" s="339" t="s">
        <v>161</v>
      </c>
      <c r="G18" s="604">
        <v>3561</v>
      </c>
      <c r="H18" s="340">
        <f t="shared" si="4"/>
        <v>0</v>
      </c>
      <c r="I18" s="607"/>
      <c r="J18" s="341">
        <v>9</v>
      </c>
      <c r="K18" s="342">
        <f t="shared" si="5"/>
        <v>1594.4776119402986</v>
      </c>
      <c r="L18" s="343">
        <f t="shared" ref="L18" si="6">K18/J18</f>
        <v>177.16417910447763</v>
      </c>
      <c r="M18" s="344">
        <v>0.25624999999999998</v>
      </c>
      <c r="N18" s="344">
        <v>0.34930555555555554</v>
      </c>
      <c r="O18" s="335">
        <v>5</v>
      </c>
      <c r="P18" s="610">
        <f t="shared" ref="P18:P19" si="7">(N18-M18)*24*60</f>
        <v>134</v>
      </c>
      <c r="Q18" s="345"/>
      <c r="R18" s="345"/>
    </row>
    <row r="19" spans="1:18" ht="15.75" customHeight="1">
      <c r="A19" s="868"/>
      <c r="B19" s="336">
        <v>0</v>
      </c>
      <c r="C19" s="606"/>
      <c r="D19" s="337" t="s">
        <v>574</v>
      </c>
      <c r="E19" s="337"/>
      <c r="F19" s="339" t="s">
        <v>161</v>
      </c>
      <c r="G19" s="604">
        <v>362</v>
      </c>
      <c r="H19" s="340">
        <f t="shared" si="4"/>
        <v>0</v>
      </c>
      <c r="I19" s="607"/>
      <c r="J19" s="341">
        <v>10</v>
      </c>
      <c r="K19" s="342">
        <f t="shared" si="5"/>
        <v>1357.4999999999982</v>
      </c>
      <c r="L19" s="343">
        <f>K19/J19</f>
        <v>135.74999999999983</v>
      </c>
      <c r="M19" s="344">
        <v>0.35277777777777775</v>
      </c>
      <c r="N19" s="344">
        <v>0.36388888888888887</v>
      </c>
      <c r="O19" s="335">
        <v>10</v>
      </c>
      <c r="P19" s="610">
        <f t="shared" si="7"/>
        <v>16.000000000000021</v>
      </c>
      <c r="Q19" s="345"/>
      <c r="R19" s="345"/>
    </row>
    <row r="20" spans="1:18" ht="15.75" customHeight="1">
      <c r="A20" s="869"/>
      <c r="B20" s="336">
        <v>0</v>
      </c>
      <c r="C20" s="606"/>
      <c r="D20" s="337"/>
      <c r="E20" s="337"/>
      <c r="F20" s="339" t="s">
        <v>161</v>
      </c>
      <c r="G20" s="604"/>
      <c r="H20" s="340"/>
      <c r="I20" s="607"/>
      <c r="J20" s="341"/>
      <c r="K20" s="342"/>
      <c r="L20" s="343"/>
      <c r="M20" s="344"/>
      <c r="N20" s="344"/>
      <c r="O20" s="335"/>
      <c r="P20" s="610"/>
      <c r="Q20" s="345"/>
      <c r="R20" s="345"/>
    </row>
    <row r="21" spans="1:18" ht="15.75" customHeight="1">
      <c r="A21" s="869"/>
      <c r="B21" s="336">
        <v>0</v>
      </c>
      <c r="C21" s="606"/>
      <c r="D21" s="337"/>
      <c r="E21" s="337"/>
      <c r="F21" s="339" t="s">
        <v>161</v>
      </c>
      <c r="G21" s="604"/>
      <c r="H21" s="340"/>
      <c r="I21" s="607"/>
      <c r="J21" s="341"/>
      <c r="K21" s="342"/>
      <c r="L21" s="343"/>
      <c r="M21" s="344"/>
      <c r="N21" s="344"/>
      <c r="O21" s="335"/>
      <c r="P21" s="610"/>
      <c r="Q21" s="345"/>
      <c r="R21" s="345"/>
    </row>
    <row r="22" spans="1:18" ht="15.75" customHeight="1">
      <c r="A22" s="869"/>
      <c r="B22" s="336">
        <v>0</v>
      </c>
      <c r="C22" s="606"/>
      <c r="D22" s="337"/>
      <c r="E22" s="338"/>
      <c r="F22" s="339" t="s">
        <v>161</v>
      </c>
      <c r="G22" s="604"/>
      <c r="H22" s="340">
        <f t="shared" si="4"/>
        <v>0</v>
      </c>
      <c r="I22" s="607"/>
      <c r="J22" s="341"/>
      <c r="K22" s="342"/>
      <c r="L22" s="343"/>
      <c r="M22" s="344"/>
      <c r="N22" s="344"/>
      <c r="O22" s="335"/>
      <c r="P22" s="610"/>
      <c r="Q22" s="335"/>
      <c r="R22" s="335"/>
    </row>
    <row r="23" spans="1:18" ht="15.75" customHeight="1">
      <c r="A23" s="869"/>
      <c r="B23" s="336">
        <v>0</v>
      </c>
      <c r="C23" s="606"/>
      <c r="D23" s="337"/>
      <c r="E23" s="338"/>
      <c r="F23" s="339" t="s">
        <v>161</v>
      </c>
      <c r="G23" s="604"/>
      <c r="H23" s="340">
        <f t="shared" si="4"/>
        <v>0</v>
      </c>
      <c r="I23" s="607"/>
      <c r="J23" s="341"/>
      <c r="K23" s="342"/>
      <c r="L23" s="343"/>
      <c r="M23" s="344"/>
      <c r="N23" s="344"/>
      <c r="O23" s="335"/>
      <c r="P23" s="610"/>
      <c r="Q23" s="335"/>
      <c r="R23" s="335"/>
    </row>
    <row r="24" spans="1:18" ht="17.399999999999999" customHeight="1">
      <c r="A24" s="870"/>
      <c r="B24" s="336">
        <v>0</v>
      </c>
      <c r="C24" s="204" t="s">
        <v>223</v>
      </c>
      <c r="D24" s="850" t="s">
        <v>219</v>
      </c>
      <c r="E24" s="850"/>
      <c r="F24" s="350"/>
      <c r="G24" s="358"/>
      <c r="H24" s="352"/>
      <c r="I24" s="353"/>
      <c r="J24" s="354">
        <f>AVERAGE(J17:J23)</f>
        <v>9.3333333333333339</v>
      </c>
      <c r="K24" s="354">
        <f>AVERAGE(K17:K23)</f>
        <v>1507.0177473974657</v>
      </c>
      <c r="L24" s="355">
        <f>AVERAGE(L17:L23)</f>
        <v>162.41863859971843</v>
      </c>
      <c r="M24" s="344"/>
      <c r="N24" s="344"/>
      <c r="O24" s="335"/>
      <c r="P24" s="335"/>
      <c r="Q24" s="335"/>
      <c r="R24" s="335"/>
    </row>
    <row r="25" spans="1:18">
      <c r="A25" s="857" t="s">
        <v>383</v>
      </c>
      <c r="B25" s="336" t="s">
        <v>165</v>
      </c>
      <c r="C25" s="359"/>
      <c r="D25" s="360" t="s">
        <v>174</v>
      </c>
      <c r="E25" s="361"/>
      <c r="F25" s="339">
        <v>18.53</v>
      </c>
      <c r="G25" s="605">
        <v>2009</v>
      </c>
      <c r="H25" s="340">
        <f t="shared" ref="H25:H37" si="8">F25*G25</f>
        <v>37226.770000000004</v>
      </c>
      <c r="I25" s="607"/>
      <c r="J25" s="341">
        <v>3</v>
      </c>
      <c r="K25" s="342">
        <f t="shared" ref="K25:K29" si="9">G25/P25*60</f>
        <v>2511.2499999999986</v>
      </c>
      <c r="L25" s="343">
        <f t="shared" ref="L25:L29" si="10">K25/J25</f>
        <v>837.08333333333292</v>
      </c>
      <c r="M25" s="344">
        <v>0.18055555555555555</v>
      </c>
      <c r="N25" s="344">
        <v>0.21388888888888891</v>
      </c>
      <c r="O25" s="335">
        <v>20</v>
      </c>
      <c r="P25" s="610">
        <f>(N25-M25)*24*60</f>
        <v>48.000000000000028</v>
      </c>
      <c r="Q25" s="345"/>
      <c r="R25" s="345"/>
    </row>
    <row r="26" spans="1:18">
      <c r="A26" s="857"/>
      <c r="B26" s="336" t="s">
        <v>165</v>
      </c>
      <c r="C26" s="359"/>
      <c r="D26" s="337" t="s">
        <v>384</v>
      </c>
      <c r="E26" s="362"/>
      <c r="F26" s="339">
        <v>18.18</v>
      </c>
      <c r="G26" s="605">
        <v>3202</v>
      </c>
      <c r="H26" s="340">
        <f t="shared" si="8"/>
        <v>58212.36</v>
      </c>
      <c r="I26" s="607"/>
      <c r="J26" s="341">
        <v>4</v>
      </c>
      <c r="K26" s="342">
        <f t="shared" si="9"/>
        <v>2784.3478260869565</v>
      </c>
      <c r="L26" s="343">
        <f t="shared" si="10"/>
        <v>696.08695652173913</v>
      </c>
      <c r="M26" s="344">
        <v>0.22222222222222221</v>
      </c>
      <c r="N26" s="344">
        <v>0.27013888888888887</v>
      </c>
      <c r="O26" s="335">
        <v>12</v>
      </c>
      <c r="P26" s="610">
        <f>(N26-M26)*24*60</f>
        <v>69</v>
      </c>
      <c r="Q26" s="345"/>
      <c r="R26" s="345"/>
    </row>
    <row r="27" spans="1:18">
      <c r="A27" s="857"/>
      <c r="B27" s="336" t="s">
        <v>189</v>
      </c>
      <c r="C27" s="359"/>
      <c r="D27" s="360" t="s">
        <v>340</v>
      </c>
      <c r="E27" s="362"/>
      <c r="F27" s="339">
        <v>22.32</v>
      </c>
      <c r="G27" s="605">
        <v>1765</v>
      </c>
      <c r="H27" s="340">
        <f t="shared" si="8"/>
        <v>39394.800000000003</v>
      </c>
      <c r="I27" s="607"/>
      <c r="J27" s="341">
        <v>4</v>
      </c>
      <c r="K27" s="342">
        <f t="shared" si="9"/>
        <v>2941.6666666666706</v>
      </c>
      <c r="L27" s="343">
        <f t="shared" si="10"/>
        <v>735.41666666666765</v>
      </c>
      <c r="M27" s="344">
        <v>0.27777777777777779</v>
      </c>
      <c r="N27" s="344">
        <v>0.30277777777777776</v>
      </c>
      <c r="O27" s="335">
        <v>11</v>
      </c>
      <c r="P27" s="610">
        <f t="shared" ref="P27:P30" si="11">(N27-M27)*24*60</f>
        <v>35.99999999999995</v>
      </c>
      <c r="Q27" s="345"/>
      <c r="R27" s="345"/>
    </row>
    <row r="28" spans="1:18">
      <c r="A28" s="857"/>
      <c r="B28" s="336" t="s">
        <v>165</v>
      </c>
      <c r="C28" s="606"/>
      <c r="D28" s="361" t="s">
        <v>227</v>
      </c>
      <c r="E28" s="362"/>
      <c r="F28" s="339">
        <v>17.890909090909091</v>
      </c>
      <c r="G28" s="605">
        <v>2500</v>
      </c>
      <c r="H28" s="340">
        <f t="shared" si="8"/>
        <v>44727.272727272728</v>
      </c>
      <c r="I28" s="607"/>
      <c r="J28" s="341">
        <v>3</v>
      </c>
      <c r="K28" s="342">
        <f t="shared" si="9"/>
        <v>3191.4893617021285</v>
      </c>
      <c r="L28" s="343">
        <f t="shared" si="10"/>
        <v>1063.8297872340429</v>
      </c>
      <c r="M28" s="344">
        <v>0.3125</v>
      </c>
      <c r="N28" s="344">
        <v>0.34513888888888888</v>
      </c>
      <c r="O28" s="335">
        <v>14</v>
      </c>
      <c r="P28" s="610">
        <f t="shared" si="11"/>
        <v>46.999999999999993</v>
      </c>
      <c r="Q28" s="345"/>
      <c r="R28" s="345"/>
    </row>
    <row r="29" spans="1:18">
      <c r="A29" s="857"/>
      <c r="B29" s="336" t="s">
        <v>189</v>
      </c>
      <c r="C29" s="605"/>
      <c r="D29" s="337" t="s">
        <v>175</v>
      </c>
      <c r="E29" s="362"/>
      <c r="F29" s="339">
        <v>18.77</v>
      </c>
      <c r="G29" s="605">
        <v>837</v>
      </c>
      <c r="H29" s="340">
        <f t="shared" si="8"/>
        <v>15710.49</v>
      </c>
      <c r="I29" s="607"/>
      <c r="J29" s="341">
        <v>4</v>
      </c>
      <c r="K29" s="342">
        <f t="shared" si="9"/>
        <v>2789.9999999999977</v>
      </c>
      <c r="L29" s="343">
        <f t="shared" si="10"/>
        <v>697.49999999999943</v>
      </c>
      <c r="M29" s="344">
        <v>0.35416666666666669</v>
      </c>
      <c r="N29" s="344">
        <v>0.3666666666666667</v>
      </c>
      <c r="O29" s="335">
        <v>13</v>
      </c>
      <c r="P29" s="610">
        <f t="shared" si="11"/>
        <v>18.000000000000014</v>
      </c>
      <c r="Q29" s="345"/>
      <c r="R29" s="345"/>
    </row>
    <row r="30" spans="1:18">
      <c r="A30" s="857"/>
      <c r="B30" s="336">
        <v>0</v>
      </c>
      <c r="C30" s="605"/>
      <c r="D30" s="360"/>
      <c r="E30" s="362"/>
      <c r="F30" s="339" t="s">
        <v>161</v>
      </c>
      <c r="G30" s="605"/>
      <c r="H30" s="340">
        <f t="shared" si="8"/>
        <v>0</v>
      </c>
      <c r="I30" s="607"/>
      <c r="J30" s="341"/>
      <c r="K30" s="342"/>
      <c r="L30" s="343"/>
      <c r="M30" s="344"/>
      <c r="N30" s="344"/>
      <c r="O30" s="335"/>
      <c r="P30" s="610">
        <f t="shared" si="11"/>
        <v>0</v>
      </c>
      <c r="Q30" s="345"/>
      <c r="R30" s="345"/>
    </row>
    <row r="31" spans="1:18" ht="15.75" customHeight="1">
      <c r="A31" s="857"/>
      <c r="B31" s="336">
        <v>0</v>
      </c>
      <c r="C31" s="606"/>
      <c r="D31" s="360"/>
      <c r="E31" s="362"/>
      <c r="F31" s="339" t="s">
        <v>161</v>
      </c>
      <c r="G31" s="605"/>
      <c r="H31" s="340">
        <f t="shared" si="8"/>
        <v>0</v>
      </c>
      <c r="I31" s="607"/>
      <c r="J31" s="341"/>
      <c r="K31" s="342"/>
      <c r="L31" s="343"/>
      <c r="M31" s="344"/>
      <c r="N31" s="344"/>
      <c r="O31" s="335"/>
      <c r="P31" s="610"/>
      <c r="Q31" s="345"/>
      <c r="R31" s="345"/>
    </row>
    <row r="32" spans="1:18">
      <c r="A32" s="857"/>
      <c r="B32" s="336">
        <v>0</v>
      </c>
      <c r="C32" s="606"/>
      <c r="D32" s="360"/>
      <c r="E32" s="338"/>
      <c r="F32" s="339" t="s">
        <v>161</v>
      </c>
      <c r="G32" s="605"/>
      <c r="H32" s="340">
        <f t="shared" si="8"/>
        <v>0</v>
      </c>
      <c r="I32" s="607"/>
      <c r="J32" s="341"/>
      <c r="K32" s="342"/>
      <c r="L32" s="343"/>
      <c r="M32" s="344"/>
      <c r="N32" s="344"/>
      <c r="O32" s="335"/>
      <c r="P32" s="610"/>
      <c r="Q32" s="345"/>
      <c r="R32" s="345"/>
    </row>
    <row r="33" spans="1:18">
      <c r="A33" s="857"/>
      <c r="B33" s="336">
        <v>0</v>
      </c>
      <c r="C33" s="605"/>
      <c r="D33" s="363"/>
      <c r="E33" s="362"/>
      <c r="F33" s="339" t="s">
        <v>161</v>
      </c>
      <c r="G33" s="605"/>
      <c r="H33" s="340">
        <f t="shared" si="8"/>
        <v>0</v>
      </c>
      <c r="I33" s="607"/>
      <c r="J33" s="341"/>
      <c r="K33" s="342"/>
      <c r="L33" s="343"/>
      <c r="M33" s="344"/>
      <c r="N33" s="344"/>
      <c r="O33" s="335"/>
      <c r="P33" s="610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607"/>
      <c r="J34" s="341"/>
      <c r="K34" s="342"/>
      <c r="L34" s="343"/>
      <c r="M34" s="344"/>
      <c r="N34" s="344"/>
      <c r="O34" s="335"/>
      <c r="P34" s="610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607"/>
      <c r="J35" s="341"/>
      <c r="K35" s="342"/>
      <c r="L35" s="343"/>
      <c r="M35" s="344"/>
      <c r="N35" s="344"/>
      <c r="O35" s="335"/>
      <c r="P35" s="610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607"/>
      <c r="J36" s="341"/>
      <c r="K36" s="342"/>
      <c r="L36" s="343"/>
      <c r="M36" s="344"/>
      <c r="N36" s="344"/>
      <c r="O36" s="335"/>
      <c r="P36" s="610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607"/>
      <c r="J37" s="341"/>
      <c r="K37" s="342"/>
      <c r="L37" s="343"/>
      <c r="M37" s="344"/>
      <c r="N37" s="344"/>
      <c r="O37" s="335"/>
      <c r="P37" s="610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3.6</v>
      </c>
      <c r="K38" s="354">
        <f>AVERAGE(K25:K37)</f>
        <v>2843.7507708911503</v>
      </c>
      <c r="L38" s="355">
        <f>AVERAGE(L25:L37)</f>
        <v>805.98334875115643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343</v>
      </c>
      <c r="B39" s="336" t="s">
        <v>165</v>
      </c>
      <c r="C39" s="606"/>
      <c r="D39" s="360" t="s">
        <v>344</v>
      </c>
      <c r="E39" s="338"/>
      <c r="F39" s="339">
        <v>16.66</v>
      </c>
      <c r="G39" s="605">
        <v>4878</v>
      </c>
      <c r="H39" s="340">
        <f t="shared" ref="H39:H47" si="12">F39*G39</f>
        <v>81267.48</v>
      </c>
      <c r="I39" s="607"/>
      <c r="J39" s="341">
        <v>4</v>
      </c>
      <c r="K39" s="342">
        <f t="shared" ref="K39:K40" si="13">G39/P39*60</f>
        <v>2787.4285714285716</v>
      </c>
      <c r="L39" s="343">
        <f t="shared" ref="L39:L40" si="14">K39/J39</f>
        <v>696.85714285714289</v>
      </c>
      <c r="M39" s="344">
        <v>0.18055555555555555</v>
      </c>
      <c r="N39" s="344">
        <v>0.25347222222222221</v>
      </c>
      <c r="O39" s="335">
        <v>20</v>
      </c>
      <c r="P39" s="610">
        <f t="shared" ref="P39:P40" si="15">(N39-M39)*24*60</f>
        <v>104.99999999999999</v>
      </c>
      <c r="Q39" s="345"/>
      <c r="R39" s="345"/>
    </row>
    <row r="40" spans="1:18">
      <c r="A40" s="847"/>
      <c r="B40" s="336" t="s">
        <v>165</v>
      </c>
      <c r="C40" s="606"/>
      <c r="D40" s="361" t="s">
        <v>345</v>
      </c>
      <c r="E40" s="338"/>
      <c r="F40" s="339">
        <v>22.95</v>
      </c>
      <c r="G40" s="605">
        <v>3283</v>
      </c>
      <c r="H40" s="340">
        <f t="shared" si="12"/>
        <v>75344.849999999991</v>
      </c>
      <c r="I40" s="607"/>
      <c r="J40" s="341">
        <v>4</v>
      </c>
      <c r="K40" s="342">
        <f t="shared" si="13"/>
        <v>2984.5454545454545</v>
      </c>
      <c r="L40" s="343">
        <f t="shared" si="14"/>
        <v>746.13636363636363</v>
      </c>
      <c r="M40" s="344">
        <v>0.2673611111111111</v>
      </c>
      <c r="N40" s="344">
        <v>0.31319444444444444</v>
      </c>
      <c r="O40" s="335">
        <v>20</v>
      </c>
      <c r="P40" s="610">
        <f t="shared" si="15"/>
        <v>66</v>
      </c>
      <c r="Q40" s="345"/>
      <c r="R40" s="345"/>
    </row>
    <row r="41" spans="1:18">
      <c r="A41" s="847"/>
      <c r="B41" s="336">
        <v>0</v>
      </c>
      <c r="C41" s="606"/>
      <c r="D41" s="361"/>
      <c r="E41" s="338"/>
      <c r="F41" s="339" t="s">
        <v>161</v>
      </c>
      <c r="G41" s="605"/>
      <c r="H41" s="340">
        <f t="shared" si="12"/>
        <v>0</v>
      </c>
      <c r="I41" s="60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606"/>
      <c r="D42" s="361"/>
      <c r="E42" s="338"/>
      <c r="F42" s="339" t="s">
        <v>161</v>
      </c>
      <c r="G42" s="605"/>
      <c r="H42" s="340">
        <f t="shared" si="12"/>
        <v>0</v>
      </c>
      <c r="I42" s="60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606"/>
      <c r="D43" s="363"/>
      <c r="E43" s="338"/>
      <c r="F43" s="339" t="s">
        <v>161</v>
      </c>
      <c r="G43" s="605"/>
      <c r="H43" s="340">
        <f t="shared" si="12"/>
        <v>0</v>
      </c>
      <c r="I43" s="607"/>
      <c r="J43" s="341"/>
      <c r="K43" s="342"/>
      <c r="L43" s="343"/>
      <c r="M43" s="344"/>
      <c r="N43" s="344"/>
      <c r="O43" s="335"/>
      <c r="P43" s="610"/>
      <c r="Q43" s="345"/>
      <c r="R43" s="345"/>
    </row>
    <row r="44" spans="1:18">
      <c r="A44" s="847"/>
      <c r="B44" s="336">
        <v>0</v>
      </c>
      <c r="C44" s="606"/>
      <c r="D44" s="361"/>
      <c r="E44" s="367"/>
      <c r="F44" s="339" t="s">
        <v>161</v>
      </c>
      <c r="G44" s="368"/>
      <c r="H44" s="369">
        <f t="shared" si="12"/>
        <v>0</v>
      </c>
      <c r="I44" s="608"/>
      <c r="J44" s="341"/>
      <c r="K44" s="342"/>
      <c r="L44" s="343"/>
      <c r="M44" s="344"/>
      <c r="N44" s="344"/>
      <c r="O44" s="335"/>
      <c r="P44" s="610"/>
      <c r="Q44" s="345"/>
      <c r="R44" s="345"/>
    </row>
    <row r="45" spans="1:18">
      <c r="A45" s="847"/>
      <c r="B45" s="336">
        <v>0</v>
      </c>
      <c r="C45" s="606"/>
      <c r="D45" s="361"/>
      <c r="E45" s="362"/>
      <c r="F45" s="339" t="s">
        <v>161</v>
      </c>
      <c r="G45" s="605"/>
      <c r="H45" s="340">
        <f t="shared" si="12"/>
        <v>0</v>
      </c>
      <c r="I45" s="607"/>
      <c r="J45" s="341"/>
      <c r="K45" s="342"/>
      <c r="L45" s="343"/>
      <c r="M45" s="344"/>
      <c r="N45" s="344"/>
      <c r="O45" s="335"/>
      <c r="P45" s="610"/>
      <c r="Q45" s="345"/>
      <c r="R45" s="345"/>
    </row>
    <row r="46" spans="1:18">
      <c r="A46" s="847"/>
      <c r="B46" s="336">
        <v>0</v>
      </c>
      <c r="C46" s="606"/>
      <c r="D46" s="363"/>
      <c r="E46" s="367"/>
      <c r="F46" s="339" t="s">
        <v>161</v>
      </c>
      <c r="G46" s="368"/>
      <c r="H46" s="369">
        <f t="shared" si="12"/>
        <v>0</v>
      </c>
      <c r="I46" s="608"/>
      <c r="J46" s="341"/>
      <c r="K46" s="342"/>
      <c r="L46" s="343"/>
      <c r="M46" s="344"/>
      <c r="N46" s="344"/>
      <c r="O46" s="335"/>
      <c r="P46" s="610"/>
      <c r="Q46" s="345"/>
      <c r="R46" s="345"/>
    </row>
    <row r="47" spans="1:18">
      <c r="A47" s="847"/>
      <c r="B47" s="336">
        <v>0</v>
      </c>
      <c r="C47" s="606"/>
      <c r="D47" s="361"/>
      <c r="E47" s="362"/>
      <c r="F47" s="339" t="s">
        <v>161</v>
      </c>
      <c r="G47" s="605"/>
      <c r="H47" s="340">
        <f t="shared" si="12"/>
        <v>0</v>
      </c>
      <c r="I47" s="607"/>
      <c r="J47" s="341"/>
      <c r="K47" s="342"/>
      <c r="L47" s="343"/>
      <c r="M47" s="344"/>
      <c r="N47" s="344"/>
      <c r="O47" s="335"/>
      <c r="P47" s="610"/>
      <c r="Q47" s="345"/>
      <c r="R47" s="345"/>
    </row>
    <row r="48" spans="1:18">
      <c r="A48" s="848"/>
      <c r="B48" s="336">
        <v>0</v>
      </c>
      <c r="C48" s="605"/>
      <c r="D48" s="361"/>
      <c r="E48" s="370"/>
      <c r="F48" s="339" t="s">
        <v>161</v>
      </c>
      <c r="G48" s="605"/>
      <c r="H48" s="340"/>
      <c r="I48" s="607"/>
      <c r="J48" s="341"/>
      <c r="K48" s="342"/>
      <c r="L48" s="343"/>
      <c r="M48" s="344"/>
      <c r="N48" s="344"/>
      <c r="O48" s="335"/>
      <c r="P48" s="610"/>
      <c r="Q48" s="345"/>
      <c r="R48" s="345"/>
    </row>
    <row r="49" spans="1:18">
      <c r="A49" s="848"/>
      <c r="B49" s="336">
        <v>0</v>
      </c>
      <c r="C49" s="605"/>
      <c r="D49" s="360"/>
      <c r="E49" s="371"/>
      <c r="F49" s="339" t="s">
        <v>161</v>
      </c>
      <c r="G49" s="335"/>
      <c r="H49" s="369">
        <f>F49*G49</f>
        <v>0</v>
      </c>
      <c r="I49" s="610"/>
      <c r="J49" s="341"/>
      <c r="K49" s="342"/>
      <c r="L49" s="343"/>
      <c r="M49" s="344"/>
      <c r="N49" s="344"/>
      <c r="O49" s="335"/>
      <c r="P49" s="610"/>
      <c r="Q49" s="345"/>
      <c r="R49" s="345"/>
    </row>
    <row r="50" spans="1:18">
      <c r="A50" s="848"/>
      <c r="B50" s="336">
        <v>0</v>
      </c>
      <c r="C50" s="605"/>
      <c r="D50" s="361"/>
      <c r="E50" s="371"/>
      <c r="F50" s="339" t="s">
        <v>161</v>
      </c>
      <c r="G50" s="335"/>
      <c r="H50" s="369">
        <f>F50*G50</f>
        <v>0</v>
      </c>
      <c r="I50" s="610"/>
      <c r="J50" s="341"/>
      <c r="K50" s="342"/>
      <c r="L50" s="343"/>
      <c r="M50" s="344"/>
      <c r="N50" s="344"/>
      <c r="O50" s="335"/>
      <c r="P50" s="610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219</v>
      </c>
      <c r="E51" s="850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2871.9082656217251</v>
      </c>
      <c r="L51" s="355">
        <f>AVERAGE(L38:L50)</f>
        <v>749.65895174822106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391</v>
      </c>
      <c r="B52" s="336" t="s">
        <v>165</v>
      </c>
      <c r="C52" s="606"/>
      <c r="D52" s="361" t="s">
        <v>177</v>
      </c>
      <c r="E52" s="375"/>
      <c r="F52" s="339">
        <v>25.03</v>
      </c>
      <c r="G52" s="605">
        <v>697</v>
      </c>
      <c r="H52" s="340">
        <f>F52*G52</f>
        <v>17445.91</v>
      </c>
      <c r="I52" s="607"/>
      <c r="J52" s="341">
        <v>4</v>
      </c>
      <c r="K52" s="342">
        <f>G52/P52*60</f>
        <v>3216.9230769230785</v>
      </c>
      <c r="L52" s="343">
        <f>K52/J52</f>
        <v>804.23076923076962</v>
      </c>
      <c r="M52" s="344">
        <v>0.18055555555555555</v>
      </c>
      <c r="N52" s="344">
        <v>0.18958333333333333</v>
      </c>
      <c r="O52" s="342">
        <v>20</v>
      </c>
      <c r="P52" s="610">
        <f>(N52-M52)*24*60</f>
        <v>12.999999999999993</v>
      </c>
      <c r="Q52" s="345"/>
      <c r="R52" s="345"/>
    </row>
    <row r="53" spans="1:18" ht="15.6" customHeight="1">
      <c r="A53" s="852"/>
      <c r="B53" s="336" t="s">
        <v>165</v>
      </c>
      <c r="C53" s="606"/>
      <c r="D53" s="361" t="s">
        <v>178</v>
      </c>
      <c r="E53" s="376"/>
      <c r="F53" s="339">
        <v>24.82</v>
      </c>
      <c r="G53" s="346">
        <v>956</v>
      </c>
      <c r="H53" s="340">
        <f t="shared" ref="H53:H116" si="16">F53*G53</f>
        <v>23727.920000000002</v>
      </c>
      <c r="I53" s="607"/>
      <c r="J53" s="341">
        <v>4</v>
      </c>
      <c r="K53" s="342">
        <f t="shared" ref="K53:K57" si="17">G53/P53*60</f>
        <v>3186.6666666666565</v>
      </c>
      <c r="L53" s="343">
        <f t="shared" ref="L53:L57" si="18">K53/J53</f>
        <v>796.66666666666413</v>
      </c>
      <c r="M53" s="344">
        <v>0.20138888888888887</v>
      </c>
      <c r="N53" s="344">
        <v>0.21388888888888891</v>
      </c>
      <c r="O53" s="342">
        <v>17</v>
      </c>
      <c r="P53" s="610">
        <f t="shared" ref="P53:P57" si="19">(N53-M53)*24*60</f>
        <v>18.000000000000057</v>
      </c>
      <c r="Q53" s="345"/>
      <c r="R53" s="345"/>
    </row>
    <row r="54" spans="1:18" ht="15.6" customHeight="1">
      <c r="A54" s="852"/>
      <c r="B54" s="336" t="s">
        <v>165</v>
      </c>
      <c r="C54" s="606"/>
      <c r="D54" s="361" t="s">
        <v>179</v>
      </c>
      <c r="E54" s="338"/>
      <c r="F54" s="339">
        <v>30</v>
      </c>
      <c r="G54" s="346">
        <v>1388</v>
      </c>
      <c r="H54" s="340">
        <f t="shared" si="16"/>
        <v>41640</v>
      </c>
      <c r="I54" s="607"/>
      <c r="J54" s="341">
        <v>4</v>
      </c>
      <c r="K54" s="342">
        <f t="shared" si="17"/>
        <v>3203.0769230769192</v>
      </c>
      <c r="L54" s="343">
        <f t="shared" si="18"/>
        <v>800.76923076922981</v>
      </c>
      <c r="M54" s="344">
        <v>0.22222222222222221</v>
      </c>
      <c r="N54" s="344">
        <v>0.24027777777777778</v>
      </c>
      <c r="O54" s="342">
        <v>12</v>
      </c>
      <c r="P54" s="610">
        <f t="shared" si="19"/>
        <v>26.000000000000028</v>
      </c>
      <c r="Q54" s="345"/>
      <c r="R54" s="345"/>
    </row>
    <row r="55" spans="1:18" ht="15.6" customHeight="1">
      <c r="A55" s="852"/>
      <c r="B55" s="336" t="s">
        <v>165</v>
      </c>
      <c r="C55" s="606"/>
      <c r="D55" s="363" t="s">
        <v>347</v>
      </c>
      <c r="E55" s="362"/>
      <c r="F55" s="339">
        <v>30</v>
      </c>
      <c r="G55" s="346">
        <v>640</v>
      </c>
      <c r="H55" s="340">
        <f t="shared" si="16"/>
        <v>19200</v>
      </c>
      <c r="I55" s="607"/>
      <c r="J55" s="341">
        <v>4</v>
      </c>
      <c r="K55" s="342">
        <f t="shared" si="17"/>
        <v>3199.99999999999</v>
      </c>
      <c r="L55" s="343">
        <f t="shared" si="18"/>
        <v>799.9999999999975</v>
      </c>
      <c r="M55" s="344">
        <v>0.25</v>
      </c>
      <c r="N55" s="344">
        <v>0.25833333333333336</v>
      </c>
      <c r="O55" s="342">
        <v>14</v>
      </c>
      <c r="P55" s="610">
        <f t="shared" si="19"/>
        <v>12.000000000000037</v>
      </c>
      <c r="Q55" s="345"/>
      <c r="R55" s="345"/>
    </row>
    <row r="56" spans="1:18" ht="15.6" customHeight="1">
      <c r="A56" s="852"/>
      <c r="B56" s="336" t="s">
        <v>165</v>
      </c>
      <c r="C56" s="606"/>
      <c r="D56" s="361" t="s">
        <v>587</v>
      </c>
      <c r="E56" s="362"/>
      <c r="F56" s="339">
        <v>27.48</v>
      </c>
      <c r="G56" s="346">
        <v>1277</v>
      </c>
      <c r="H56" s="340">
        <f t="shared" si="16"/>
        <v>35091.96</v>
      </c>
      <c r="I56" s="607"/>
      <c r="J56" s="341">
        <v>3</v>
      </c>
      <c r="K56" s="342">
        <f t="shared" si="17"/>
        <v>3192.49999999999</v>
      </c>
      <c r="L56" s="343">
        <f t="shared" si="18"/>
        <v>1064.1666666666633</v>
      </c>
      <c r="M56" s="344">
        <v>0.27083333333333331</v>
      </c>
      <c r="N56" s="344">
        <v>0.28750000000000003</v>
      </c>
      <c r="O56" s="342">
        <v>18</v>
      </c>
      <c r="P56" s="610">
        <f t="shared" si="19"/>
        <v>24.000000000000075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485</v>
      </c>
      <c r="H57" s="340">
        <f t="shared" si="16"/>
        <v>11543</v>
      </c>
      <c r="I57" s="607"/>
      <c r="J57" s="341">
        <v>4</v>
      </c>
      <c r="K57" s="342">
        <f t="shared" si="17"/>
        <v>2910.00000000001</v>
      </c>
      <c r="L57" s="343">
        <f t="shared" si="18"/>
        <v>727.5000000000025</v>
      </c>
      <c r="M57" s="344">
        <v>0.2986111111111111</v>
      </c>
      <c r="N57" s="344">
        <v>0.30555555555555552</v>
      </c>
      <c r="O57" s="342">
        <v>16</v>
      </c>
      <c r="P57" s="610">
        <f t="shared" si="19"/>
        <v>9.9999999999999645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607"/>
      <c r="J58" s="341"/>
      <c r="K58" s="342"/>
      <c r="L58" s="343"/>
      <c r="M58" s="344"/>
      <c r="N58" s="344"/>
      <c r="O58" s="342"/>
      <c r="P58" s="610"/>
      <c r="Q58" s="345"/>
      <c r="R58" s="345"/>
    </row>
    <row r="59" spans="1:18" ht="15.6" customHeight="1">
      <c r="A59" s="852"/>
      <c r="B59" s="336">
        <v>0</v>
      </c>
      <c r="C59" s="606"/>
      <c r="D59" s="361"/>
      <c r="E59" s="362"/>
      <c r="F59" s="339" t="s">
        <v>161</v>
      </c>
      <c r="G59" s="346"/>
      <c r="H59" s="340">
        <f t="shared" si="16"/>
        <v>0</v>
      </c>
      <c r="I59" s="607"/>
      <c r="J59" s="341"/>
      <c r="K59" s="342"/>
      <c r="L59" s="343"/>
      <c r="M59" s="344"/>
      <c r="N59" s="344"/>
      <c r="O59" s="342"/>
      <c r="P59" s="610"/>
      <c r="Q59" s="345"/>
      <c r="R59" s="345"/>
    </row>
    <row r="60" spans="1:18" ht="15.6" customHeight="1">
      <c r="A60" s="852"/>
      <c r="B60" s="336">
        <v>0</v>
      </c>
      <c r="C60" s="606"/>
      <c r="D60" s="361"/>
      <c r="E60" s="379"/>
      <c r="F60" s="339" t="s">
        <v>161</v>
      </c>
      <c r="G60" s="346"/>
      <c r="H60" s="340">
        <f t="shared" si="16"/>
        <v>0</v>
      </c>
      <c r="I60" s="607"/>
      <c r="J60" s="341"/>
      <c r="K60" s="342"/>
      <c r="L60" s="343"/>
      <c r="M60" s="344"/>
      <c r="N60" s="344"/>
      <c r="O60" s="342"/>
      <c r="P60" s="610"/>
      <c r="Q60" s="345"/>
      <c r="R60" s="345"/>
    </row>
    <row r="61" spans="1:18" ht="15.6" customHeight="1">
      <c r="A61" s="852"/>
      <c r="B61" s="336">
        <v>0</v>
      </c>
      <c r="C61" s="606"/>
      <c r="D61" s="360"/>
      <c r="E61" s="362"/>
      <c r="F61" s="339" t="s">
        <v>161</v>
      </c>
      <c r="G61" s="346"/>
      <c r="H61" s="340">
        <f t="shared" si="16"/>
        <v>0</v>
      </c>
      <c r="I61" s="607"/>
      <c r="J61" s="341"/>
      <c r="K61" s="342"/>
      <c r="L61" s="343"/>
      <c r="M61" s="344"/>
      <c r="N61" s="344"/>
      <c r="O61" s="342"/>
      <c r="P61" s="610"/>
      <c r="Q61" s="345"/>
      <c r="R61" s="345"/>
    </row>
    <row r="62" spans="1:18" ht="15.6" customHeight="1">
      <c r="A62" s="852"/>
      <c r="B62" s="336">
        <v>0</v>
      </c>
      <c r="C62" s="606"/>
      <c r="D62" s="361"/>
      <c r="E62" s="380"/>
      <c r="F62" s="339" t="s">
        <v>161</v>
      </c>
      <c r="G62" s="346"/>
      <c r="H62" s="340">
        <f t="shared" si="16"/>
        <v>0</v>
      </c>
      <c r="I62" s="607"/>
      <c r="J62" s="341"/>
      <c r="K62" s="342"/>
      <c r="L62" s="343"/>
      <c r="M62" s="344"/>
      <c r="N62" s="344"/>
      <c r="O62" s="342"/>
      <c r="P62" s="610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608"/>
      <c r="J63" s="341"/>
      <c r="K63" s="342"/>
      <c r="L63" s="343"/>
      <c r="M63" s="344"/>
      <c r="N63" s="344"/>
      <c r="O63" s="335"/>
      <c r="P63" s="610"/>
      <c r="Q63" s="345"/>
      <c r="R63" s="345"/>
    </row>
    <row r="64" spans="1:18" ht="15.75" customHeight="1">
      <c r="A64" s="853"/>
      <c r="B64" s="336">
        <v>0</v>
      </c>
      <c r="C64" s="204" t="s">
        <v>650</v>
      </c>
      <c r="D64" s="850" t="s">
        <v>219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3151.5277777777737</v>
      </c>
      <c r="L64" s="355">
        <f>AVERAGE(L52:L63)</f>
        <v>832.22222222222115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396</v>
      </c>
      <c r="B65" s="336" t="s">
        <v>165</v>
      </c>
      <c r="C65" s="606"/>
      <c r="D65" s="361" t="s">
        <v>180</v>
      </c>
      <c r="E65" s="375"/>
      <c r="F65" s="339">
        <v>18.18</v>
      </c>
      <c r="G65" s="605">
        <v>1236</v>
      </c>
      <c r="H65" s="340">
        <f>F65*G65</f>
        <v>22470.48</v>
      </c>
      <c r="I65" s="607"/>
      <c r="J65" s="341">
        <v>3</v>
      </c>
      <c r="K65" s="342">
        <f t="shared" ref="K65:K71" si="20">G65/P65*60</f>
        <v>3090.0000000000009</v>
      </c>
      <c r="L65" s="343">
        <f t="shared" ref="L65:L71" si="21">K65/J65</f>
        <v>1030.0000000000002</v>
      </c>
      <c r="M65" s="344">
        <v>0.18055555555555555</v>
      </c>
      <c r="N65" s="344">
        <v>0.19722222222222222</v>
      </c>
      <c r="O65" s="342">
        <v>20</v>
      </c>
      <c r="P65" s="610">
        <f>(N65-M65)*24*60</f>
        <v>23.999999999999993</v>
      </c>
      <c r="Q65" s="345"/>
      <c r="R65" s="345"/>
    </row>
    <row r="66" spans="1:18" ht="15.6" customHeight="1">
      <c r="A66" s="855"/>
      <c r="B66" s="336" t="s">
        <v>165</v>
      </c>
      <c r="C66" s="606"/>
      <c r="D66" s="382" t="s">
        <v>181</v>
      </c>
      <c r="E66" s="376"/>
      <c r="F66" s="339">
        <v>14.03</v>
      </c>
      <c r="G66" s="346">
        <v>4499</v>
      </c>
      <c r="H66" s="340">
        <f t="shared" ref="H66:H74" si="22">F66*G66</f>
        <v>63120.969999999994</v>
      </c>
      <c r="I66" s="607"/>
      <c r="J66" s="341">
        <v>3</v>
      </c>
      <c r="K66" s="342">
        <f t="shared" si="20"/>
        <v>3175.7647058823536</v>
      </c>
      <c r="L66" s="343">
        <f t="shared" si="21"/>
        <v>1058.5882352941178</v>
      </c>
      <c r="M66" s="344">
        <v>0.20833333333333334</v>
      </c>
      <c r="N66" s="344">
        <v>0.2673611111111111</v>
      </c>
      <c r="O66" s="342">
        <v>16</v>
      </c>
      <c r="P66" s="610">
        <f t="shared" ref="P66:P71" si="23">(N66-M66)*24*60</f>
        <v>84.999999999999972</v>
      </c>
      <c r="Q66" s="345"/>
      <c r="R66" s="345"/>
    </row>
    <row r="67" spans="1:18" ht="15.6" customHeight="1">
      <c r="A67" s="855"/>
      <c r="B67" s="336" t="s">
        <v>165</v>
      </c>
      <c r="C67" s="606"/>
      <c r="D67" s="360" t="s">
        <v>182</v>
      </c>
      <c r="E67" s="362"/>
      <c r="F67" s="339">
        <v>18.18</v>
      </c>
      <c r="G67" s="346">
        <v>1986</v>
      </c>
      <c r="H67" s="340">
        <f t="shared" si="22"/>
        <v>36105.479999999996</v>
      </c>
      <c r="I67" s="607"/>
      <c r="J67" s="341">
        <v>3</v>
      </c>
      <c r="K67" s="342">
        <f t="shared" si="20"/>
        <v>3135.7894736842154</v>
      </c>
      <c r="L67" s="343">
        <f t="shared" si="21"/>
        <v>1045.2631578947385</v>
      </c>
      <c r="M67" s="344">
        <v>0.27777777777777779</v>
      </c>
      <c r="N67" s="344">
        <v>0.30416666666666664</v>
      </c>
      <c r="O67" s="342">
        <v>15</v>
      </c>
      <c r="P67" s="610">
        <f t="shared" si="23"/>
        <v>37.999999999999943</v>
      </c>
      <c r="Q67" s="345"/>
      <c r="R67" s="345"/>
    </row>
    <row r="68" spans="1:18" ht="15.6" customHeight="1">
      <c r="A68" s="855"/>
      <c r="B68" s="336" t="s">
        <v>165</v>
      </c>
      <c r="C68" s="606"/>
      <c r="D68" s="361" t="s">
        <v>352</v>
      </c>
      <c r="E68" s="362"/>
      <c r="F68" s="339">
        <v>17.07</v>
      </c>
      <c r="G68" s="346">
        <v>1447</v>
      </c>
      <c r="H68" s="340">
        <f t="shared" si="22"/>
        <v>24700.29</v>
      </c>
      <c r="I68" s="607"/>
      <c r="J68" s="341">
        <v>3</v>
      </c>
      <c r="K68" s="342">
        <f t="shared" si="20"/>
        <v>3100.7142857142881</v>
      </c>
      <c r="L68" s="343">
        <f t="shared" si="21"/>
        <v>1033.5714285714294</v>
      </c>
      <c r="M68" s="344">
        <v>0.3125</v>
      </c>
      <c r="N68" s="344">
        <v>0.33194444444444443</v>
      </c>
      <c r="O68" s="342">
        <v>12</v>
      </c>
      <c r="P68" s="610">
        <f t="shared" si="23"/>
        <v>27.999999999999979</v>
      </c>
      <c r="Q68" s="345"/>
      <c r="R68" s="345"/>
    </row>
    <row r="69" spans="1:18" ht="15.6" customHeight="1">
      <c r="A69" s="855"/>
      <c r="B69" s="336" t="s">
        <v>165</v>
      </c>
      <c r="C69" s="606"/>
      <c r="D69" s="363" t="s">
        <v>353</v>
      </c>
      <c r="E69" s="362"/>
      <c r="F69" s="339">
        <v>20.72</v>
      </c>
      <c r="G69" s="346">
        <v>725</v>
      </c>
      <c r="H69" s="340">
        <f t="shared" si="22"/>
        <v>15022</v>
      </c>
      <c r="I69" s="607"/>
      <c r="J69" s="341">
        <v>3</v>
      </c>
      <c r="K69" s="342">
        <f t="shared" si="20"/>
        <v>3107.1428571428683</v>
      </c>
      <c r="L69" s="343">
        <f t="shared" si="21"/>
        <v>1035.7142857142894</v>
      </c>
      <c r="M69" s="344">
        <v>0.33333333333333331</v>
      </c>
      <c r="N69" s="344">
        <v>0.3430555555555555</v>
      </c>
      <c r="O69" s="342">
        <v>12</v>
      </c>
      <c r="P69" s="610">
        <f t="shared" si="23"/>
        <v>13.99999999999995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7040</v>
      </c>
      <c r="H70" s="340">
        <f t="shared" si="22"/>
        <v>100571.42857142855</v>
      </c>
      <c r="I70" s="607"/>
      <c r="J70" s="341">
        <v>3</v>
      </c>
      <c r="K70" s="342">
        <f t="shared" si="20"/>
        <v>3200.0000000000014</v>
      </c>
      <c r="L70" s="343">
        <f t="shared" si="21"/>
        <v>1066.6666666666672</v>
      </c>
      <c r="M70" s="344">
        <v>0.35416666666666669</v>
      </c>
      <c r="N70" s="344">
        <v>0.4458333333333333</v>
      </c>
      <c r="O70" s="342">
        <v>16</v>
      </c>
      <c r="P70" s="610">
        <f t="shared" si="23"/>
        <v>131.99999999999994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399</v>
      </c>
      <c r="E71" s="362"/>
      <c r="F71" s="339">
        <v>24.76</v>
      </c>
      <c r="G71" s="378">
        <v>989</v>
      </c>
      <c r="H71" s="340">
        <f t="shared" si="22"/>
        <v>24487.640000000003</v>
      </c>
      <c r="I71" s="607"/>
      <c r="J71" s="341">
        <v>4</v>
      </c>
      <c r="K71" s="342">
        <f t="shared" si="20"/>
        <v>3123.1578947368398</v>
      </c>
      <c r="L71" s="343">
        <f t="shared" si="21"/>
        <v>780.78947368420995</v>
      </c>
      <c r="M71" s="344">
        <v>0.45833333333333331</v>
      </c>
      <c r="N71" s="344">
        <v>0.47152777777777777</v>
      </c>
      <c r="O71" s="342">
        <v>18</v>
      </c>
      <c r="P71" s="610">
        <f t="shared" si="23"/>
        <v>19.000000000000014</v>
      </c>
      <c r="Q71" s="345"/>
      <c r="R71" s="345"/>
    </row>
    <row r="72" spans="1:18" ht="15.6" customHeight="1">
      <c r="A72" s="855"/>
      <c r="B72" s="336">
        <v>0</v>
      </c>
      <c r="C72" s="606"/>
      <c r="D72" s="363"/>
      <c r="E72" s="362"/>
      <c r="F72" s="339" t="s">
        <v>161</v>
      </c>
      <c r="G72" s="346"/>
      <c r="H72" s="340">
        <f t="shared" si="22"/>
        <v>0</v>
      </c>
      <c r="I72" s="607"/>
      <c r="J72" s="341"/>
      <c r="K72" s="342"/>
      <c r="L72" s="343"/>
      <c r="M72" s="344"/>
      <c r="N72" s="344"/>
      <c r="O72" s="342"/>
      <c r="P72" s="610"/>
      <c r="Q72" s="345"/>
      <c r="R72" s="345"/>
    </row>
    <row r="73" spans="1:18" ht="15.6" customHeight="1">
      <c r="A73" s="855"/>
      <c r="B73" s="336">
        <v>0</v>
      </c>
      <c r="C73" s="606"/>
      <c r="D73" s="361"/>
      <c r="E73" s="362"/>
      <c r="F73" s="339" t="s">
        <v>161</v>
      </c>
      <c r="G73" s="346"/>
      <c r="H73" s="340">
        <f t="shared" si="22"/>
        <v>0</v>
      </c>
      <c r="I73" s="607"/>
      <c r="J73" s="341"/>
      <c r="K73" s="342"/>
      <c r="L73" s="343"/>
      <c r="M73" s="344"/>
      <c r="N73" s="344"/>
      <c r="O73" s="342"/>
      <c r="P73" s="610"/>
      <c r="Q73" s="345"/>
      <c r="R73" s="345"/>
    </row>
    <row r="74" spans="1:18" ht="15.6" customHeight="1">
      <c r="A74" s="855"/>
      <c r="B74" s="336">
        <v>0</v>
      </c>
      <c r="C74" s="606"/>
      <c r="D74" s="363"/>
      <c r="E74" s="362"/>
      <c r="F74" s="339" t="s">
        <v>161</v>
      </c>
      <c r="G74" s="346"/>
      <c r="H74" s="340">
        <f t="shared" si="22"/>
        <v>0</v>
      </c>
      <c r="I74" s="607"/>
      <c r="J74" s="341"/>
      <c r="K74" s="342"/>
      <c r="L74" s="343"/>
      <c r="M74" s="344"/>
      <c r="N74" s="344"/>
      <c r="O74" s="342"/>
      <c r="P74" s="610"/>
      <c r="Q74" s="345"/>
      <c r="R74" s="345"/>
    </row>
    <row r="75" spans="1:18" ht="15.75" customHeight="1">
      <c r="A75" s="856"/>
      <c r="B75" s="336">
        <v>0</v>
      </c>
      <c r="C75" s="204" t="s">
        <v>400</v>
      </c>
      <c r="D75" s="850" t="s">
        <v>219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3133.2241738800808</v>
      </c>
      <c r="L75" s="355">
        <f>AVERAGE(L65:L74)</f>
        <v>1007.2276068322074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610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605"/>
      <c r="H77" s="340">
        <f t="shared" si="16"/>
        <v>0</v>
      </c>
      <c r="I77" s="607"/>
      <c r="J77" s="341"/>
      <c r="K77" s="342"/>
      <c r="L77" s="343"/>
      <c r="M77" s="344"/>
      <c r="N77" s="344"/>
      <c r="O77" s="335"/>
      <c r="P77" s="610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607"/>
      <c r="J78" s="341"/>
      <c r="K78" s="342"/>
      <c r="L78" s="343"/>
      <c r="M78" s="344"/>
      <c r="N78" s="344"/>
      <c r="O78" s="335"/>
      <c r="P78" s="610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607"/>
      <c r="J79" s="341"/>
      <c r="K79" s="342"/>
      <c r="L79" s="343"/>
      <c r="M79" s="344"/>
      <c r="N79" s="344"/>
      <c r="O79" s="335"/>
      <c r="P79" s="610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607"/>
      <c r="J80" s="341"/>
      <c r="K80" s="342"/>
      <c r="L80" s="343"/>
      <c r="M80" s="344"/>
      <c r="N80" s="344"/>
      <c r="O80" s="335"/>
      <c r="P80" s="610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219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401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2368</v>
      </c>
      <c r="H82" s="389">
        <f t="shared" ref="H82:H90" si="24">F82*G82</f>
        <v>52853.760000000002</v>
      </c>
      <c r="I82" s="607"/>
      <c r="J82" s="341">
        <v>4</v>
      </c>
      <c r="K82" s="342">
        <f>G82/P82*60</f>
        <v>3157.333333333333</v>
      </c>
      <c r="L82" s="343">
        <f t="shared" ref="L82:L83" si="25">K82/J82</f>
        <v>789.33333333333326</v>
      </c>
      <c r="M82" s="344">
        <v>0.72291666666666676</v>
      </c>
      <c r="N82" s="344">
        <v>0.75416666666666676</v>
      </c>
      <c r="O82" s="342">
        <v>21</v>
      </c>
      <c r="P82" s="610">
        <f>(N82-M82)*24*60</f>
        <v>45</v>
      </c>
      <c r="Q82" s="345"/>
      <c r="R82" s="345"/>
    </row>
    <row r="83" spans="1:18">
      <c r="A83" s="841"/>
      <c r="B83" s="336" t="s">
        <v>165</v>
      </c>
      <c r="C83" s="359"/>
      <c r="D83" s="394" t="s">
        <v>358</v>
      </c>
      <c r="E83" s="388"/>
      <c r="F83" s="339">
        <v>24.54</v>
      </c>
      <c r="G83" s="364">
        <v>1677</v>
      </c>
      <c r="H83" s="389">
        <f t="shared" si="24"/>
        <v>41153.58</v>
      </c>
      <c r="I83" s="607"/>
      <c r="J83" s="341">
        <v>3</v>
      </c>
      <c r="K83" s="342">
        <f t="shared" ref="K83" si="26">G83/P83*60</f>
        <v>2515.4999999999991</v>
      </c>
      <c r="L83" s="343">
        <f t="shared" si="25"/>
        <v>838.49999999999966</v>
      </c>
      <c r="M83" s="344">
        <v>0.77083333333333337</v>
      </c>
      <c r="N83" s="344">
        <v>0.79861111111111116</v>
      </c>
      <c r="O83" s="342">
        <v>24</v>
      </c>
      <c r="P83" s="610">
        <f t="shared" ref="P83" si="27">(N83-M83)*24*60</f>
        <v>40.000000000000014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607"/>
      <c r="J84" s="341"/>
      <c r="K84" s="342"/>
      <c r="L84" s="343"/>
      <c r="M84" s="344"/>
      <c r="N84" s="344"/>
      <c r="O84" s="342"/>
      <c r="P84" s="610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60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605"/>
      <c r="H86" s="390">
        <f t="shared" si="24"/>
        <v>0</v>
      </c>
      <c r="I86" s="60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605"/>
      <c r="H87" s="390">
        <f t="shared" si="24"/>
        <v>0</v>
      </c>
      <c r="I87" s="60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605"/>
      <c r="H88" s="390">
        <f t="shared" si="24"/>
        <v>0</v>
      </c>
      <c r="I88" s="60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605"/>
      <c r="H89" s="390">
        <f t="shared" si="24"/>
        <v>0</v>
      </c>
      <c r="I89" s="60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605"/>
      <c r="H90" s="390">
        <f t="shared" si="24"/>
        <v>0</v>
      </c>
      <c r="I90" s="60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383</v>
      </c>
      <c r="D91" s="842" t="s">
        <v>219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2836.4166666666661</v>
      </c>
      <c r="L91" s="355">
        <f>AVERAGE(L82:L90)</f>
        <v>813.91666666666652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605">
        <v>8941</v>
      </c>
      <c r="H92" s="340">
        <f t="shared" ref="H92:H99" si="28">F92*G92</f>
        <v>148957.06</v>
      </c>
      <c r="I92" s="607"/>
      <c r="J92" s="341">
        <v>4</v>
      </c>
      <c r="K92" s="342">
        <f>G92/P92*60</f>
        <v>2823.4736842105267</v>
      </c>
      <c r="L92" s="343">
        <f t="shared" ref="L92:L93" si="29">K92/J92</f>
        <v>705.86842105263167</v>
      </c>
      <c r="M92" s="344">
        <v>0.72083333333333333</v>
      </c>
      <c r="N92" s="344">
        <v>0.85277777777777775</v>
      </c>
      <c r="O92" s="335">
        <v>18</v>
      </c>
      <c r="P92" s="610">
        <f>(N92-M92)*24*60</f>
        <v>189.99999999999997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5973</v>
      </c>
      <c r="H93" s="340">
        <f t="shared" si="28"/>
        <v>106862.39999999999</v>
      </c>
      <c r="I93" s="607"/>
      <c r="J93" s="341">
        <v>3</v>
      </c>
      <c r="K93" s="342">
        <f t="shared" ref="K93" si="30">G93/P93*60</f>
        <v>2867.0399999999954</v>
      </c>
      <c r="L93" s="343">
        <f t="shared" si="29"/>
        <v>955.67999999999847</v>
      </c>
      <c r="M93" s="344">
        <v>0.86805555555555547</v>
      </c>
      <c r="N93" s="344">
        <v>0.95486111111111116</v>
      </c>
      <c r="O93" s="335">
        <v>22</v>
      </c>
      <c r="P93" s="610">
        <f>(N93-M93)*24*60</f>
        <v>125.0000000000002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607"/>
      <c r="J94" s="341"/>
      <c r="K94" s="342"/>
      <c r="L94" s="343"/>
      <c r="M94" s="344"/>
      <c r="N94" s="344"/>
      <c r="O94" s="335"/>
      <c r="P94" s="610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607"/>
      <c r="J95" s="341"/>
      <c r="K95" s="342"/>
      <c r="L95" s="343"/>
      <c r="M95" s="344"/>
      <c r="N95" s="344"/>
      <c r="O95" s="335"/>
      <c r="P95" s="610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607"/>
      <c r="J96" s="341"/>
      <c r="K96" s="342"/>
      <c r="L96" s="343"/>
      <c r="M96" s="344"/>
      <c r="N96" s="344"/>
      <c r="O96" s="335"/>
      <c r="P96" s="610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607"/>
      <c r="J97" s="341"/>
      <c r="K97" s="342"/>
      <c r="L97" s="343"/>
      <c r="M97" s="344"/>
      <c r="N97" s="344"/>
      <c r="O97" s="335"/>
      <c r="P97" s="610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607"/>
      <c r="J98" s="341"/>
      <c r="K98" s="342"/>
      <c r="L98" s="343"/>
      <c r="M98" s="344"/>
      <c r="N98" s="344"/>
      <c r="O98" s="335"/>
      <c r="P98" s="610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607"/>
      <c r="J99" s="341"/>
      <c r="K99" s="342"/>
      <c r="L99" s="343"/>
      <c r="M99" s="344"/>
      <c r="N99" s="344"/>
      <c r="O99" s="335"/>
      <c r="P99" s="610"/>
      <c r="Q99" s="345"/>
      <c r="R99" s="345"/>
    </row>
    <row r="100" spans="1:18" ht="15.75" customHeight="1">
      <c r="A100" s="845"/>
      <c r="B100" s="336">
        <v>0</v>
      </c>
      <c r="C100" s="204" t="s">
        <v>360</v>
      </c>
      <c r="D100" s="838" t="s">
        <v>219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2845.2568421052611</v>
      </c>
      <c r="L100" s="355">
        <f>AVERAGE(L92:L99)</f>
        <v>830.77421052631507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406</v>
      </c>
      <c r="B101" s="336" t="s">
        <v>165</v>
      </c>
      <c r="C101" s="204"/>
      <c r="D101" s="361" t="s">
        <v>601</v>
      </c>
      <c r="E101" s="611"/>
      <c r="F101" s="339">
        <v>30</v>
      </c>
      <c r="G101" s="605">
        <v>2424</v>
      </c>
      <c r="H101" s="340">
        <f t="shared" ref="H101:H110" si="31">F101*G101</f>
        <v>72720</v>
      </c>
      <c r="I101" s="607"/>
      <c r="J101" s="341">
        <v>3</v>
      </c>
      <c r="K101" s="342">
        <f>G101/P101*60</f>
        <v>3094.4680851063727</v>
      </c>
      <c r="L101" s="343">
        <f t="shared" ref="L101:L105" si="32">K101/J101</f>
        <v>1031.4893617021241</v>
      </c>
      <c r="M101" s="344">
        <v>0.72152777777777777</v>
      </c>
      <c r="N101" s="344">
        <v>0.75416666666666676</v>
      </c>
      <c r="O101" s="335">
        <v>19</v>
      </c>
      <c r="P101" s="342">
        <f t="shared" ref="P101:P103" si="33">(N101-M101)*24*60</f>
        <v>47.000000000000156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611"/>
      <c r="F102" s="339">
        <v>24.82</v>
      </c>
      <c r="G102" s="605">
        <v>2313</v>
      </c>
      <c r="H102" s="340">
        <f t="shared" si="31"/>
        <v>57408.66</v>
      </c>
      <c r="I102" s="607"/>
      <c r="J102" s="341">
        <v>4</v>
      </c>
      <c r="K102" s="342">
        <f t="shared" ref="K102:K105" si="34">G102/P102*60</f>
        <v>3084</v>
      </c>
      <c r="L102" s="343">
        <f t="shared" si="32"/>
        <v>771</v>
      </c>
      <c r="M102" s="344">
        <v>0.77013888888888893</v>
      </c>
      <c r="N102" s="344">
        <v>0.80138888888888893</v>
      </c>
      <c r="O102" s="335">
        <v>23</v>
      </c>
      <c r="P102" s="342">
        <f t="shared" si="33"/>
        <v>45</v>
      </c>
      <c r="Q102" s="345"/>
      <c r="R102" s="345"/>
    </row>
    <row r="103" spans="1:18">
      <c r="A103" s="830"/>
      <c r="B103" s="336" t="s">
        <v>165</v>
      </c>
      <c r="C103" s="204"/>
      <c r="D103" s="361" t="s">
        <v>408</v>
      </c>
      <c r="E103" s="361"/>
      <c r="F103" s="339">
        <v>23.8</v>
      </c>
      <c r="G103" s="605">
        <v>684</v>
      </c>
      <c r="H103" s="340">
        <f t="shared" si="31"/>
        <v>16279.2</v>
      </c>
      <c r="I103" s="607"/>
      <c r="J103" s="341">
        <v>4</v>
      </c>
      <c r="K103" s="342">
        <f t="shared" si="34"/>
        <v>3730.9090909091042</v>
      </c>
      <c r="L103" s="343">
        <f t="shared" si="32"/>
        <v>932.72727272727604</v>
      </c>
      <c r="M103" s="344">
        <v>0.81666666666666676</v>
      </c>
      <c r="N103" s="344">
        <v>0.82430555555555562</v>
      </c>
      <c r="O103" s="335">
        <v>22</v>
      </c>
      <c r="P103" s="342">
        <f t="shared" si="33"/>
        <v>10.999999999999961</v>
      </c>
      <c r="Q103" s="345"/>
      <c r="R103" s="345"/>
    </row>
    <row r="104" spans="1:18">
      <c r="A104" s="830"/>
      <c r="B104" s="336" t="s">
        <v>165</v>
      </c>
      <c r="C104" s="204"/>
      <c r="D104" s="361" t="s">
        <v>250</v>
      </c>
      <c r="E104" s="379"/>
      <c r="F104" s="339">
        <v>24.76</v>
      </c>
      <c r="G104" s="605">
        <v>1367</v>
      </c>
      <c r="H104" s="340">
        <f t="shared" si="31"/>
        <v>33846.920000000006</v>
      </c>
      <c r="I104" s="607"/>
      <c r="J104" s="341">
        <v>4</v>
      </c>
      <c r="K104" s="342">
        <f t="shared" si="34"/>
        <v>3417.5000000000123</v>
      </c>
      <c r="L104" s="343">
        <f t="shared" si="32"/>
        <v>854.37500000000307</v>
      </c>
      <c r="M104" s="344">
        <v>0.83819444444444446</v>
      </c>
      <c r="N104" s="344">
        <v>0.85486111111111107</v>
      </c>
      <c r="O104" s="335">
        <v>20</v>
      </c>
      <c r="P104" s="342">
        <f>(N104-M104)*24*60</f>
        <v>23.999999999999915</v>
      </c>
      <c r="Q104" s="345"/>
      <c r="R104" s="345"/>
    </row>
    <row r="105" spans="1:18">
      <c r="A105" s="830"/>
      <c r="B105" s="336" t="s">
        <v>165</v>
      </c>
      <c r="C105" s="204"/>
      <c r="D105" s="361" t="s">
        <v>889</v>
      </c>
      <c r="E105" s="363"/>
      <c r="F105" s="339">
        <v>14.03</v>
      </c>
      <c r="G105" s="605">
        <v>9047</v>
      </c>
      <c r="H105" s="340">
        <f t="shared" si="31"/>
        <v>126929.40999999999</v>
      </c>
      <c r="I105" s="607"/>
      <c r="J105" s="341">
        <v>3</v>
      </c>
      <c r="K105" s="342">
        <f t="shared" si="34"/>
        <v>3015.666666666667</v>
      </c>
      <c r="L105" s="343">
        <f t="shared" si="32"/>
        <v>1005.2222222222223</v>
      </c>
      <c r="M105" s="344">
        <v>0.87152777777777779</v>
      </c>
      <c r="N105" s="344">
        <v>0.99652777777777779</v>
      </c>
      <c r="O105" s="335">
        <v>24</v>
      </c>
      <c r="P105" s="342">
        <f>(N105-M105)*24*60</f>
        <v>180</v>
      </c>
      <c r="Q105" s="343"/>
      <c r="R105" s="345"/>
    </row>
    <row r="106" spans="1:18">
      <c r="A106" s="830"/>
      <c r="B106" s="336">
        <v>0</v>
      </c>
      <c r="C106" s="204"/>
      <c r="D106" s="363"/>
      <c r="E106" s="611"/>
      <c r="F106" s="339" t="s">
        <v>161</v>
      </c>
      <c r="G106" s="346"/>
      <c r="H106" s="340">
        <f t="shared" si="31"/>
        <v>0</v>
      </c>
      <c r="I106" s="60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605"/>
      <c r="H107" s="340">
        <f t="shared" si="31"/>
        <v>0</v>
      </c>
      <c r="I107" s="60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605"/>
      <c r="H108" s="340">
        <f t="shared" si="31"/>
        <v>0</v>
      </c>
      <c r="I108" s="60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605"/>
      <c r="H109" s="340">
        <f t="shared" si="31"/>
        <v>0</v>
      </c>
      <c r="I109" s="60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605"/>
      <c r="H110" s="340">
        <f t="shared" si="31"/>
        <v>0</v>
      </c>
      <c r="I110" s="60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650</v>
      </c>
      <c r="D111" s="831" t="s">
        <v>219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3268.5087685364315</v>
      </c>
      <c r="L111" s="355">
        <f>AVERAGE(L101:L110)</f>
        <v>918.96277133032504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366</v>
      </c>
      <c r="B112" s="336" t="s">
        <v>165</v>
      </c>
      <c r="C112" s="204"/>
      <c r="D112" s="363" t="s">
        <v>188</v>
      </c>
      <c r="E112" s="398"/>
      <c r="F112" s="339">
        <v>28.57</v>
      </c>
      <c r="G112" s="605">
        <v>4354</v>
      </c>
      <c r="H112" s="389">
        <f t="shared" si="16"/>
        <v>124393.78</v>
      </c>
      <c r="I112" s="607"/>
      <c r="J112" s="341">
        <v>3</v>
      </c>
      <c r="K112" s="342">
        <f t="shared" ref="K112:K117" si="35">G112/P112*60</f>
        <v>3037.6744186046508</v>
      </c>
      <c r="L112" s="343">
        <f t="shared" ref="L112:L117" si="36">K112/J112</f>
        <v>1012.5581395348836</v>
      </c>
      <c r="M112" s="344">
        <v>0.72222222222222221</v>
      </c>
      <c r="N112" s="344">
        <v>0.78194444444444444</v>
      </c>
      <c r="O112" s="335">
        <v>20</v>
      </c>
      <c r="P112" s="610">
        <f t="shared" ref="P112:P116" si="37">(N112-M112)*24*60</f>
        <v>86.000000000000014</v>
      </c>
      <c r="Q112" s="335"/>
      <c r="R112" s="335"/>
    </row>
    <row r="113" spans="1:18">
      <c r="A113" s="833"/>
      <c r="B113" s="336" t="s">
        <v>165</v>
      </c>
      <c r="C113" s="359"/>
      <c r="D113" s="386" t="s">
        <v>367</v>
      </c>
      <c r="E113" s="386"/>
      <c r="F113" s="339">
        <v>25.03</v>
      </c>
      <c r="G113" s="605">
        <v>1353</v>
      </c>
      <c r="H113" s="389">
        <f t="shared" si="16"/>
        <v>33865.590000000004</v>
      </c>
      <c r="I113" s="607"/>
      <c r="J113" s="341">
        <v>4</v>
      </c>
      <c r="K113" s="342">
        <f t="shared" si="35"/>
        <v>3247.1999999999907</v>
      </c>
      <c r="L113" s="343">
        <f t="shared" si="36"/>
        <v>811.79999999999768</v>
      </c>
      <c r="M113" s="344">
        <v>0.79791666666666661</v>
      </c>
      <c r="N113" s="344">
        <v>0.81527777777777777</v>
      </c>
      <c r="O113" s="335">
        <v>23</v>
      </c>
      <c r="P113" s="610">
        <f t="shared" si="37"/>
        <v>25.000000000000071</v>
      </c>
      <c r="Q113" s="345"/>
      <c r="R113" s="345"/>
    </row>
    <row r="114" spans="1:18">
      <c r="A114" s="833"/>
      <c r="B114" s="336" t="s">
        <v>165</v>
      </c>
      <c r="C114" s="359"/>
      <c r="D114" s="386" t="s">
        <v>413</v>
      </c>
      <c r="E114" s="361"/>
      <c r="F114" s="339">
        <v>16.7</v>
      </c>
      <c r="G114" s="605">
        <v>2603</v>
      </c>
      <c r="H114" s="389">
        <f t="shared" si="16"/>
        <v>43470.1</v>
      </c>
      <c r="I114" s="607"/>
      <c r="J114" s="341">
        <v>3</v>
      </c>
      <c r="K114" s="342">
        <f t="shared" si="35"/>
        <v>3123.6000000000008</v>
      </c>
      <c r="L114" s="343">
        <f t="shared" si="36"/>
        <v>1041.2000000000003</v>
      </c>
      <c r="M114" s="344">
        <v>0.82986111111111116</v>
      </c>
      <c r="N114" s="344">
        <v>0.86458333333333337</v>
      </c>
      <c r="O114" s="335">
        <v>21</v>
      </c>
      <c r="P114" s="610">
        <f t="shared" si="37"/>
        <v>49.999999999999986</v>
      </c>
      <c r="Q114" s="345"/>
      <c r="R114" s="345"/>
    </row>
    <row r="115" spans="1:18">
      <c r="A115" s="833"/>
      <c r="B115" s="336" t="s">
        <v>165</v>
      </c>
      <c r="C115" s="359"/>
      <c r="D115" s="363" t="s">
        <v>369</v>
      </c>
      <c r="E115" s="379"/>
      <c r="F115" s="339">
        <v>18.18</v>
      </c>
      <c r="G115" s="605">
        <v>1736</v>
      </c>
      <c r="H115" s="389">
        <f t="shared" si="16"/>
        <v>31560.48</v>
      </c>
      <c r="I115" s="607"/>
      <c r="J115" s="341">
        <v>3</v>
      </c>
      <c r="K115" s="342">
        <f t="shared" si="35"/>
        <v>3254.9999999999959</v>
      </c>
      <c r="L115" s="343">
        <f t="shared" si="36"/>
        <v>1084.9999999999986</v>
      </c>
      <c r="M115" s="344">
        <v>0.87777777777777777</v>
      </c>
      <c r="N115" s="344">
        <v>0.9</v>
      </c>
      <c r="O115" s="335">
        <v>19</v>
      </c>
      <c r="P115" s="610">
        <f t="shared" si="37"/>
        <v>32.000000000000043</v>
      </c>
      <c r="Q115" s="345"/>
      <c r="R115" s="345"/>
    </row>
    <row r="116" spans="1:18">
      <c r="A116" s="833"/>
      <c r="B116" s="336" t="s">
        <v>165</v>
      </c>
      <c r="C116" s="359"/>
      <c r="D116" s="386" t="s">
        <v>370</v>
      </c>
      <c r="E116" s="363"/>
      <c r="F116" s="339">
        <v>18.18</v>
      </c>
      <c r="G116" s="605">
        <v>1721</v>
      </c>
      <c r="H116" s="389">
        <f t="shared" si="16"/>
        <v>31287.78</v>
      </c>
      <c r="I116" s="607"/>
      <c r="J116" s="341">
        <v>3</v>
      </c>
      <c r="K116" s="342">
        <f t="shared" si="35"/>
        <v>3226.8749999999959</v>
      </c>
      <c r="L116" s="343">
        <f t="shared" si="36"/>
        <v>1075.6249999999986</v>
      </c>
      <c r="M116" s="344">
        <v>0.91527777777777775</v>
      </c>
      <c r="N116" s="391">
        <v>0.9375</v>
      </c>
      <c r="O116" s="335">
        <v>22</v>
      </c>
      <c r="P116" s="610">
        <f t="shared" si="37"/>
        <v>32.000000000000043</v>
      </c>
      <c r="Q116" s="345"/>
      <c r="R116" s="345"/>
    </row>
    <row r="117" spans="1:18">
      <c r="A117" s="833"/>
      <c r="B117" s="336" t="s">
        <v>165</v>
      </c>
      <c r="C117" s="359"/>
      <c r="D117" s="361" t="s">
        <v>371</v>
      </c>
      <c r="E117" s="376"/>
      <c r="F117" s="339">
        <v>14.285714285714283</v>
      </c>
      <c r="G117" s="605">
        <v>12948</v>
      </c>
      <c r="H117" s="389">
        <f t="shared" ref="H117:H123" si="38">F117*G117</f>
        <v>184971.42857142852</v>
      </c>
      <c r="I117" s="607"/>
      <c r="J117" s="341">
        <v>3</v>
      </c>
      <c r="K117" s="342">
        <f t="shared" si="35"/>
        <v>3046.5882352941194</v>
      </c>
      <c r="L117" s="343">
        <f t="shared" si="36"/>
        <v>1015.5294117647064</v>
      </c>
      <c r="M117" s="344">
        <v>0.95138888888888884</v>
      </c>
      <c r="N117" s="344">
        <v>1.1284722222222221</v>
      </c>
      <c r="O117" s="335">
        <v>20</v>
      </c>
      <c r="P117" s="342">
        <f>(N117-M117)*24*60</f>
        <v>254.99999999999989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605"/>
      <c r="H118" s="389">
        <f t="shared" si="38"/>
        <v>0</v>
      </c>
      <c r="I118" s="607"/>
      <c r="J118" s="341"/>
      <c r="K118" s="342"/>
      <c r="L118" s="343"/>
      <c r="M118" s="344"/>
      <c r="N118" s="344"/>
      <c r="O118" s="342"/>
      <c r="P118" s="610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605"/>
      <c r="H119" s="389">
        <f t="shared" si="38"/>
        <v>0</v>
      </c>
      <c r="I119" s="607"/>
      <c r="J119" s="341"/>
      <c r="K119" s="342"/>
      <c r="L119" s="343"/>
      <c r="M119" s="344"/>
      <c r="N119" s="344"/>
      <c r="O119" s="335"/>
      <c r="P119" s="610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605"/>
      <c r="H120" s="389">
        <f t="shared" si="38"/>
        <v>0</v>
      </c>
      <c r="I120" s="607"/>
      <c r="J120" s="341"/>
      <c r="K120" s="342"/>
      <c r="L120" s="343"/>
      <c r="M120" s="344"/>
      <c r="N120" s="344"/>
      <c r="O120" s="335"/>
      <c r="P120" s="610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605"/>
      <c r="H121" s="389">
        <f t="shared" si="38"/>
        <v>0</v>
      </c>
      <c r="I121" s="607"/>
      <c r="J121" s="341"/>
      <c r="K121" s="342"/>
      <c r="L121" s="343"/>
      <c r="M121" s="344"/>
      <c r="N121" s="344"/>
      <c r="O121" s="335"/>
      <c r="P121" s="610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605"/>
      <c r="H122" s="389">
        <f t="shared" si="38"/>
        <v>0</v>
      </c>
      <c r="I122" s="607"/>
      <c r="J122" s="341"/>
      <c r="K122" s="342"/>
      <c r="L122" s="343"/>
      <c r="M122" s="344"/>
      <c r="N122" s="344"/>
      <c r="O122" s="335"/>
      <c r="P122" s="610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605"/>
      <c r="H123" s="389">
        <f t="shared" si="38"/>
        <v>0</v>
      </c>
      <c r="I123" s="607"/>
      <c r="J123" s="341"/>
      <c r="K123" s="342"/>
      <c r="L123" s="343"/>
      <c r="M123" s="344"/>
      <c r="N123" s="344"/>
      <c r="O123" s="335"/>
      <c r="P123" s="610"/>
      <c r="Q123" s="345"/>
      <c r="R123" s="345"/>
    </row>
    <row r="124" spans="1:18" ht="17.399999999999999" customHeight="1">
      <c r="A124" s="833"/>
      <c r="B124" s="349">
        <v>0</v>
      </c>
      <c r="C124" s="204" t="s">
        <v>400</v>
      </c>
      <c r="D124" s="834" t="s">
        <v>219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3156.1562756497929</v>
      </c>
      <c r="L124" s="355">
        <f>AVERAGE(L112:L123)</f>
        <v>1006.9520918832642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T125" sqref="T125"/>
      <selection pane="topRight" activeCell="T125" sqref="T125"/>
      <selection pane="bottomLeft" activeCell="T125" sqref="T125"/>
      <selection pane="bottomRight" activeCell="V10" sqref="V1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955</v>
      </c>
      <c r="B1" s="57"/>
      <c r="C1" s="57"/>
      <c r="D1" s="618" t="s">
        <v>956</v>
      </c>
      <c r="E1" s="58">
        <f>SUM(G5:G173)</f>
        <v>202678.80000000005</v>
      </c>
      <c r="F1" s="619" t="s">
        <v>3</v>
      </c>
      <c r="G1" s="59">
        <f>SUM(H5:H173)</f>
        <v>7943492.2387063336</v>
      </c>
      <c r="H1" s="612" t="s">
        <v>77</v>
      </c>
      <c r="I1" s="60">
        <f>M17+M30+M43+M56+M69+M82+M95+M108+M121+M134+M147+M160+M173</f>
        <v>191.97380952380954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957</v>
      </c>
      <c r="Q1" s="956"/>
      <c r="R1" s="956"/>
      <c r="S1" s="956"/>
      <c r="T1" s="956" t="s">
        <v>958</v>
      </c>
      <c r="U1" s="956"/>
      <c r="V1" s="956"/>
      <c r="W1" s="956"/>
      <c r="X1" s="956"/>
      <c r="Y1" s="956"/>
      <c r="Z1" s="61" t="s">
        <v>959</v>
      </c>
      <c r="AA1" s="61" t="s">
        <v>960</v>
      </c>
      <c r="AB1" s="961" t="s">
        <v>961</v>
      </c>
      <c r="AC1" s="962"/>
      <c r="AD1" s="61" t="s">
        <v>959</v>
      </c>
      <c r="AE1" s="61" t="s">
        <v>962</v>
      </c>
      <c r="AF1" s="956" t="s">
        <v>963</v>
      </c>
      <c r="AG1" s="957"/>
      <c r="AH1" s="957"/>
      <c r="AK1" s="62" t="s">
        <v>964</v>
      </c>
    </row>
    <row r="2" spans="1:37" ht="26.25" customHeight="1">
      <c r="A2" s="960" t="s">
        <v>965</v>
      </c>
      <c r="B2" s="960"/>
      <c r="C2" s="618"/>
      <c r="D2" s="618" t="s">
        <v>966</v>
      </c>
      <c r="E2" s="63">
        <f>AVERAGE(O17,O30,O43,O56,O69,O82,O95,O108,O121,O134,O147,O160,O173)</f>
        <v>128.67761532614966</v>
      </c>
      <c r="F2" s="64" t="s">
        <v>80</v>
      </c>
      <c r="G2" s="65">
        <f>G1/E1</f>
        <v>39.192516625845087</v>
      </c>
      <c r="H2" s="612" t="s">
        <v>81</v>
      </c>
      <c r="I2" s="612">
        <f>COUNT(I5:I173)</f>
        <v>24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12</v>
      </c>
      <c r="AE2" s="67">
        <f>AE17+AE30+AE43+AE56+AE69+AE82+AE95+AE108+AE121+AE134+AE147+AE160+AE173</f>
        <v>9</v>
      </c>
      <c r="AF2" s="957"/>
      <c r="AG2" s="957"/>
      <c r="AH2" s="957"/>
      <c r="AK2" s="402">
        <f>AVERAGE(AK5:AK9999)</f>
        <v>6.4124200426439399</v>
      </c>
    </row>
    <row r="3" spans="1:37" ht="30.6" customHeight="1">
      <c r="A3" s="895" t="s">
        <v>967</v>
      </c>
      <c r="B3" s="895" t="s">
        <v>82</v>
      </c>
      <c r="C3" s="958"/>
      <c r="D3" s="895" t="s">
        <v>968</v>
      </c>
      <c r="E3" s="895"/>
      <c r="F3" s="958" t="s">
        <v>83</v>
      </c>
      <c r="G3" s="951" t="s">
        <v>84</v>
      </c>
      <c r="H3" s="958" t="s">
        <v>85</v>
      </c>
      <c r="I3" s="952" t="s">
        <v>969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970</v>
      </c>
      <c r="O3" s="924" t="s">
        <v>966</v>
      </c>
      <c r="P3" s="955" t="s">
        <v>971</v>
      </c>
      <c r="Q3" s="924" t="s">
        <v>966</v>
      </c>
      <c r="R3" s="949" t="s">
        <v>972</v>
      </c>
      <c r="S3" s="925" t="s">
        <v>973</v>
      </c>
      <c r="T3" s="951" t="s">
        <v>88</v>
      </c>
      <c r="U3" s="951"/>
      <c r="V3" s="950" t="s">
        <v>89</v>
      </c>
      <c r="W3" s="952" t="s">
        <v>974</v>
      </c>
      <c r="X3" s="951" t="s">
        <v>975</v>
      </c>
      <c r="Y3" s="951"/>
      <c r="Z3" s="953" t="s">
        <v>976</v>
      </c>
      <c r="AA3" s="954"/>
      <c r="AB3" s="944" t="s">
        <v>977</v>
      </c>
      <c r="AC3" s="945"/>
      <c r="AD3" s="946" t="s">
        <v>978</v>
      </c>
      <c r="AE3" s="947"/>
      <c r="AF3" s="948" t="s">
        <v>979</v>
      </c>
      <c r="AG3" s="949" t="s">
        <v>980</v>
      </c>
      <c r="AH3" s="925" t="s">
        <v>981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613" t="s">
        <v>90</v>
      </c>
      <c r="U4" s="613" t="s">
        <v>91</v>
      </c>
      <c r="V4" s="951"/>
      <c r="W4" s="952"/>
      <c r="X4" s="619" t="s">
        <v>982</v>
      </c>
      <c r="Y4" s="619" t="s">
        <v>36</v>
      </c>
      <c r="Z4" s="613" t="s">
        <v>983</v>
      </c>
      <c r="AA4" s="613" t="s">
        <v>984</v>
      </c>
      <c r="AB4" s="945"/>
      <c r="AC4" s="945"/>
      <c r="AD4" s="613" t="s">
        <v>985</v>
      </c>
      <c r="AE4" s="68" t="s">
        <v>986</v>
      </c>
      <c r="AF4" s="948"/>
      <c r="AG4" s="949"/>
      <c r="AH4" s="925"/>
      <c r="AK4" s="951"/>
    </row>
    <row r="5" spans="1:37" ht="18.75" customHeight="1">
      <c r="A5" s="940" t="s">
        <v>987</v>
      </c>
      <c r="B5" s="69" t="s">
        <v>162</v>
      </c>
      <c r="C5" s="70"/>
      <c r="D5" s="71" t="s">
        <v>92</v>
      </c>
      <c r="E5" s="72"/>
      <c r="F5" s="73">
        <v>37.83</v>
      </c>
      <c r="G5" s="74">
        <v>3892.2000000000003</v>
      </c>
      <c r="H5" s="75">
        <f t="shared" ref="H5:H16" si="0">F5*G5</f>
        <v>147241.92600000001</v>
      </c>
      <c r="I5" s="616"/>
      <c r="J5" s="76">
        <v>20</v>
      </c>
      <c r="K5" s="74">
        <v>2400</v>
      </c>
      <c r="L5" s="77">
        <v>120</v>
      </c>
      <c r="M5" s="617">
        <v>20</v>
      </c>
      <c r="N5" s="74">
        <f t="shared" ref="N5:N11" si="1">G5/W5*60</f>
        <v>2267.3009708737873</v>
      </c>
      <c r="O5" s="77">
        <f t="shared" ref="O5:O11" si="2">N5/M5</f>
        <v>113.36504854368937</v>
      </c>
      <c r="P5" s="78">
        <f t="shared" ref="P5:P11" si="3">M5-J5</f>
        <v>0</v>
      </c>
      <c r="Q5" s="79">
        <f t="shared" ref="Q5:Q11" si="4">O5-L5</f>
        <v>-6.6349514563106311</v>
      </c>
      <c r="R5" s="620">
        <f t="shared" ref="R5:R11" si="5">O5/L5</f>
        <v>0.94470873786407805</v>
      </c>
      <c r="S5" s="910">
        <f>R17</f>
        <v>0.894411349674338</v>
      </c>
      <c r="T5" s="80">
        <v>0.25</v>
      </c>
      <c r="U5" s="80">
        <v>0.32152777777777775</v>
      </c>
      <c r="V5" s="619">
        <v>5</v>
      </c>
      <c r="W5" s="616">
        <f>(U5-T5)*24*60</f>
        <v>102.99999999999996</v>
      </c>
      <c r="X5" s="619"/>
      <c r="Y5" s="619"/>
      <c r="Z5" s="81"/>
      <c r="AA5" s="81"/>
      <c r="AB5" s="895"/>
      <c r="AC5" s="895"/>
      <c r="AD5" s="82"/>
      <c r="AE5" s="82"/>
      <c r="AF5" s="78">
        <f t="shared" ref="AF5:AF70" si="6">N5-K5</f>
        <v>-132.69902912621274</v>
      </c>
      <c r="AG5" s="620">
        <f t="shared" ref="AG5:AG70" si="7">N5/K5</f>
        <v>0.94470873786407805</v>
      </c>
      <c r="AH5" s="910">
        <f>AG17</f>
        <v>0.89505015376048103</v>
      </c>
      <c r="AJ5" s="62" t="str">
        <f>A5</f>
        <v>四度一組
(ET-600)</v>
      </c>
      <c r="AK5" s="404">
        <f>AVERAGE(AK6:AK16)</f>
        <v>6.4000000000000341</v>
      </c>
    </row>
    <row r="6" spans="1:37" ht="19.2" customHeight="1">
      <c r="A6" s="941"/>
      <c r="B6" s="69" t="s">
        <v>162</v>
      </c>
      <c r="C6" s="70"/>
      <c r="D6" s="71" t="s">
        <v>94</v>
      </c>
      <c r="E6" s="72"/>
      <c r="F6" s="73">
        <v>35.89</v>
      </c>
      <c r="G6" s="74">
        <v>1872</v>
      </c>
      <c r="H6" s="75">
        <f t="shared" si="0"/>
        <v>67186.080000000002</v>
      </c>
      <c r="I6" s="616"/>
      <c r="J6" s="76">
        <v>18</v>
      </c>
      <c r="K6" s="74">
        <v>2571</v>
      </c>
      <c r="L6" s="77">
        <v>142.83333333333334</v>
      </c>
      <c r="M6" s="617">
        <v>18</v>
      </c>
      <c r="N6" s="74">
        <f t="shared" si="1"/>
        <v>2340.0000000000009</v>
      </c>
      <c r="O6" s="77">
        <f t="shared" si="2"/>
        <v>130.00000000000006</v>
      </c>
      <c r="P6" s="78">
        <f t="shared" si="3"/>
        <v>0</v>
      </c>
      <c r="Q6" s="79">
        <f t="shared" si="4"/>
        <v>-12.833333333333286</v>
      </c>
      <c r="R6" s="620">
        <f t="shared" si="5"/>
        <v>0.91015169194865841</v>
      </c>
      <c r="S6" s="910"/>
      <c r="T6" s="80">
        <v>0.3256944444444444</v>
      </c>
      <c r="U6" s="80">
        <v>0.35902777777777772</v>
      </c>
      <c r="V6" s="619">
        <v>6</v>
      </c>
      <c r="W6" s="616">
        <f t="shared" ref="W6:W17" si="8">(U6-T6)*24*60</f>
        <v>47.999999999999986</v>
      </c>
      <c r="X6" s="83"/>
      <c r="Y6" s="83"/>
      <c r="Z6" s="84"/>
      <c r="AA6" s="84"/>
      <c r="AB6" s="895"/>
      <c r="AC6" s="895"/>
      <c r="AD6" s="629"/>
      <c r="AE6" s="629"/>
      <c r="AF6" s="78">
        <f t="shared" si="6"/>
        <v>-230.99999999999909</v>
      </c>
      <c r="AG6" s="620">
        <f t="shared" si="7"/>
        <v>0.91015169194865841</v>
      </c>
      <c r="AH6" s="910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941"/>
      <c r="B7" s="69" t="s">
        <v>162</v>
      </c>
      <c r="C7" s="70"/>
      <c r="D7" s="71" t="s">
        <v>98</v>
      </c>
      <c r="E7" s="72"/>
      <c r="F7" s="73">
        <v>38.479999999999997</v>
      </c>
      <c r="G7" s="74">
        <v>5740</v>
      </c>
      <c r="H7" s="75">
        <f t="shared" si="0"/>
        <v>220875.19999999998</v>
      </c>
      <c r="I7" s="616"/>
      <c r="J7" s="76">
        <v>19</v>
      </c>
      <c r="K7" s="74">
        <v>2769</v>
      </c>
      <c r="L7" s="77">
        <v>145.73684210526315</v>
      </c>
      <c r="M7" s="617">
        <v>19</v>
      </c>
      <c r="N7" s="74">
        <f t="shared" si="1"/>
        <v>2460.0000000000005</v>
      </c>
      <c r="O7" s="77">
        <f t="shared" si="2"/>
        <v>129.47368421052633</v>
      </c>
      <c r="P7" s="78">
        <f t="shared" si="3"/>
        <v>0</v>
      </c>
      <c r="Q7" s="79">
        <f t="shared" si="4"/>
        <v>-16.263157894736821</v>
      </c>
      <c r="R7" s="620">
        <f t="shared" si="5"/>
        <v>0.88840736728060687</v>
      </c>
      <c r="S7" s="910"/>
      <c r="T7" s="80">
        <v>0.37499999999999994</v>
      </c>
      <c r="U7" s="80">
        <v>0.47222222222222215</v>
      </c>
      <c r="V7" s="619">
        <v>23</v>
      </c>
      <c r="W7" s="616">
        <f t="shared" si="8"/>
        <v>139.99999999999997</v>
      </c>
      <c r="X7" s="83">
        <v>0.36388888888888887</v>
      </c>
      <c r="Y7" s="83">
        <v>0.37361111111111112</v>
      </c>
      <c r="Z7" s="84"/>
      <c r="AA7" s="84"/>
      <c r="AB7" s="895"/>
      <c r="AC7" s="895"/>
      <c r="AD7" s="629"/>
      <c r="AE7" s="629"/>
      <c r="AF7" s="78">
        <f t="shared" si="6"/>
        <v>-308.99999999999955</v>
      </c>
      <c r="AG7" s="620">
        <f t="shared" si="7"/>
        <v>0.88840736728060687</v>
      </c>
      <c r="AH7" s="910"/>
      <c r="AJ7" s="405">
        <f t="shared" ref="AJ7:AJ16" si="9">IF((IF(V7&lt;10,V7,(X7-U6)*1440))=0,"",IF(V7&lt;10,V7,(X7-U6)*1440))</f>
        <v>7.0000000000000551</v>
      </c>
      <c r="AK7" s="406">
        <f t="shared" ref="AK7:AK16" si="10">IF(AJ7&gt;4,AJ7,"")</f>
        <v>7.0000000000000551</v>
      </c>
    </row>
    <row r="8" spans="1:37" ht="19.2" customHeight="1">
      <c r="A8" s="941"/>
      <c r="B8" s="69" t="s">
        <v>162</v>
      </c>
      <c r="C8" s="70"/>
      <c r="D8" s="71" t="s">
        <v>97</v>
      </c>
      <c r="E8" s="72"/>
      <c r="F8" s="73">
        <v>31.11</v>
      </c>
      <c r="G8" s="85">
        <v>1860</v>
      </c>
      <c r="H8" s="75">
        <f t="shared" si="0"/>
        <v>57864.6</v>
      </c>
      <c r="I8" s="616"/>
      <c r="J8" s="76">
        <v>18</v>
      </c>
      <c r="K8" s="74">
        <v>2769</v>
      </c>
      <c r="L8" s="77">
        <v>153.83333333333334</v>
      </c>
      <c r="M8" s="617">
        <v>18</v>
      </c>
      <c r="N8" s="74">
        <f t="shared" si="1"/>
        <v>2374.4680851063831</v>
      </c>
      <c r="O8" s="77">
        <f t="shared" si="2"/>
        <v>131.91489361702128</v>
      </c>
      <c r="P8" s="78">
        <f t="shared" si="3"/>
        <v>0</v>
      </c>
      <c r="Q8" s="79">
        <f t="shared" si="4"/>
        <v>-21.918439716312065</v>
      </c>
      <c r="R8" s="620">
        <f t="shared" si="5"/>
        <v>0.85751826836633549</v>
      </c>
      <c r="S8" s="910"/>
      <c r="T8" s="80">
        <v>0.5118055555555554</v>
      </c>
      <c r="U8" s="80">
        <v>0.54444444444444429</v>
      </c>
      <c r="V8" s="619">
        <v>4</v>
      </c>
      <c r="W8" s="616">
        <f t="shared" si="8"/>
        <v>46.999999999999993</v>
      </c>
      <c r="X8" s="83"/>
      <c r="Y8" s="83"/>
      <c r="Z8" s="84"/>
      <c r="AA8" s="84"/>
      <c r="AB8" s="895"/>
      <c r="AC8" s="895"/>
      <c r="AD8" s="629"/>
      <c r="AE8" s="629"/>
      <c r="AF8" s="78">
        <f t="shared" si="6"/>
        <v>-394.53191489361689</v>
      </c>
      <c r="AG8" s="620">
        <f t="shared" si="7"/>
        <v>0.85751826836633549</v>
      </c>
      <c r="AH8" s="910"/>
      <c r="AJ8" s="405">
        <f t="shared" si="9"/>
        <v>4</v>
      </c>
      <c r="AK8" s="406" t="str">
        <f t="shared" si="10"/>
        <v/>
      </c>
    </row>
    <row r="9" spans="1:37" ht="19.2" customHeight="1">
      <c r="A9" s="941"/>
      <c r="B9" s="69" t="s">
        <v>162</v>
      </c>
      <c r="C9" s="86"/>
      <c r="D9" s="71" t="s">
        <v>96</v>
      </c>
      <c r="E9" s="87"/>
      <c r="F9" s="73">
        <v>28.86</v>
      </c>
      <c r="G9" s="74">
        <v>1167</v>
      </c>
      <c r="H9" s="75">
        <f t="shared" si="0"/>
        <v>33679.620000000003</v>
      </c>
      <c r="I9" s="629"/>
      <c r="J9" s="76">
        <v>17</v>
      </c>
      <c r="K9" s="74">
        <v>2571</v>
      </c>
      <c r="L9" s="77">
        <v>151.23529411764707</v>
      </c>
      <c r="M9" s="617">
        <v>17</v>
      </c>
      <c r="N9" s="74">
        <f t="shared" si="1"/>
        <v>2258.709677419351</v>
      </c>
      <c r="O9" s="77">
        <f t="shared" si="2"/>
        <v>132.86527514231477</v>
      </c>
      <c r="P9" s="78">
        <f t="shared" si="3"/>
        <v>0</v>
      </c>
      <c r="Q9" s="79">
        <f t="shared" si="4"/>
        <v>-18.3700189753323</v>
      </c>
      <c r="R9" s="620">
        <f t="shared" si="5"/>
        <v>0.87853351902736321</v>
      </c>
      <c r="S9" s="910"/>
      <c r="T9" s="80">
        <v>0.54861111111111094</v>
      </c>
      <c r="U9" s="80">
        <v>0.57013888888888875</v>
      </c>
      <c r="V9" s="619">
        <v>6</v>
      </c>
      <c r="W9" s="616">
        <f t="shared" si="8"/>
        <v>31.00000000000005</v>
      </c>
      <c r="X9" s="83"/>
      <c r="Y9" s="83"/>
      <c r="Z9" s="84"/>
      <c r="AA9" s="84"/>
      <c r="AB9" s="895"/>
      <c r="AC9" s="895"/>
      <c r="AD9" s="629"/>
      <c r="AE9" s="629"/>
      <c r="AF9" s="78">
        <f t="shared" si="6"/>
        <v>-312.29032258064899</v>
      </c>
      <c r="AG9" s="620">
        <f t="shared" si="7"/>
        <v>0.87853351902736332</v>
      </c>
      <c r="AH9" s="910"/>
      <c r="AJ9" s="405">
        <f t="shared" si="9"/>
        <v>6</v>
      </c>
      <c r="AK9" s="406">
        <f t="shared" si="10"/>
        <v>6</v>
      </c>
    </row>
    <row r="10" spans="1:37" ht="19.2" customHeight="1">
      <c r="A10" s="942"/>
      <c r="B10" s="69" t="s">
        <v>163</v>
      </c>
      <c r="C10" s="70"/>
      <c r="D10" s="71" t="s">
        <v>988</v>
      </c>
      <c r="E10" s="72"/>
      <c r="F10" s="73">
        <v>57.73</v>
      </c>
      <c r="G10" s="74">
        <v>2720.8999999999996</v>
      </c>
      <c r="H10" s="75">
        <f t="shared" si="0"/>
        <v>157077.55699999997</v>
      </c>
      <c r="I10" s="616"/>
      <c r="J10" s="76">
        <v>21</v>
      </c>
      <c r="K10" s="74">
        <v>1200</v>
      </c>
      <c r="L10" s="77">
        <v>57.142857142857146</v>
      </c>
      <c r="M10" s="617">
        <v>21</v>
      </c>
      <c r="N10" s="74">
        <f t="shared" si="1"/>
        <v>983.45783132530062</v>
      </c>
      <c r="O10" s="77">
        <f t="shared" si="2"/>
        <v>46.831325301204792</v>
      </c>
      <c r="P10" s="78">
        <f t="shared" si="3"/>
        <v>0</v>
      </c>
      <c r="Q10" s="79">
        <f t="shared" si="4"/>
        <v>-10.311531841652354</v>
      </c>
      <c r="R10" s="620">
        <f t="shared" si="5"/>
        <v>0.81954819277108382</v>
      </c>
      <c r="S10" s="911"/>
      <c r="T10" s="80">
        <v>0.58611111111111103</v>
      </c>
      <c r="U10" s="80">
        <v>0.70138888888888884</v>
      </c>
      <c r="V10" s="619">
        <v>23</v>
      </c>
      <c r="W10" s="616">
        <f t="shared" si="8"/>
        <v>166.00000000000006</v>
      </c>
      <c r="X10" s="83">
        <v>0.57430555555555551</v>
      </c>
      <c r="Y10" s="83">
        <v>0.58472222222222225</v>
      </c>
      <c r="Z10" s="84"/>
      <c r="AA10" s="84"/>
      <c r="AB10" s="895"/>
      <c r="AC10" s="895"/>
      <c r="AD10" s="629">
        <v>1</v>
      </c>
      <c r="AE10" s="629">
        <v>3</v>
      </c>
      <c r="AF10" s="78">
        <f>N10-K10</f>
        <v>-216.54216867469938</v>
      </c>
      <c r="AG10" s="620">
        <f>N10/K10</f>
        <v>0.81954819277108382</v>
      </c>
      <c r="AH10" s="911"/>
      <c r="AJ10" s="405">
        <f t="shared" si="9"/>
        <v>6.0000000000001386</v>
      </c>
      <c r="AK10" s="406">
        <f t="shared" si="10"/>
        <v>6.0000000000001386</v>
      </c>
    </row>
    <row r="11" spans="1:37" ht="19.2" customHeight="1">
      <c r="A11" s="942"/>
      <c r="B11" s="69" t="s">
        <v>162</v>
      </c>
      <c r="C11" s="70"/>
      <c r="D11" s="88" t="s">
        <v>92</v>
      </c>
      <c r="E11" s="72"/>
      <c r="F11" s="73">
        <v>37.83</v>
      </c>
      <c r="G11" s="74">
        <v>2095.7999999999997</v>
      </c>
      <c r="H11" s="75">
        <f t="shared" si="0"/>
        <v>79284.113999999987</v>
      </c>
      <c r="I11" s="616">
        <v>1</v>
      </c>
      <c r="J11" s="76">
        <v>20</v>
      </c>
      <c r="K11" s="74">
        <v>2400</v>
      </c>
      <c r="L11" s="77">
        <v>120</v>
      </c>
      <c r="M11" s="617">
        <v>20</v>
      </c>
      <c r="N11" s="74">
        <f t="shared" si="1"/>
        <v>2245.5000000000014</v>
      </c>
      <c r="O11" s="77">
        <f t="shared" si="2"/>
        <v>112.27500000000006</v>
      </c>
      <c r="P11" s="78">
        <f t="shared" si="3"/>
        <v>0</v>
      </c>
      <c r="Q11" s="79">
        <f t="shared" si="4"/>
        <v>-7.7249999999999375</v>
      </c>
      <c r="R11" s="620">
        <f t="shared" si="5"/>
        <v>0.93562500000000048</v>
      </c>
      <c r="S11" s="911"/>
      <c r="T11" s="80">
        <v>0.71666666666666667</v>
      </c>
      <c r="U11" s="80">
        <v>0.75555555555555554</v>
      </c>
      <c r="V11" s="619">
        <v>22</v>
      </c>
      <c r="W11" s="616">
        <f t="shared" si="8"/>
        <v>55.999999999999957</v>
      </c>
      <c r="X11" s="83">
        <v>0.70624999999999993</v>
      </c>
      <c r="Y11" s="83">
        <v>0.71597222222222223</v>
      </c>
      <c r="Z11" s="84"/>
      <c r="AA11" s="84"/>
      <c r="AB11" s="895"/>
      <c r="AC11" s="895"/>
      <c r="AD11" s="629"/>
      <c r="AE11" s="629"/>
      <c r="AF11" s="78">
        <f>N11-K11</f>
        <v>-154.49999999999864</v>
      </c>
      <c r="AG11" s="620">
        <f>N11/K11</f>
        <v>0.9356250000000006</v>
      </c>
      <c r="AH11" s="911"/>
      <c r="AJ11" s="405">
        <f t="shared" si="9"/>
        <v>6.9999999999999751</v>
      </c>
      <c r="AK11" s="406">
        <f t="shared" si="10"/>
        <v>6.9999999999999751</v>
      </c>
    </row>
    <row r="12" spans="1:37" ht="19.2" customHeight="1">
      <c r="A12" s="942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616"/>
      <c r="J12" s="76"/>
      <c r="K12" s="74"/>
      <c r="L12" s="77"/>
      <c r="M12" s="617"/>
      <c r="N12" s="74"/>
      <c r="O12" s="77"/>
      <c r="P12" s="78"/>
      <c r="Q12" s="79"/>
      <c r="R12" s="620"/>
      <c r="S12" s="911"/>
      <c r="T12" s="80"/>
      <c r="U12" s="80"/>
      <c r="V12" s="619"/>
      <c r="W12" s="616">
        <f t="shared" si="8"/>
        <v>0</v>
      </c>
      <c r="X12" s="83"/>
      <c r="Y12" s="83"/>
      <c r="Z12" s="84"/>
      <c r="AA12" s="84"/>
      <c r="AB12" s="895"/>
      <c r="AC12" s="895"/>
      <c r="AD12" s="629"/>
      <c r="AE12" s="629"/>
      <c r="AF12" s="78">
        <f t="shared" si="6"/>
        <v>0</v>
      </c>
      <c r="AG12" s="620" t="e">
        <f t="shared" si="7"/>
        <v>#DIV/0!</v>
      </c>
      <c r="AH12" s="911"/>
      <c r="AJ12" s="405" t="str">
        <f t="shared" si="9"/>
        <v/>
      </c>
      <c r="AK12" s="406" t="str">
        <f t="shared" si="10"/>
        <v/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614"/>
      <c r="J13" s="76"/>
      <c r="K13" s="74"/>
      <c r="L13" s="77"/>
      <c r="M13" s="92"/>
      <c r="N13" s="74"/>
      <c r="O13" s="77"/>
      <c r="P13" s="78"/>
      <c r="Q13" s="79"/>
      <c r="R13" s="620"/>
      <c r="S13" s="911"/>
      <c r="T13" s="80"/>
      <c r="U13" s="80"/>
      <c r="V13" s="614"/>
      <c r="W13" s="616">
        <f t="shared" si="8"/>
        <v>0</v>
      </c>
      <c r="X13" s="93"/>
      <c r="Y13" s="93"/>
      <c r="Z13" s="84"/>
      <c r="AA13" s="84"/>
      <c r="AB13" s="895"/>
      <c r="AC13" s="895"/>
      <c r="AD13" s="629"/>
      <c r="AE13" s="629"/>
      <c r="AF13" s="78">
        <f t="shared" si="6"/>
        <v>0</v>
      </c>
      <c r="AG13" s="620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614"/>
      <c r="J14" s="76"/>
      <c r="K14" s="74"/>
      <c r="L14" s="77"/>
      <c r="M14" s="92"/>
      <c r="N14" s="74"/>
      <c r="O14" s="77"/>
      <c r="P14" s="78"/>
      <c r="Q14" s="79"/>
      <c r="R14" s="620"/>
      <c r="S14" s="911"/>
      <c r="T14" s="80"/>
      <c r="U14" s="80"/>
      <c r="V14" s="614"/>
      <c r="W14" s="616">
        <f t="shared" si="8"/>
        <v>0</v>
      </c>
      <c r="X14" s="93"/>
      <c r="Y14" s="93"/>
      <c r="Z14" s="84"/>
      <c r="AA14" s="84"/>
      <c r="AB14" s="895"/>
      <c r="AC14" s="895"/>
      <c r="AD14" s="629"/>
      <c r="AE14" s="629"/>
      <c r="AF14" s="78">
        <f t="shared" si="6"/>
        <v>0</v>
      </c>
      <c r="AG14" s="620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614"/>
      <c r="J15" s="76"/>
      <c r="K15" s="74"/>
      <c r="L15" s="77"/>
      <c r="M15" s="92"/>
      <c r="N15" s="96"/>
      <c r="O15" s="77"/>
      <c r="P15" s="78"/>
      <c r="Q15" s="79"/>
      <c r="R15" s="620"/>
      <c r="S15" s="911"/>
      <c r="T15" s="80"/>
      <c r="U15" s="80"/>
      <c r="V15" s="614"/>
      <c r="W15" s="616">
        <f t="shared" si="8"/>
        <v>0</v>
      </c>
      <c r="X15" s="93"/>
      <c r="Y15" s="93"/>
      <c r="Z15" s="84"/>
      <c r="AA15" s="84"/>
      <c r="AB15" s="895"/>
      <c r="AC15" s="895"/>
      <c r="AD15" s="629"/>
      <c r="AE15" s="629"/>
      <c r="AF15" s="78">
        <f t="shared" si="6"/>
        <v>0</v>
      </c>
      <c r="AG15" s="620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614"/>
      <c r="J16" s="76"/>
      <c r="K16" s="74"/>
      <c r="L16" s="77"/>
      <c r="M16" s="92"/>
      <c r="N16" s="96"/>
      <c r="O16" s="77"/>
      <c r="P16" s="78"/>
      <c r="Q16" s="79"/>
      <c r="R16" s="620"/>
      <c r="S16" s="911"/>
      <c r="T16" s="80"/>
      <c r="U16" s="80"/>
      <c r="V16" s="614"/>
      <c r="W16" s="616">
        <f t="shared" si="8"/>
        <v>0</v>
      </c>
      <c r="X16" s="93"/>
      <c r="Y16" s="93"/>
      <c r="Z16" s="84"/>
      <c r="AA16" s="84"/>
      <c r="AB16" s="895"/>
      <c r="AC16" s="895"/>
      <c r="AD16" s="629"/>
      <c r="AE16" s="629"/>
      <c r="AF16" s="78">
        <f t="shared" si="6"/>
        <v>0</v>
      </c>
      <c r="AG16" s="620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989</v>
      </c>
      <c r="D17" s="905" t="s">
        <v>990</v>
      </c>
      <c r="E17" s="905"/>
      <c r="F17" s="98"/>
      <c r="G17" s="99"/>
      <c r="H17" s="100"/>
      <c r="I17" s="101"/>
      <c r="J17" s="99">
        <v>19</v>
      </c>
      <c r="K17" s="99">
        <v>2382.8571428571427</v>
      </c>
      <c r="L17" s="102">
        <v>127.25452286177629</v>
      </c>
      <c r="M17" s="103">
        <f t="shared" ref="M17:O17" si="11">AVERAGE(M5:M16)</f>
        <v>19</v>
      </c>
      <c r="N17" s="99">
        <f t="shared" si="11"/>
        <v>2132.776652103546</v>
      </c>
      <c r="O17" s="102">
        <f t="shared" si="11"/>
        <v>113.81788954496524</v>
      </c>
      <c r="P17" s="104">
        <f t="shared" ref="P17:P25" si="12">M17-J17</f>
        <v>0</v>
      </c>
      <c r="Q17" s="105">
        <f t="shared" ref="Q17:Q25" si="13">O17-L17</f>
        <v>-13.436633316811054</v>
      </c>
      <c r="R17" s="106">
        <f>O17/L17</f>
        <v>0.894411349674338</v>
      </c>
      <c r="S17" s="911"/>
      <c r="T17" s="80"/>
      <c r="U17" s="80"/>
      <c r="V17" s="614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1</v>
      </c>
      <c r="AE17" s="110">
        <f>SUM(AE5:AE16)</f>
        <v>3</v>
      </c>
      <c r="AF17" s="104">
        <f t="shared" si="6"/>
        <v>-250.08049075359668</v>
      </c>
      <c r="AG17" s="621">
        <f t="shared" si="7"/>
        <v>0.89505015376048103</v>
      </c>
      <c r="AH17" s="911"/>
    </row>
    <row r="18" spans="1:37" ht="19.2" customHeight="1">
      <c r="A18" s="893" t="s">
        <v>991</v>
      </c>
      <c r="B18" s="111" t="s">
        <v>165</v>
      </c>
      <c r="C18" s="112"/>
      <c r="D18" s="113" t="s">
        <v>992</v>
      </c>
      <c r="E18" s="114"/>
      <c r="F18" s="115">
        <v>32.42</v>
      </c>
      <c r="G18" s="85">
        <v>1358.7</v>
      </c>
      <c r="H18" s="116">
        <f t="shared" ref="H18:H29" si="14">F18*G18</f>
        <v>44049.054000000004</v>
      </c>
      <c r="I18" s="629"/>
      <c r="J18" s="117">
        <v>15</v>
      </c>
      <c r="K18" s="85">
        <v>1200</v>
      </c>
      <c r="L18" s="118">
        <v>80</v>
      </c>
      <c r="M18" s="117">
        <v>15</v>
      </c>
      <c r="N18" s="85">
        <f t="shared" ref="N18:N25" si="15">G18/W18*60</f>
        <v>1045.1538461538462</v>
      </c>
      <c r="O18" s="118">
        <f t="shared" ref="O18:O25" si="16">N18/M18</f>
        <v>69.676923076923075</v>
      </c>
      <c r="P18" s="84">
        <f t="shared" si="12"/>
        <v>0</v>
      </c>
      <c r="Q18" s="119">
        <f t="shared" si="13"/>
        <v>-10.323076923076925</v>
      </c>
      <c r="R18" s="623">
        <f t="shared" ref="R18:R25" si="17">O18/L18</f>
        <v>0.87096153846153845</v>
      </c>
      <c r="S18" s="894">
        <f>R30</f>
        <v>0.8942278363277204</v>
      </c>
      <c r="T18" s="80">
        <v>0.125</v>
      </c>
      <c r="U18" s="80">
        <v>0.17916666666666667</v>
      </c>
      <c r="V18" s="629">
        <v>5</v>
      </c>
      <c r="W18" s="120">
        <f>(U18-T18)*24*60</f>
        <v>78</v>
      </c>
      <c r="X18" s="118"/>
      <c r="Y18" s="118"/>
      <c r="Z18" s="84"/>
      <c r="AA18" s="84"/>
      <c r="AB18" s="895"/>
      <c r="AC18" s="895"/>
      <c r="AD18" s="629">
        <v>2</v>
      </c>
      <c r="AE18" s="629"/>
      <c r="AF18" s="121">
        <f t="shared" si="6"/>
        <v>-154.84615384615381</v>
      </c>
      <c r="AG18" s="122">
        <f t="shared" si="7"/>
        <v>0.87096153846153845</v>
      </c>
      <c r="AH18" s="936">
        <f>AG30</f>
        <v>0.89326723695397681</v>
      </c>
      <c r="AJ18" s="62" t="str">
        <f>A18</f>
        <v>四度二組A
熱麵
固定線
(ET-55)</v>
      </c>
      <c r="AK18" s="404">
        <f>AVERAGE(AK19:AK29)</f>
        <v>6.4999999999999956</v>
      </c>
    </row>
    <row r="19" spans="1:37" ht="19.2" customHeight="1">
      <c r="A19" s="893"/>
      <c r="B19" s="627" t="s">
        <v>164</v>
      </c>
      <c r="C19" s="626"/>
      <c r="D19" s="113" t="s">
        <v>102</v>
      </c>
      <c r="E19" s="114"/>
      <c r="F19" s="73">
        <v>49.91</v>
      </c>
      <c r="G19" s="85">
        <v>1133</v>
      </c>
      <c r="H19" s="116">
        <f t="shared" si="14"/>
        <v>56548.03</v>
      </c>
      <c r="I19" s="629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1446.3829787234044</v>
      </c>
      <c r="O19" s="125">
        <f t="shared" si="16"/>
        <v>85.081351689612021</v>
      </c>
      <c r="P19" s="84">
        <f t="shared" si="12"/>
        <v>0</v>
      </c>
      <c r="Q19" s="119">
        <f t="shared" si="13"/>
        <v>-6.9774718397997475</v>
      </c>
      <c r="R19" s="623">
        <f t="shared" si="17"/>
        <v>0.92420637618108903</v>
      </c>
      <c r="S19" s="894"/>
      <c r="T19" s="80">
        <v>0.18263888888888888</v>
      </c>
      <c r="U19" s="80">
        <v>0.21527777777777776</v>
      </c>
      <c r="V19" s="629">
        <v>5</v>
      </c>
      <c r="W19" s="120">
        <f>(U19-T19)*24*60</f>
        <v>46.999999999999993</v>
      </c>
      <c r="X19" s="126"/>
      <c r="Y19" s="126"/>
      <c r="Z19" s="84"/>
      <c r="AA19" s="84"/>
      <c r="AB19" s="895"/>
      <c r="AC19" s="895"/>
      <c r="AD19" s="629"/>
      <c r="AE19" s="629"/>
      <c r="AF19" s="78">
        <f t="shared" si="6"/>
        <v>-118.61702127659555</v>
      </c>
      <c r="AG19" s="620">
        <f t="shared" si="7"/>
        <v>0.92420637618108914</v>
      </c>
      <c r="AH19" s="937"/>
      <c r="AJ19" s="405">
        <f t="shared" ref="AJ19:AJ29" si="18">IF((IF(V19&lt;10,V19,(X19-U18)*1440))=0,"",IF(V19&lt;10,V19,(X19-U18)*1440))</f>
        <v>5</v>
      </c>
      <c r="AK19" s="406">
        <f>IF(AJ19&gt;4,AJ19,"")</f>
        <v>5</v>
      </c>
    </row>
    <row r="20" spans="1:37" ht="19.2" customHeight="1">
      <c r="A20" s="893"/>
      <c r="B20" s="627" t="s">
        <v>164</v>
      </c>
      <c r="C20" s="86"/>
      <c r="D20" s="71" t="s">
        <v>104</v>
      </c>
      <c r="E20" s="114"/>
      <c r="F20" s="73">
        <v>44.3</v>
      </c>
      <c r="G20" s="85">
        <v>946</v>
      </c>
      <c r="H20" s="116">
        <f t="shared" si="14"/>
        <v>41907.799999999996</v>
      </c>
      <c r="I20" s="629"/>
      <c r="J20" s="117">
        <v>18</v>
      </c>
      <c r="K20" s="85">
        <v>1565</v>
      </c>
      <c r="L20" s="118">
        <v>86.944444444444443</v>
      </c>
      <c r="M20" s="123">
        <v>18</v>
      </c>
      <c r="N20" s="124">
        <f t="shared" si="15"/>
        <v>1455.3846153846148</v>
      </c>
      <c r="O20" s="125">
        <f t="shared" si="16"/>
        <v>80.854700854700823</v>
      </c>
      <c r="P20" s="84">
        <f t="shared" si="12"/>
        <v>0</v>
      </c>
      <c r="Q20" s="119">
        <f t="shared" si="13"/>
        <v>-6.0897435897436196</v>
      </c>
      <c r="R20" s="623">
        <f t="shared" si="17"/>
        <v>0.92995822069304468</v>
      </c>
      <c r="S20" s="894"/>
      <c r="T20" s="80">
        <v>0.21944444444444444</v>
      </c>
      <c r="U20" s="80">
        <v>0.24652777777777779</v>
      </c>
      <c r="V20" s="629">
        <v>6</v>
      </c>
      <c r="W20" s="120">
        <f t="shared" ref="W20:W29" si="19">(U20-T20)*24*60</f>
        <v>39.000000000000021</v>
      </c>
      <c r="X20" s="126"/>
      <c r="Y20" s="126"/>
      <c r="Z20" s="84"/>
      <c r="AA20" s="84"/>
      <c r="AB20" s="895"/>
      <c r="AC20" s="895"/>
      <c r="AD20" s="629"/>
      <c r="AE20" s="629"/>
      <c r="AF20" s="121">
        <f t="shared" si="6"/>
        <v>-109.61538461538521</v>
      </c>
      <c r="AG20" s="122">
        <f t="shared" si="7"/>
        <v>0.92995822069304457</v>
      </c>
      <c r="AH20" s="937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893"/>
      <c r="B21" s="627" t="s">
        <v>164</v>
      </c>
      <c r="C21" s="127"/>
      <c r="D21" s="128" t="s">
        <v>105</v>
      </c>
      <c r="E21" s="72"/>
      <c r="F21" s="73">
        <v>49.91</v>
      </c>
      <c r="G21" s="74">
        <v>2271.75</v>
      </c>
      <c r="H21" s="116">
        <f t="shared" si="14"/>
        <v>113383.0425</v>
      </c>
      <c r="I21" s="619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1434.7894736842106</v>
      </c>
      <c r="O21" s="125">
        <f t="shared" si="16"/>
        <v>84.399380804953566</v>
      </c>
      <c r="P21" s="84">
        <f t="shared" si="12"/>
        <v>0</v>
      </c>
      <c r="Q21" s="119">
        <f t="shared" si="13"/>
        <v>-7.6594427244582022</v>
      </c>
      <c r="R21" s="623">
        <f t="shared" si="17"/>
        <v>0.9167983857407096</v>
      </c>
      <c r="S21" s="894"/>
      <c r="T21" s="80">
        <v>0.26180555555555557</v>
      </c>
      <c r="U21" s="80">
        <v>0.32777777777777778</v>
      </c>
      <c r="V21" s="629">
        <v>22</v>
      </c>
      <c r="W21" s="120">
        <f t="shared" si="19"/>
        <v>94.999999999999986</v>
      </c>
      <c r="X21" s="126">
        <v>0.25138888888888888</v>
      </c>
      <c r="Y21" s="126">
        <v>0.26111111111111113</v>
      </c>
      <c r="Z21" s="84"/>
      <c r="AA21" s="84"/>
      <c r="AB21" s="895"/>
      <c r="AC21" s="895"/>
      <c r="AD21" s="629"/>
      <c r="AE21" s="629"/>
      <c r="AF21" s="78">
        <f t="shared" si="6"/>
        <v>-130.21052631578937</v>
      </c>
      <c r="AG21" s="620">
        <f t="shared" si="7"/>
        <v>0.91679838574070971</v>
      </c>
      <c r="AH21" s="938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893"/>
      <c r="B22" s="627" t="s">
        <v>162</v>
      </c>
      <c r="C22" s="127"/>
      <c r="D22" s="71" t="s">
        <v>106</v>
      </c>
      <c r="E22" s="72"/>
      <c r="F22" s="73">
        <v>36.729999999999997</v>
      </c>
      <c r="G22" s="74">
        <v>3023.15</v>
      </c>
      <c r="H22" s="116">
        <f t="shared" si="14"/>
        <v>111040.29949999999</v>
      </c>
      <c r="I22" s="619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2159.3928571428564</v>
      </c>
      <c r="O22" s="125">
        <f t="shared" si="16"/>
        <v>119.96626984126981</v>
      </c>
      <c r="P22" s="84">
        <f t="shared" si="12"/>
        <v>0</v>
      </c>
      <c r="Q22" s="119">
        <f t="shared" si="13"/>
        <v>-13.367063492063537</v>
      </c>
      <c r="R22" s="623">
        <f t="shared" si="17"/>
        <v>0.89974702380952354</v>
      </c>
      <c r="S22" s="894"/>
      <c r="T22" s="80">
        <v>0.33263888888888887</v>
      </c>
      <c r="U22" s="80">
        <v>0.39097222222222222</v>
      </c>
      <c r="V22" s="629">
        <v>7</v>
      </c>
      <c r="W22" s="120">
        <f t="shared" si="19"/>
        <v>84.000000000000028</v>
      </c>
      <c r="X22" s="126"/>
      <c r="Y22" s="126"/>
      <c r="Z22" s="84"/>
      <c r="AA22" s="84"/>
      <c r="AB22" s="895"/>
      <c r="AC22" s="895"/>
      <c r="AD22" s="629"/>
      <c r="AE22" s="629"/>
      <c r="AF22" s="121">
        <f t="shared" si="6"/>
        <v>-240.60714285714357</v>
      </c>
      <c r="AG22" s="122">
        <f t="shared" si="7"/>
        <v>0.89974702380952354</v>
      </c>
      <c r="AH22" s="938"/>
      <c r="AJ22" s="405">
        <f t="shared" si="18"/>
        <v>7</v>
      </c>
      <c r="AK22" s="406">
        <f t="shared" si="20"/>
        <v>7</v>
      </c>
    </row>
    <row r="23" spans="1:37" ht="19.2" customHeight="1">
      <c r="A23" s="893"/>
      <c r="B23" s="627" t="s">
        <v>162</v>
      </c>
      <c r="C23" s="127"/>
      <c r="D23" s="71" t="s">
        <v>99</v>
      </c>
      <c r="E23" s="72"/>
      <c r="F23" s="73">
        <v>37.799999999999997</v>
      </c>
      <c r="G23" s="74">
        <v>5224.7</v>
      </c>
      <c r="H23" s="116">
        <f t="shared" si="14"/>
        <v>197493.65999999997</v>
      </c>
      <c r="I23" s="619"/>
      <c r="J23" s="123">
        <v>20</v>
      </c>
      <c r="K23" s="74">
        <v>2769</v>
      </c>
      <c r="L23" s="77">
        <v>138.44999999999999</v>
      </c>
      <c r="M23" s="123">
        <v>20</v>
      </c>
      <c r="N23" s="124">
        <f t="shared" si="15"/>
        <v>2411.3999999999996</v>
      </c>
      <c r="O23" s="125">
        <f t="shared" si="16"/>
        <v>120.56999999999998</v>
      </c>
      <c r="P23" s="84">
        <f t="shared" si="12"/>
        <v>0</v>
      </c>
      <c r="Q23" s="119">
        <f t="shared" si="13"/>
        <v>-17.88000000000001</v>
      </c>
      <c r="R23" s="623">
        <f t="shared" si="17"/>
        <v>0.87085590465872142</v>
      </c>
      <c r="S23" s="894"/>
      <c r="T23" s="80">
        <v>0.39583333333333331</v>
      </c>
      <c r="U23" s="80">
        <v>0.4861111111111111</v>
      </c>
      <c r="V23" s="629">
        <v>7</v>
      </c>
      <c r="W23" s="120">
        <f t="shared" si="19"/>
        <v>130.00000000000003</v>
      </c>
      <c r="X23" s="126"/>
      <c r="Y23" s="126"/>
      <c r="Z23" s="84"/>
      <c r="AA23" s="84"/>
      <c r="AB23" s="895"/>
      <c r="AC23" s="895"/>
      <c r="AD23" s="629"/>
      <c r="AE23" s="629"/>
      <c r="AF23" s="78">
        <f t="shared" si="6"/>
        <v>-357.60000000000036</v>
      </c>
      <c r="AG23" s="620">
        <f t="shared" si="7"/>
        <v>0.87085590465872142</v>
      </c>
      <c r="AH23" s="938"/>
      <c r="AJ23" s="405">
        <f t="shared" si="18"/>
        <v>7</v>
      </c>
      <c r="AK23" s="406">
        <f t="shared" si="20"/>
        <v>7</v>
      </c>
    </row>
    <row r="24" spans="1:37" ht="19.2" customHeight="1">
      <c r="A24" s="893"/>
      <c r="B24" s="627" t="s">
        <v>162</v>
      </c>
      <c r="C24" s="112"/>
      <c r="D24" s="113" t="s">
        <v>99</v>
      </c>
      <c r="E24" s="114"/>
      <c r="F24" s="73">
        <v>37.799999999999997</v>
      </c>
      <c r="G24" s="85">
        <v>2813.2999999999997</v>
      </c>
      <c r="H24" s="116">
        <f t="shared" si="14"/>
        <v>106342.73999999998</v>
      </c>
      <c r="I24" s="619">
        <v>1</v>
      </c>
      <c r="J24" s="117">
        <v>20</v>
      </c>
      <c r="K24" s="85">
        <v>2769</v>
      </c>
      <c r="L24" s="118">
        <v>138.44999999999999</v>
      </c>
      <c r="M24" s="123">
        <v>20</v>
      </c>
      <c r="N24" s="124">
        <f t="shared" si="15"/>
        <v>2377.4366197183072</v>
      </c>
      <c r="O24" s="125">
        <f t="shared" si="16"/>
        <v>118.87183098591535</v>
      </c>
      <c r="P24" s="84">
        <f t="shared" si="12"/>
        <v>0</v>
      </c>
      <c r="Q24" s="119">
        <f t="shared" si="13"/>
        <v>-19.578169014084637</v>
      </c>
      <c r="R24" s="623">
        <f t="shared" si="17"/>
        <v>0.85859032853676676</v>
      </c>
      <c r="S24" s="894"/>
      <c r="T24" s="80">
        <v>0.52569444444444446</v>
      </c>
      <c r="U24" s="80">
        <v>0.57500000000000007</v>
      </c>
      <c r="V24" s="629">
        <v>4</v>
      </c>
      <c r="W24" s="120">
        <f t="shared" si="19"/>
        <v>71.000000000000071</v>
      </c>
      <c r="X24" s="126"/>
      <c r="Y24" s="126"/>
      <c r="Z24" s="84"/>
      <c r="AA24" s="84"/>
      <c r="AB24" s="895"/>
      <c r="AC24" s="895"/>
      <c r="AD24" s="629"/>
      <c r="AE24" s="629"/>
      <c r="AF24" s="121">
        <f t="shared" si="6"/>
        <v>-391.56338028169284</v>
      </c>
      <c r="AG24" s="122">
        <f t="shared" si="7"/>
        <v>0.85859032853676676</v>
      </c>
      <c r="AH24" s="938"/>
      <c r="AJ24" s="405">
        <f t="shared" si="18"/>
        <v>4</v>
      </c>
      <c r="AK24" s="406" t="str">
        <f t="shared" si="20"/>
        <v/>
      </c>
    </row>
    <row r="25" spans="1:37" ht="19.2" customHeight="1">
      <c r="A25" s="893"/>
      <c r="B25" s="627" t="s">
        <v>162</v>
      </c>
      <c r="C25" s="112"/>
      <c r="D25" s="113" t="s">
        <v>106</v>
      </c>
      <c r="E25" s="114"/>
      <c r="F25" s="73">
        <v>36.729999999999997</v>
      </c>
      <c r="G25" s="85">
        <v>1627.85</v>
      </c>
      <c r="H25" s="116">
        <f t="shared" si="14"/>
        <v>59790.930499999995</v>
      </c>
      <c r="I25" s="120">
        <v>1</v>
      </c>
      <c r="J25" s="123">
        <v>18</v>
      </c>
      <c r="K25" s="74">
        <v>2400</v>
      </c>
      <c r="L25" s="77">
        <v>133.33333333333334</v>
      </c>
      <c r="M25" s="123">
        <v>18</v>
      </c>
      <c r="N25" s="124">
        <f t="shared" si="15"/>
        <v>2170.4666666666662</v>
      </c>
      <c r="O25" s="125">
        <f t="shared" si="16"/>
        <v>120.58148148148146</v>
      </c>
      <c r="P25" s="84">
        <f t="shared" si="12"/>
        <v>0</v>
      </c>
      <c r="Q25" s="119">
        <f t="shared" si="13"/>
        <v>-12.751851851851882</v>
      </c>
      <c r="R25" s="623">
        <f t="shared" si="17"/>
        <v>0.90436111111111095</v>
      </c>
      <c r="S25" s="894"/>
      <c r="T25" s="80">
        <v>0.57986111111111116</v>
      </c>
      <c r="U25" s="80">
        <v>0.61111111111111116</v>
      </c>
      <c r="V25" s="629">
        <v>7</v>
      </c>
      <c r="W25" s="120">
        <f t="shared" si="19"/>
        <v>45</v>
      </c>
      <c r="X25" s="629"/>
      <c r="Y25" s="629"/>
      <c r="Z25" s="84"/>
      <c r="AA25" s="84"/>
      <c r="AB25" s="895"/>
      <c r="AC25" s="895"/>
      <c r="AD25" s="629"/>
      <c r="AE25" s="629"/>
      <c r="AF25" s="78">
        <f t="shared" si="6"/>
        <v>-229.53333333333376</v>
      </c>
      <c r="AG25" s="620">
        <f t="shared" si="7"/>
        <v>0.90436111111111095</v>
      </c>
      <c r="AH25" s="938"/>
      <c r="AJ25" s="405">
        <f t="shared" si="18"/>
        <v>7</v>
      </c>
      <c r="AK25" s="406">
        <f t="shared" si="20"/>
        <v>7</v>
      </c>
    </row>
    <row r="26" spans="1:37" ht="19.2" customHeight="1">
      <c r="A26" s="893"/>
      <c r="B26" s="627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623"/>
      <c r="S26" s="894"/>
      <c r="T26" s="80"/>
      <c r="U26" s="80"/>
      <c r="V26" s="629"/>
      <c r="W26" s="120">
        <f t="shared" si="19"/>
        <v>0</v>
      </c>
      <c r="X26" s="126"/>
      <c r="Y26" s="126"/>
      <c r="Z26" s="84"/>
      <c r="AA26" s="84"/>
      <c r="AB26" s="895"/>
      <c r="AC26" s="895"/>
      <c r="AD26" s="629"/>
      <c r="AE26" s="629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623"/>
      <c r="S27" s="894"/>
      <c r="T27" s="80"/>
      <c r="U27" s="80"/>
      <c r="V27" s="629"/>
      <c r="W27" s="120">
        <f t="shared" si="19"/>
        <v>0</v>
      </c>
      <c r="X27" s="629"/>
      <c r="Y27" s="629"/>
      <c r="Z27" s="84"/>
      <c r="AA27" s="84"/>
      <c r="AB27" s="895"/>
      <c r="AC27" s="895"/>
      <c r="AD27" s="629"/>
      <c r="AE27" s="629"/>
      <c r="AF27" s="78">
        <f t="shared" si="6"/>
        <v>0</v>
      </c>
      <c r="AG27" s="620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623"/>
      <c r="S28" s="894"/>
      <c r="T28" s="80"/>
      <c r="U28" s="80"/>
      <c r="V28" s="629"/>
      <c r="W28" s="120">
        <f t="shared" si="19"/>
        <v>0</v>
      </c>
      <c r="X28" s="629"/>
      <c r="Y28" s="629"/>
      <c r="Z28" s="84"/>
      <c r="AA28" s="84"/>
      <c r="AB28" s="895"/>
      <c r="AC28" s="895"/>
      <c r="AD28" s="629"/>
      <c r="AE28" s="629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623"/>
      <c r="S29" s="894"/>
      <c r="T29" s="80"/>
      <c r="U29" s="80"/>
      <c r="V29" s="629"/>
      <c r="W29" s="120">
        <f t="shared" si="19"/>
        <v>0</v>
      </c>
      <c r="X29" s="629"/>
      <c r="Y29" s="629"/>
      <c r="Z29" s="84"/>
      <c r="AA29" s="84"/>
      <c r="AB29" s="895"/>
      <c r="AC29" s="895"/>
      <c r="AD29" s="629"/>
      <c r="AE29" s="629"/>
      <c r="AF29" s="78">
        <f t="shared" si="6"/>
        <v>0</v>
      </c>
      <c r="AG29" s="620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993</v>
      </c>
      <c r="D30" s="943" t="s">
        <v>994</v>
      </c>
      <c r="E30" s="943"/>
      <c r="F30" s="133"/>
      <c r="G30" s="103"/>
      <c r="H30" s="134"/>
      <c r="I30" s="135"/>
      <c r="J30" s="103">
        <v>17.875</v>
      </c>
      <c r="K30" s="103">
        <v>2029.125</v>
      </c>
      <c r="L30" s="136">
        <v>111.82859477124184</v>
      </c>
      <c r="M30" s="103">
        <f t="shared" ref="M30:O30" si="21">AVERAGE(M18:M29)</f>
        <v>17.875</v>
      </c>
      <c r="N30" s="103">
        <f t="shared" si="21"/>
        <v>1812.5508821842382</v>
      </c>
      <c r="O30" s="136">
        <f t="shared" si="21"/>
        <v>100.00024234185702</v>
      </c>
      <c r="P30" s="84">
        <f t="shared" ref="P30:P38" si="22">M30-J30</f>
        <v>0</v>
      </c>
      <c r="Q30" s="119">
        <f t="shared" ref="Q30:Q38" si="23">O30-L30</f>
        <v>-11.828352429384822</v>
      </c>
      <c r="R30" s="137">
        <f t="shared" ref="R30:R38" si="24">O30/L30</f>
        <v>0.8942278363277204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2</v>
      </c>
      <c r="AE30" s="139">
        <f>SUM(AE18:AE29)</f>
        <v>0</v>
      </c>
      <c r="AF30" s="140">
        <f t="shared" si="6"/>
        <v>-216.57411781576184</v>
      </c>
      <c r="AG30" s="141">
        <f t="shared" ref="AG30" si="25">N30/K30</f>
        <v>0.89326723695397681</v>
      </c>
      <c r="AH30" s="939"/>
    </row>
    <row r="31" spans="1:37" ht="19.2" customHeight="1">
      <c r="A31" s="930" t="s">
        <v>995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1552.8</v>
      </c>
      <c r="H31" s="146">
        <f t="shared" ref="H31:H41" si="26">F31*G31</f>
        <v>50341.775999999998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8" si="27">G31/W31*60</f>
        <v>1150.2222222222224</v>
      </c>
      <c r="O31" s="149">
        <f t="shared" ref="O31:O38" si="28">N31/M31</f>
        <v>76.681481481481498</v>
      </c>
      <c r="P31" s="150">
        <f t="shared" si="22"/>
        <v>0</v>
      </c>
      <c r="Q31" s="151">
        <f t="shared" si="23"/>
        <v>-3.318518518518502</v>
      </c>
      <c r="R31" s="624">
        <f t="shared" si="24"/>
        <v>0.95851851851851877</v>
      </c>
      <c r="S31" s="931">
        <f>R43</f>
        <v>0.89411720203542489</v>
      </c>
      <c r="T31" s="152">
        <v>0.125</v>
      </c>
      <c r="U31" s="152">
        <v>0.18124999999999999</v>
      </c>
      <c r="V31" s="153">
        <v>5</v>
      </c>
      <c r="W31" s="154">
        <f t="shared" ref="W31:W42" si="29">(U31-T31)*24*60</f>
        <v>80.999999999999986</v>
      </c>
      <c r="X31" s="82"/>
      <c r="Y31" s="82"/>
      <c r="Z31" s="81"/>
      <c r="AA31" s="81"/>
      <c r="AB31" s="895"/>
      <c r="AC31" s="895"/>
      <c r="AD31" s="82">
        <v>1</v>
      </c>
      <c r="AE31" s="82"/>
      <c r="AF31" s="150">
        <f t="shared" si="6"/>
        <v>-49.777777777777601</v>
      </c>
      <c r="AG31" s="155">
        <f t="shared" si="7"/>
        <v>0.95851851851851866</v>
      </c>
      <c r="AH31" s="909">
        <f>AG43</f>
        <v>0.93915000487093769</v>
      </c>
      <c r="AJ31" s="62" t="str">
        <f>A31</f>
        <v>四度二組
(ET-55)</v>
      </c>
      <c r="AK31" s="404">
        <f>AVERAGE(AK32:AK42)</f>
        <v>6.3333333333333286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2240.5500000000002</v>
      </c>
      <c r="H32" s="116">
        <f t="shared" si="26"/>
        <v>76694.026499999993</v>
      </c>
      <c r="I32" s="616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2133.8571428571427</v>
      </c>
      <c r="O32" s="77">
        <f t="shared" si="28"/>
        <v>164.14285714285714</v>
      </c>
      <c r="P32" s="150">
        <f t="shared" si="22"/>
        <v>0</v>
      </c>
      <c r="Q32" s="79">
        <f t="shared" si="23"/>
        <v>-8.9340659340659272</v>
      </c>
      <c r="R32" s="620">
        <f t="shared" si="24"/>
        <v>0.94838095238095244</v>
      </c>
      <c r="S32" s="894"/>
      <c r="T32" s="80">
        <v>0.18611111111111112</v>
      </c>
      <c r="U32" s="80">
        <v>0.22986111111111113</v>
      </c>
      <c r="V32" s="153">
        <v>7</v>
      </c>
      <c r="W32" s="120">
        <f t="shared" si="29"/>
        <v>63.000000000000014</v>
      </c>
      <c r="X32" s="158"/>
      <c r="Y32" s="158"/>
      <c r="Z32" s="159"/>
      <c r="AA32" s="159"/>
      <c r="AB32" s="895"/>
      <c r="AC32" s="895"/>
      <c r="AD32" s="629"/>
      <c r="AE32" s="629"/>
      <c r="AF32" s="78">
        <f t="shared" si="6"/>
        <v>-116.14285714285734</v>
      </c>
      <c r="AG32" s="620">
        <f t="shared" si="7"/>
        <v>0.94838095238095232</v>
      </c>
      <c r="AH32" s="910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923"/>
      <c r="B33" s="156" t="s">
        <v>165</v>
      </c>
      <c r="C33" s="629"/>
      <c r="D33" s="71" t="s">
        <v>110</v>
      </c>
      <c r="E33" s="114"/>
      <c r="F33" s="73">
        <v>35.83</v>
      </c>
      <c r="G33" s="145">
        <v>3727.2</v>
      </c>
      <c r="H33" s="116">
        <f t="shared" si="26"/>
        <v>133545.576</v>
      </c>
      <c r="I33" s="629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2109.7358490566039</v>
      </c>
      <c r="O33" s="77">
        <f t="shared" si="28"/>
        <v>191.7941680960549</v>
      </c>
      <c r="P33" s="150">
        <f t="shared" si="22"/>
        <v>0</v>
      </c>
      <c r="Q33" s="79">
        <f t="shared" si="23"/>
        <v>-12.751286449399629</v>
      </c>
      <c r="R33" s="620">
        <f t="shared" si="24"/>
        <v>0.93766037735849073</v>
      </c>
      <c r="S33" s="894"/>
      <c r="T33" s="80">
        <v>0.23402777777777781</v>
      </c>
      <c r="U33" s="80">
        <v>0.30763888888888891</v>
      </c>
      <c r="V33" s="153">
        <v>6</v>
      </c>
      <c r="W33" s="120">
        <f t="shared" si="29"/>
        <v>105.99999999999999</v>
      </c>
      <c r="X33" s="158"/>
      <c r="Y33" s="158"/>
      <c r="Z33" s="159"/>
      <c r="AA33" s="159"/>
      <c r="AB33" s="895"/>
      <c r="AC33" s="895"/>
      <c r="AD33" s="629">
        <v>1</v>
      </c>
      <c r="AE33" s="629"/>
      <c r="AF33" s="78">
        <f t="shared" si="6"/>
        <v>-140.26415094339609</v>
      </c>
      <c r="AG33" s="160">
        <f t="shared" si="7"/>
        <v>0.93766037735849062</v>
      </c>
      <c r="AH33" s="910"/>
      <c r="AJ33" s="405">
        <f t="shared" si="30"/>
        <v>6</v>
      </c>
      <c r="AK33" s="406">
        <f t="shared" ref="AK33:AK42" si="31">IF(AJ33&gt;4,AJ33,"")</f>
        <v>6</v>
      </c>
    </row>
    <row r="34" spans="1:37" ht="19.2" customHeight="1">
      <c r="A34" s="923"/>
      <c r="B34" s="156" t="s">
        <v>164</v>
      </c>
      <c r="C34" s="161"/>
      <c r="D34" s="162" t="s">
        <v>101</v>
      </c>
      <c r="E34" s="114"/>
      <c r="F34" s="73">
        <v>53.27</v>
      </c>
      <c r="G34" s="163">
        <v>662</v>
      </c>
      <c r="H34" s="116">
        <f t="shared" si="26"/>
        <v>35264.740000000005</v>
      </c>
      <c r="I34" s="629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1281.2903225806463</v>
      </c>
      <c r="O34" s="149">
        <f t="shared" si="28"/>
        <v>75.37001897533213</v>
      </c>
      <c r="P34" s="150">
        <f t="shared" si="22"/>
        <v>0</v>
      </c>
      <c r="Q34" s="151">
        <f t="shared" si="23"/>
        <v>-16.688804554079638</v>
      </c>
      <c r="R34" s="624">
        <f t="shared" si="24"/>
        <v>0.81871586107389527</v>
      </c>
      <c r="S34" s="894"/>
      <c r="T34" s="80">
        <v>0.32291666666666669</v>
      </c>
      <c r="U34" s="80">
        <v>0.34444444444444444</v>
      </c>
      <c r="V34" s="163">
        <v>22</v>
      </c>
      <c r="W34" s="120">
        <f t="shared" si="29"/>
        <v>30.999999999999972</v>
      </c>
      <c r="X34" s="158">
        <v>0.3125</v>
      </c>
      <c r="Y34" s="158">
        <v>0.32222222222222224</v>
      </c>
      <c r="Z34" s="159"/>
      <c r="AA34" s="159"/>
      <c r="AB34" s="895"/>
      <c r="AC34" s="895"/>
      <c r="AD34" s="629"/>
      <c r="AE34" s="629"/>
      <c r="AF34" s="78">
        <f t="shared" si="6"/>
        <v>-283.70967741935374</v>
      </c>
      <c r="AG34" s="160">
        <f t="shared" si="7"/>
        <v>0.81871586107389538</v>
      </c>
      <c r="AH34" s="910"/>
      <c r="AJ34" s="405">
        <f t="shared" si="30"/>
        <v>6.9999999999999751</v>
      </c>
      <c r="AK34" s="406">
        <f t="shared" si="31"/>
        <v>6.9999999999999751</v>
      </c>
    </row>
    <row r="35" spans="1:37" ht="19.2" customHeight="1">
      <c r="A35" s="923"/>
      <c r="B35" s="156" t="s">
        <v>164</v>
      </c>
      <c r="C35" s="70"/>
      <c r="D35" s="165" t="s">
        <v>103</v>
      </c>
      <c r="E35" s="72"/>
      <c r="F35" s="73">
        <v>38.39</v>
      </c>
      <c r="G35" s="163">
        <v>1266.2</v>
      </c>
      <c r="H35" s="116">
        <f t="shared" si="26"/>
        <v>48609.418000000005</v>
      </c>
      <c r="I35" s="619"/>
      <c r="J35" s="147">
        <v>17</v>
      </c>
      <c r="K35" s="124">
        <v>1565</v>
      </c>
      <c r="L35" s="125">
        <v>92.058823529411768</v>
      </c>
      <c r="M35" s="164">
        <v>17</v>
      </c>
      <c r="N35" s="74">
        <f t="shared" si="27"/>
        <v>1461.0000000000009</v>
      </c>
      <c r="O35" s="77">
        <f t="shared" si="28"/>
        <v>85.941176470588289</v>
      </c>
      <c r="P35" s="150">
        <f t="shared" si="22"/>
        <v>0</v>
      </c>
      <c r="Q35" s="79">
        <f t="shared" si="23"/>
        <v>-6.1176470588234793</v>
      </c>
      <c r="R35" s="620">
        <f t="shared" si="24"/>
        <v>0.93354632587859476</v>
      </c>
      <c r="S35" s="894"/>
      <c r="T35" s="80">
        <v>0.34861111111111109</v>
      </c>
      <c r="U35" s="80">
        <v>0.38472222222222219</v>
      </c>
      <c r="V35" s="145">
        <v>6</v>
      </c>
      <c r="W35" s="120">
        <f t="shared" si="29"/>
        <v>51.999999999999972</v>
      </c>
      <c r="X35" s="158"/>
      <c r="Y35" s="158"/>
      <c r="Z35" s="159"/>
      <c r="AA35" s="159"/>
      <c r="AB35" s="895"/>
      <c r="AC35" s="895"/>
      <c r="AD35" s="629"/>
      <c r="AE35" s="629"/>
      <c r="AF35" s="150">
        <f t="shared" si="6"/>
        <v>-103.99999999999909</v>
      </c>
      <c r="AG35" s="155">
        <f t="shared" si="7"/>
        <v>0.93354632587859487</v>
      </c>
      <c r="AH35" s="911"/>
      <c r="AJ35" s="405">
        <f t="shared" si="30"/>
        <v>6</v>
      </c>
      <c r="AK35" s="406">
        <f t="shared" si="31"/>
        <v>6</v>
      </c>
    </row>
    <row r="36" spans="1:37" ht="19.2" customHeight="1">
      <c r="A36" s="923"/>
      <c r="B36" s="156" t="s">
        <v>164</v>
      </c>
      <c r="C36" s="166"/>
      <c r="D36" s="165" t="s">
        <v>107</v>
      </c>
      <c r="E36" s="114"/>
      <c r="F36" s="73">
        <v>49.52</v>
      </c>
      <c r="G36" s="145">
        <v>3424</v>
      </c>
      <c r="H36" s="116">
        <f t="shared" si="26"/>
        <v>169556.48000000001</v>
      </c>
      <c r="I36" s="629"/>
      <c r="J36" s="76">
        <v>18</v>
      </c>
      <c r="K36" s="74">
        <v>1565</v>
      </c>
      <c r="L36" s="77">
        <v>86.944444444444443</v>
      </c>
      <c r="M36" s="164">
        <v>18</v>
      </c>
      <c r="N36" s="74">
        <f t="shared" si="27"/>
        <v>1446.7605633802818</v>
      </c>
      <c r="O36" s="77">
        <f t="shared" si="28"/>
        <v>80.375586854460096</v>
      </c>
      <c r="P36" s="150">
        <f t="shared" si="22"/>
        <v>0</v>
      </c>
      <c r="Q36" s="79">
        <f t="shared" si="23"/>
        <v>-6.5688575899843471</v>
      </c>
      <c r="R36" s="620">
        <f t="shared" si="24"/>
        <v>0.92444764433244841</v>
      </c>
      <c r="S36" s="894"/>
      <c r="T36" s="80">
        <v>0.38958333333333328</v>
      </c>
      <c r="U36" s="80">
        <v>0.48819444444444438</v>
      </c>
      <c r="V36" s="145">
        <v>7</v>
      </c>
      <c r="W36" s="120">
        <f t="shared" si="29"/>
        <v>141.99999999999997</v>
      </c>
      <c r="X36" s="158"/>
      <c r="Y36" s="158"/>
      <c r="Z36" s="159"/>
      <c r="AA36" s="159"/>
      <c r="AB36" s="895"/>
      <c r="AC36" s="895"/>
      <c r="AD36" s="629"/>
      <c r="AE36" s="629"/>
      <c r="AF36" s="78">
        <f t="shared" si="6"/>
        <v>-118.23943661971816</v>
      </c>
      <c r="AG36" s="620">
        <f t="shared" si="7"/>
        <v>0.92444764433244841</v>
      </c>
      <c r="AH36" s="911"/>
      <c r="AJ36" s="405">
        <f t="shared" si="30"/>
        <v>7</v>
      </c>
      <c r="AK36" s="406">
        <f t="shared" si="31"/>
        <v>7</v>
      </c>
    </row>
    <row r="37" spans="1:37" ht="19.2" customHeight="1">
      <c r="A37" s="923"/>
      <c r="B37" s="156" t="s">
        <v>165</v>
      </c>
      <c r="C37" s="166"/>
      <c r="D37" s="71" t="s">
        <v>992</v>
      </c>
      <c r="E37" s="114"/>
      <c r="F37" s="73">
        <v>32.42</v>
      </c>
      <c r="G37" s="85">
        <v>2911.5</v>
      </c>
      <c r="H37" s="116">
        <f t="shared" si="26"/>
        <v>94390.83</v>
      </c>
      <c r="I37" s="629">
        <v>1</v>
      </c>
      <c r="J37" s="147">
        <v>15</v>
      </c>
      <c r="K37" s="124">
        <v>1200</v>
      </c>
      <c r="L37" s="125">
        <v>80</v>
      </c>
      <c r="M37" s="622">
        <v>15</v>
      </c>
      <c r="N37" s="148">
        <f t="shared" si="27"/>
        <v>1058.7272727272725</v>
      </c>
      <c r="O37" s="149">
        <f t="shared" si="28"/>
        <v>70.581818181818164</v>
      </c>
      <c r="P37" s="150">
        <f t="shared" si="22"/>
        <v>0</v>
      </c>
      <c r="Q37" s="151">
        <f t="shared" si="23"/>
        <v>-9.4181818181818358</v>
      </c>
      <c r="R37" s="624">
        <f t="shared" si="24"/>
        <v>0.8822727272727271</v>
      </c>
      <c r="S37" s="894"/>
      <c r="T37" s="80">
        <v>0.52708333333333324</v>
      </c>
      <c r="U37" s="80">
        <v>0.64166666666666661</v>
      </c>
      <c r="V37" s="145">
        <v>3</v>
      </c>
      <c r="W37" s="120">
        <f t="shared" si="29"/>
        <v>165.00000000000006</v>
      </c>
      <c r="X37" s="158"/>
      <c r="Y37" s="158"/>
      <c r="Z37" s="159"/>
      <c r="AA37" s="159"/>
      <c r="AB37" s="895"/>
      <c r="AC37" s="895"/>
      <c r="AD37" s="629">
        <v>1</v>
      </c>
      <c r="AE37" s="629"/>
      <c r="AF37" s="78">
        <f t="shared" si="6"/>
        <v>-141.27272727272748</v>
      </c>
      <c r="AG37" s="160">
        <f t="shared" si="7"/>
        <v>0.8822727272727271</v>
      </c>
      <c r="AH37" s="911"/>
      <c r="AJ37" s="405">
        <f t="shared" si="30"/>
        <v>3</v>
      </c>
      <c r="AK37" s="406" t="str">
        <f t="shared" si="31"/>
        <v/>
      </c>
    </row>
    <row r="38" spans="1:37" ht="19.2" customHeight="1">
      <c r="A38" s="923"/>
      <c r="B38" s="156" t="s">
        <v>165</v>
      </c>
      <c r="C38" s="166"/>
      <c r="D38" s="71" t="s">
        <v>112</v>
      </c>
      <c r="E38" s="114"/>
      <c r="F38" s="73">
        <v>24.73</v>
      </c>
      <c r="G38" s="85">
        <v>1878.1</v>
      </c>
      <c r="H38" s="116">
        <f t="shared" si="26"/>
        <v>46445.413</v>
      </c>
      <c r="I38" s="629">
        <v>1</v>
      </c>
      <c r="J38" s="76">
        <v>4</v>
      </c>
      <c r="K38" s="74">
        <v>2000</v>
      </c>
      <c r="L38" s="77">
        <v>500</v>
      </c>
      <c r="M38" s="622">
        <v>5</v>
      </c>
      <c r="N38" s="74">
        <f t="shared" si="27"/>
        <v>2126.1509433962274</v>
      </c>
      <c r="O38" s="77">
        <f t="shared" si="28"/>
        <v>425.23018867924549</v>
      </c>
      <c r="P38" s="150">
        <f t="shared" si="22"/>
        <v>1</v>
      </c>
      <c r="Q38" s="79">
        <f t="shared" si="23"/>
        <v>-74.769811320754513</v>
      </c>
      <c r="R38" s="620">
        <f t="shared" si="24"/>
        <v>0.850460377358491</v>
      </c>
      <c r="S38" s="894"/>
      <c r="T38" s="167">
        <v>0.64513888888888882</v>
      </c>
      <c r="U38" s="167">
        <v>0.68194444444444435</v>
      </c>
      <c r="V38" s="629">
        <v>5</v>
      </c>
      <c r="W38" s="120">
        <f t="shared" si="29"/>
        <v>52.999999999999972</v>
      </c>
      <c r="X38" s="158"/>
      <c r="Y38" s="158"/>
      <c r="Z38" s="159"/>
      <c r="AA38" s="159"/>
      <c r="AB38" s="895"/>
      <c r="AC38" s="895"/>
      <c r="AD38" s="629"/>
      <c r="AE38" s="629"/>
      <c r="AF38" s="78">
        <f t="shared" si="6"/>
        <v>126.15094339622738</v>
      </c>
      <c r="AG38" s="160">
        <f t="shared" si="7"/>
        <v>1.0630754716981137</v>
      </c>
      <c r="AH38" s="911"/>
      <c r="AJ38" s="405">
        <f t="shared" si="30"/>
        <v>5</v>
      </c>
      <c r="AK38" s="406">
        <f t="shared" si="31"/>
        <v>5</v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629"/>
      <c r="J39" s="76"/>
      <c r="K39" s="74"/>
      <c r="L39" s="77"/>
      <c r="M39" s="622"/>
      <c r="N39" s="74"/>
      <c r="O39" s="77"/>
      <c r="P39" s="150"/>
      <c r="Q39" s="79"/>
      <c r="R39" s="620"/>
      <c r="S39" s="894"/>
      <c r="T39" s="80"/>
      <c r="U39" s="80"/>
      <c r="V39" s="629"/>
      <c r="W39" s="120">
        <f t="shared" si="29"/>
        <v>0</v>
      </c>
      <c r="X39" s="158"/>
      <c r="Y39" s="158"/>
      <c r="Z39" s="159"/>
      <c r="AA39" s="159"/>
      <c r="AB39" s="895"/>
      <c r="AC39" s="895"/>
      <c r="AD39" s="629"/>
      <c r="AE39" s="629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619"/>
      <c r="J40" s="76"/>
      <c r="K40" s="74"/>
      <c r="L40" s="77"/>
      <c r="M40" s="617"/>
      <c r="N40" s="74"/>
      <c r="O40" s="77"/>
      <c r="P40" s="150"/>
      <c r="Q40" s="79"/>
      <c r="R40" s="620"/>
      <c r="S40" s="894"/>
      <c r="T40" s="80"/>
      <c r="U40" s="80"/>
      <c r="V40" s="629"/>
      <c r="W40" s="120">
        <f>(U40-T40)*24*60</f>
        <v>0</v>
      </c>
      <c r="X40" s="158"/>
      <c r="Y40" s="158"/>
      <c r="Z40" s="159"/>
      <c r="AA40" s="159"/>
      <c r="AB40" s="895"/>
      <c r="AC40" s="895"/>
      <c r="AD40" s="629"/>
      <c r="AE40" s="629"/>
      <c r="AF40" s="78">
        <f t="shared" si="6"/>
        <v>0</v>
      </c>
      <c r="AG40" s="620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629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629"/>
      <c r="J41" s="129"/>
      <c r="K41" s="85"/>
      <c r="L41" s="118"/>
      <c r="M41" s="622"/>
      <c r="N41" s="85"/>
      <c r="O41" s="118"/>
      <c r="P41" s="84"/>
      <c r="Q41" s="119"/>
      <c r="R41" s="623"/>
      <c r="S41" s="894"/>
      <c r="T41" s="80"/>
      <c r="U41" s="80"/>
      <c r="V41" s="629"/>
      <c r="W41" s="120">
        <f>(U41-T41)*24*60</f>
        <v>0</v>
      </c>
      <c r="X41" s="158"/>
      <c r="Y41" s="158"/>
      <c r="Z41" s="159"/>
      <c r="AA41" s="159"/>
      <c r="AB41" s="895"/>
      <c r="AC41" s="895"/>
      <c r="AD41" s="629"/>
      <c r="AE41" s="629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629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629"/>
      <c r="J42" s="129"/>
      <c r="K42" s="85"/>
      <c r="L42" s="118"/>
      <c r="M42" s="622" t="s">
        <v>15</v>
      </c>
      <c r="N42" s="85"/>
      <c r="O42" s="118"/>
      <c r="P42" s="84"/>
      <c r="Q42" s="119"/>
      <c r="R42" s="623"/>
      <c r="S42" s="894"/>
      <c r="T42" s="80"/>
      <c r="U42" s="80"/>
      <c r="V42" s="629"/>
      <c r="W42" s="120">
        <f t="shared" si="29"/>
        <v>0</v>
      </c>
      <c r="X42" s="158"/>
      <c r="Y42" s="158"/>
      <c r="Z42" s="159"/>
      <c r="AA42" s="159"/>
      <c r="AB42" s="895"/>
      <c r="AC42" s="895"/>
      <c r="AD42" s="629"/>
      <c r="AE42" s="629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996</v>
      </c>
      <c r="D43" s="891" t="s">
        <v>997</v>
      </c>
      <c r="E43" s="891"/>
      <c r="F43" s="133"/>
      <c r="G43" s="103"/>
      <c r="H43" s="134"/>
      <c r="I43" s="135"/>
      <c r="J43" s="103">
        <v>13.75</v>
      </c>
      <c r="K43" s="103">
        <v>1699.375</v>
      </c>
      <c r="L43" s="136">
        <v>163.5855586407057</v>
      </c>
      <c r="M43" s="103">
        <f t="shared" ref="M43:O43" si="32">AVERAGE(M31:M42)</f>
        <v>13.875</v>
      </c>
      <c r="N43" s="103">
        <f t="shared" si="32"/>
        <v>1595.9680395275498</v>
      </c>
      <c r="O43" s="136">
        <f t="shared" si="32"/>
        <v>146.26466198522971</v>
      </c>
      <c r="P43" s="84">
        <f>M43-J43</f>
        <v>0.125</v>
      </c>
      <c r="Q43" s="119">
        <f>N43-K43</f>
        <v>-103.40696047245024</v>
      </c>
      <c r="R43" s="137">
        <f t="shared" ref="R43:R52" si="33">O43/L43</f>
        <v>0.89411720203542489</v>
      </c>
      <c r="S43" s="894"/>
      <c r="T43" s="80"/>
      <c r="U43" s="80"/>
      <c r="V43" s="629"/>
      <c r="W43" s="629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3</v>
      </c>
      <c r="AE43" s="139">
        <f>SUM(AE31:AE42)</f>
        <v>0</v>
      </c>
      <c r="AF43" s="78">
        <f t="shared" ref="AF43:AF54" si="34">N43-K43</f>
        <v>-103.40696047245024</v>
      </c>
      <c r="AG43" s="621">
        <f t="shared" si="7"/>
        <v>0.93915000487093769</v>
      </c>
      <c r="AH43" s="911"/>
      <c r="AJ43" s="182"/>
    </row>
    <row r="44" spans="1:37" s="182" customFormat="1" ht="19.2" customHeight="1">
      <c r="A44" s="933" t="s">
        <v>998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3487.9</v>
      </c>
      <c r="H44" s="75">
        <f>F44*G44</f>
        <v>86255.767000000007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2157.4639175257739</v>
      </c>
      <c r="O44" s="177">
        <f t="shared" ref="O44:O52" si="36">N44/M44</f>
        <v>431.49278350515476</v>
      </c>
      <c r="P44" s="81">
        <f t="shared" ref="P44:P52" si="37">M44-J44</f>
        <v>1</v>
      </c>
      <c r="Q44" s="178">
        <f t="shared" ref="Q44:Q52" si="38">O44-L44</f>
        <v>-68.507216494845238</v>
      </c>
      <c r="R44" s="179">
        <f t="shared" si="33"/>
        <v>0.86298556701030948</v>
      </c>
      <c r="S44" s="910">
        <f>R56</f>
        <v>0.8966986544487362</v>
      </c>
      <c r="T44" s="152">
        <v>0.125</v>
      </c>
      <c r="U44" s="152">
        <v>0.19236111111111109</v>
      </c>
      <c r="V44" s="153">
        <v>5</v>
      </c>
      <c r="W44" s="180">
        <f t="shared" ref="W44:W56" si="39">(U44-T44)*24*60</f>
        <v>96.999999999999972</v>
      </c>
      <c r="X44" s="158"/>
      <c r="Y44" s="158"/>
      <c r="Z44" s="159"/>
      <c r="AA44" s="159"/>
      <c r="AB44" s="895"/>
      <c r="AC44" s="895"/>
      <c r="AD44" s="629"/>
      <c r="AE44" s="629"/>
      <c r="AF44" s="181">
        <f t="shared" si="34"/>
        <v>157.46391752577392</v>
      </c>
      <c r="AG44" s="625">
        <f t="shared" si="7"/>
        <v>1.078731958762887</v>
      </c>
      <c r="AH44" s="927">
        <f>AG56</f>
        <v>0.94402747342857718</v>
      </c>
      <c r="AJ44" s="62"/>
      <c r="AK44" s="62"/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3410.55</v>
      </c>
      <c r="H45" s="75">
        <f>F45*G45</f>
        <v>84342.901500000007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2109.6185567010316</v>
      </c>
      <c r="O45" s="177">
        <f t="shared" si="36"/>
        <v>421.9237113402063</v>
      </c>
      <c r="P45" s="81">
        <f t="shared" si="37"/>
        <v>1</v>
      </c>
      <c r="Q45" s="178">
        <f t="shared" si="38"/>
        <v>-78.076288659793704</v>
      </c>
      <c r="R45" s="179">
        <f t="shared" si="33"/>
        <v>0.84384742268041257</v>
      </c>
      <c r="S45" s="910"/>
      <c r="T45" s="80">
        <v>0.1958333333333333</v>
      </c>
      <c r="U45" s="80">
        <v>0.2631944444444444</v>
      </c>
      <c r="V45" s="153">
        <v>5</v>
      </c>
      <c r="W45" s="180">
        <f t="shared" si="39"/>
        <v>96.999999999999972</v>
      </c>
      <c r="X45" s="158"/>
      <c r="Y45" s="158"/>
      <c r="Z45" s="159"/>
      <c r="AA45" s="159"/>
      <c r="AB45" s="895"/>
      <c r="AC45" s="895"/>
      <c r="AD45" s="629"/>
      <c r="AE45" s="629"/>
      <c r="AF45" s="181">
        <f t="shared" si="34"/>
        <v>109.61855670103159</v>
      </c>
      <c r="AG45" s="625">
        <f t="shared" si="7"/>
        <v>1.0548092783505159</v>
      </c>
      <c r="AH45" s="927"/>
      <c r="AJ45" s="62"/>
      <c r="AK45" s="62"/>
    </row>
    <row r="46" spans="1:37" s="182" customFormat="1" ht="19.2" customHeight="1">
      <c r="A46" s="934"/>
      <c r="B46" s="127" t="s">
        <v>163</v>
      </c>
      <c r="C46" s="172"/>
      <c r="D46" s="71" t="s">
        <v>108</v>
      </c>
      <c r="E46" s="72"/>
      <c r="F46" s="174">
        <v>26.5</v>
      </c>
      <c r="G46" s="145">
        <v>952</v>
      </c>
      <c r="H46" s="75">
        <f t="shared" ref="H46:H55" si="40">F46*G46</f>
        <v>25228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1543.7837837837826</v>
      </c>
      <c r="O46" s="177">
        <f t="shared" si="36"/>
        <v>128.64864864864856</v>
      </c>
      <c r="P46" s="81">
        <f t="shared" si="37"/>
        <v>0</v>
      </c>
      <c r="Q46" s="178">
        <f t="shared" si="38"/>
        <v>-38.018018018018097</v>
      </c>
      <c r="R46" s="179">
        <f t="shared" si="33"/>
        <v>0.77189189189189145</v>
      </c>
      <c r="S46" s="910"/>
      <c r="T46" s="80">
        <v>0.26666666666666661</v>
      </c>
      <c r="U46" s="80">
        <v>0.29236111111111107</v>
      </c>
      <c r="V46" s="153">
        <v>5</v>
      </c>
      <c r="W46" s="180">
        <f t="shared" si="39"/>
        <v>37.000000000000028</v>
      </c>
      <c r="X46" s="158"/>
      <c r="Y46" s="158"/>
      <c r="Z46" s="159"/>
      <c r="AA46" s="159"/>
      <c r="AB46" s="895"/>
      <c r="AC46" s="895"/>
      <c r="AD46" s="629"/>
      <c r="AE46" s="629"/>
      <c r="AF46" s="181">
        <f t="shared" si="34"/>
        <v>-456.21621621621739</v>
      </c>
      <c r="AG46" s="625">
        <f t="shared" si="7"/>
        <v>0.77189189189189134</v>
      </c>
      <c r="AH46" s="927"/>
      <c r="AJ46" s="62"/>
      <c r="AK46" s="62"/>
    </row>
    <row r="47" spans="1:37" s="182" customFormat="1" ht="19.2" customHeight="1">
      <c r="A47" s="934"/>
      <c r="B47" s="127" t="s">
        <v>163</v>
      </c>
      <c r="C47" s="172"/>
      <c r="D47" s="71" t="s">
        <v>191</v>
      </c>
      <c r="E47" s="184"/>
      <c r="F47" s="174">
        <v>28.26</v>
      </c>
      <c r="G47" s="163">
        <v>314.40000000000003</v>
      </c>
      <c r="H47" s="75">
        <f t="shared" si="40"/>
        <v>8884.9440000000013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1571.9999999999952</v>
      </c>
      <c r="O47" s="177">
        <f t="shared" si="36"/>
        <v>130.9999999999996</v>
      </c>
      <c r="P47" s="81">
        <f t="shared" si="37"/>
        <v>0</v>
      </c>
      <c r="Q47" s="178">
        <f t="shared" si="38"/>
        <v>-35.666666666667055</v>
      </c>
      <c r="R47" s="179">
        <f t="shared" si="33"/>
        <v>0.7859999999999977</v>
      </c>
      <c r="S47" s="910"/>
      <c r="T47" s="80">
        <v>0.29583333333333328</v>
      </c>
      <c r="U47" s="80">
        <v>0.30416666666666664</v>
      </c>
      <c r="V47" s="163">
        <v>5</v>
      </c>
      <c r="W47" s="180">
        <f t="shared" si="39"/>
        <v>12.000000000000037</v>
      </c>
      <c r="X47" s="158"/>
      <c r="Y47" s="158"/>
      <c r="Z47" s="159"/>
      <c r="AA47" s="159"/>
      <c r="AB47" s="895"/>
      <c r="AC47" s="895"/>
      <c r="AD47" s="629"/>
      <c r="AE47" s="629"/>
      <c r="AF47" s="181">
        <f t="shared" si="34"/>
        <v>-428.00000000000477</v>
      </c>
      <c r="AG47" s="625">
        <f t="shared" si="7"/>
        <v>0.78599999999999759</v>
      </c>
      <c r="AH47" s="927"/>
      <c r="AJ47" s="62"/>
      <c r="AK47" s="62"/>
    </row>
    <row r="48" spans="1:37" s="182" customFormat="1" ht="19.2" customHeight="1">
      <c r="A48" s="934"/>
      <c r="B48" s="127" t="s">
        <v>163</v>
      </c>
      <c r="C48" s="172"/>
      <c r="D48" s="71" t="s">
        <v>114</v>
      </c>
      <c r="E48" s="184"/>
      <c r="F48" s="174">
        <v>28.26</v>
      </c>
      <c r="G48" s="163">
        <v>1264</v>
      </c>
      <c r="H48" s="75">
        <f t="shared" si="40"/>
        <v>35720.639999999999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1458.4615384615392</v>
      </c>
      <c r="O48" s="177">
        <f t="shared" si="36"/>
        <v>208.35164835164846</v>
      </c>
      <c r="P48" s="81">
        <f t="shared" si="37"/>
        <v>0</v>
      </c>
      <c r="Q48" s="178">
        <f t="shared" si="38"/>
        <v>-5.9340659340658135</v>
      </c>
      <c r="R48" s="179">
        <f t="shared" si="33"/>
        <v>0.97230769230769287</v>
      </c>
      <c r="S48" s="910"/>
      <c r="T48" s="80">
        <v>0.32152777777777775</v>
      </c>
      <c r="U48" s="80">
        <v>0.35763888888888884</v>
      </c>
      <c r="V48" s="145">
        <v>25</v>
      </c>
      <c r="W48" s="180">
        <f t="shared" si="39"/>
        <v>51.999999999999972</v>
      </c>
      <c r="X48" s="158">
        <v>0.30833333333333335</v>
      </c>
      <c r="Y48" s="158">
        <v>0.32083333333333336</v>
      </c>
      <c r="Z48" s="159"/>
      <c r="AA48" s="159"/>
      <c r="AB48" s="895"/>
      <c r="AC48" s="895"/>
      <c r="AD48" s="629"/>
      <c r="AE48" s="629"/>
      <c r="AF48" s="181">
        <f t="shared" si="34"/>
        <v>-41.538461538460751</v>
      </c>
      <c r="AG48" s="625">
        <f t="shared" si="7"/>
        <v>0.97230769230769287</v>
      </c>
      <c r="AH48" s="927"/>
      <c r="AJ48" s="62"/>
      <c r="AK48" s="62"/>
    </row>
    <row r="49" spans="1:37" s="182" customFormat="1" ht="19.2" customHeight="1">
      <c r="A49" s="934"/>
      <c r="B49" s="127" t="s">
        <v>163</v>
      </c>
      <c r="C49" s="172"/>
      <c r="D49" s="71" t="s">
        <v>115</v>
      </c>
      <c r="E49" s="184"/>
      <c r="F49" s="174">
        <v>28.47</v>
      </c>
      <c r="G49" s="145">
        <v>913</v>
      </c>
      <c r="H49" s="75">
        <f t="shared" si="40"/>
        <v>25993.11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1480.5405405405393</v>
      </c>
      <c r="O49" s="177">
        <f t="shared" si="36"/>
        <v>211.50579150579134</v>
      </c>
      <c r="P49" s="81">
        <f t="shared" si="37"/>
        <v>0</v>
      </c>
      <c r="Q49" s="178">
        <f t="shared" si="38"/>
        <v>-2.7799227799229413</v>
      </c>
      <c r="R49" s="179">
        <f t="shared" si="33"/>
        <v>0.98702702702702627</v>
      </c>
      <c r="S49" s="910"/>
      <c r="T49" s="80">
        <v>0.36319444444444438</v>
      </c>
      <c r="U49" s="80">
        <v>0.38888888888888884</v>
      </c>
      <c r="V49" s="145">
        <v>8</v>
      </c>
      <c r="W49" s="180">
        <f t="shared" si="39"/>
        <v>37.000000000000028</v>
      </c>
      <c r="X49" s="185"/>
      <c r="Y49" s="185"/>
      <c r="Z49" s="186"/>
      <c r="AA49" s="159"/>
      <c r="AB49" s="895"/>
      <c r="AC49" s="895"/>
      <c r="AD49" s="629"/>
      <c r="AE49" s="629"/>
      <c r="AF49" s="181">
        <f t="shared" si="34"/>
        <v>-19.459459459460732</v>
      </c>
      <c r="AG49" s="625">
        <f t="shared" si="7"/>
        <v>0.98702702702702616</v>
      </c>
      <c r="AH49" s="927"/>
      <c r="AJ49" s="62"/>
      <c r="AK49" s="62"/>
    </row>
    <row r="50" spans="1:37" s="182" customFormat="1" ht="19.2" customHeight="1">
      <c r="A50" s="934"/>
      <c r="B50" s="127" t="s">
        <v>163</v>
      </c>
      <c r="C50" s="172"/>
      <c r="D50" s="71" t="s">
        <v>116</v>
      </c>
      <c r="E50" s="184"/>
      <c r="F50" s="174">
        <v>11.86</v>
      </c>
      <c r="G50" s="145">
        <v>1549</v>
      </c>
      <c r="H50" s="75">
        <f t="shared" si="40"/>
        <v>18371.14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1499.0322580645154</v>
      </c>
      <c r="O50" s="177">
        <f t="shared" si="36"/>
        <v>249.83870967741925</v>
      </c>
      <c r="P50" s="81">
        <f t="shared" si="37"/>
        <v>0</v>
      </c>
      <c r="Q50" s="178">
        <f t="shared" si="38"/>
        <v>-22.82795698924744</v>
      </c>
      <c r="R50" s="179">
        <f t="shared" si="33"/>
        <v>0.91627888634750332</v>
      </c>
      <c r="S50" s="910"/>
      <c r="T50" s="80">
        <v>0.39444444444444438</v>
      </c>
      <c r="U50" s="80">
        <v>0.43749999999999994</v>
      </c>
      <c r="V50" s="145">
        <v>8</v>
      </c>
      <c r="W50" s="180">
        <f t="shared" si="39"/>
        <v>62.000000000000021</v>
      </c>
      <c r="X50" s="185"/>
      <c r="Y50" s="185"/>
      <c r="Z50" s="186"/>
      <c r="AA50" s="186"/>
      <c r="AB50" s="895"/>
      <c r="AC50" s="895"/>
      <c r="AD50" s="629"/>
      <c r="AE50" s="629"/>
      <c r="AF50" s="181">
        <f t="shared" si="34"/>
        <v>-136.96774193548458</v>
      </c>
      <c r="AG50" s="625">
        <f t="shared" si="7"/>
        <v>0.91627888634750332</v>
      </c>
      <c r="AH50" s="927"/>
      <c r="AJ50" s="62"/>
      <c r="AK50" s="62"/>
    </row>
    <row r="51" spans="1:37" s="182" customFormat="1" ht="19.2" customHeight="1">
      <c r="A51" s="934"/>
      <c r="B51" s="127" t="s">
        <v>166</v>
      </c>
      <c r="C51" s="172"/>
      <c r="D51" s="165" t="s">
        <v>117</v>
      </c>
      <c r="E51" s="184"/>
      <c r="F51" s="174">
        <v>10.09</v>
      </c>
      <c r="G51" s="145">
        <v>1785.1000000000001</v>
      </c>
      <c r="H51" s="75">
        <f t="shared" si="40"/>
        <v>18011.659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1467.2054794520552</v>
      </c>
      <c r="O51" s="177">
        <f t="shared" si="36"/>
        <v>244.53424657534254</v>
      </c>
      <c r="P51" s="81">
        <f t="shared" si="37"/>
        <v>0</v>
      </c>
      <c r="Q51" s="178">
        <f t="shared" si="38"/>
        <v>-5.4657534246574642</v>
      </c>
      <c r="R51" s="179">
        <f t="shared" si="33"/>
        <v>0.97813698630137014</v>
      </c>
      <c r="S51" s="910"/>
      <c r="T51" s="167">
        <v>0.44305555555555548</v>
      </c>
      <c r="U51" s="167">
        <v>0.49374999999999991</v>
      </c>
      <c r="V51" s="145">
        <v>8</v>
      </c>
      <c r="W51" s="180">
        <f t="shared" si="39"/>
        <v>72.999999999999986</v>
      </c>
      <c r="X51" s="185"/>
      <c r="Y51" s="185"/>
      <c r="Z51" s="186"/>
      <c r="AA51" s="186"/>
      <c r="AB51" s="895"/>
      <c r="AC51" s="895"/>
      <c r="AD51" s="629"/>
      <c r="AE51" s="629"/>
      <c r="AF51" s="181">
        <f t="shared" si="34"/>
        <v>-32.794520547944785</v>
      </c>
      <c r="AG51" s="625">
        <f t="shared" si="7"/>
        <v>0.97813698630137014</v>
      </c>
      <c r="AH51" s="927"/>
      <c r="AJ51" s="62"/>
      <c r="AK51" s="62"/>
    </row>
    <row r="52" spans="1:37" s="182" customFormat="1" ht="19.2" customHeight="1">
      <c r="A52" s="934"/>
      <c r="B52" s="127" t="s">
        <v>166</v>
      </c>
      <c r="C52" s="172"/>
      <c r="D52" s="165" t="s">
        <v>117</v>
      </c>
      <c r="E52" s="184"/>
      <c r="F52" s="174">
        <v>10.09</v>
      </c>
      <c r="G52" s="145">
        <v>5890.83</v>
      </c>
      <c r="H52" s="75">
        <f t="shared" si="40"/>
        <v>59438.474699999999</v>
      </c>
      <c r="I52" s="183">
        <v>1</v>
      </c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1472.7075000000004</v>
      </c>
      <c r="O52" s="177">
        <f t="shared" si="36"/>
        <v>245.45125000000007</v>
      </c>
      <c r="P52" s="81">
        <f t="shared" si="37"/>
        <v>0</v>
      </c>
      <c r="Q52" s="178">
        <f t="shared" si="38"/>
        <v>-4.5487499999999272</v>
      </c>
      <c r="R52" s="179">
        <f t="shared" si="33"/>
        <v>0.98180500000000026</v>
      </c>
      <c r="S52" s="910"/>
      <c r="T52" s="167">
        <v>0.53333333333333321</v>
      </c>
      <c r="U52" s="167">
        <v>0.69999999999999984</v>
      </c>
      <c r="V52" s="145">
        <v>4</v>
      </c>
      <c r="W52" s="180">
        <f t="shared" si="39"/>
        <v>239.99999999999994</v>
      </c>
      <c r="X52" s="185"/>
      <c r="Y52" s="185"/>
      <c r="Z52" s="186"/>
      <c r="AA52" s="186"/>
      <c r="AB52" s="895"/>
      <c r="AC52" s="895"/>
      <c r="AD52" s="629"/>
      <c r="AE52" s="629"/>
      <c r="AF52" s="181">
        <f t="shared" si="34"/>
        <v>-27.292499999999563</v>
      </c>
      <c r="AG52" s="625">
        <f t="shared" si="7"/>
        <v>0.98180500000000026</v>
      </c>
      <c r="AH52" s="927"/>
      <c r="AJ52" s="62"/>
      <c r="AK52" s="62"/>
    </row>
    <row r="53" spans="1:37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63"/>
      <c r="O53" s="177"/>
      <c r="P53" s="81"/>
      <c r="Q53" s="178"/>
      <c r="R53" s="179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629"/>
      <c r="AE53" s="629"/>
      <c r="AF53" s="181">
        <f t="shared" si="34"/>
        <v>0</v>
      </c>
      <c r="AG53" s="625" t="e">
        <f t="shared" si="7"/>
        <v>#DIV/0!</v>
      </c>
      <c r="AH53" s="927"/>
      <c r="AJ53" s="62"/>
      <c r="AK53" s="62"/>
    </row>
    <row r="54" spans="1:37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623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629"/>
      <c r="AE54" s="629"/>
      <c r="AF54" s="181">
        <f t="shared" si="34"/>
        <v>0</v>
      </c>
      <c r="AG54" s="625" t="e">
        <f t="shared" si="7"/>
        <v>#DIV/0!</v>
      </c>
      <c r="AH54" s="927"/>
      <c r="AJ54" s="62"/>
      <c r="AK54" s="62"/>
    </row>
    <row r="55" spans="1:37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623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629"/>
      <c r="AE55" s="629"/>
      <c r="AF55" s="181"/>
      <c r="AG55" s="625"/>
      <c r="AH55" s="927"/>
      <c r="AJ55" s="62"/>
      <c r="AK55" s="62"/>
    </row>
    <row r="56" spans="1:37" ht="19.2" customHeight="1">
      <c r="A56" s="935"/>
      <c r="B56" s="190">
        <v>0</v>
      </c>
      <c r="C56" s="191" t="s">
        <v>999</v>
      </c>
      <c r="D56" s="932" t="s">
        <v>997</v>
      </c>
      <c r="E56" s="891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1640.0903971699147</v>
      </c>
      <c r="O56" s="136">
        <f t="shared" si="41"/>
        <v>252.52742106713453</v>
      </c>
      <c r="P56" s="192">
        <f>M56-J56</f>
        <v>0.22222222222222232</v>
      </c>
      <c r="Q56" s="151">
        <f>N56-K56</f>
        <v>-97.242936163418563</v>
      </c>
      <c r="R56" s="193">
        <f t="shared" ref="R56:R60" si="42">O56/L56</f>
        <v>0.8966986544487362</v>
      </c>
      <c r="S56" s="910"/>
      <c r="T56" s="194"/>
      <c r="U56" s="194"/>
      <c r="V56" s="615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0</v>
      </c>
      <c r="AF56" s="196">
        <f>N56-K56</f>
        <v>-97.242936163418563</v>
      </c>
      <c r="AG56" s="623">
        <f>N56/K56</f>
        <v>0.94402747342857718</v>
      </c>
      <c r="AH56" s="927"/>
    </row>
    <row r="57" spans="1:37" ht="19.2" customHeight="1">
      <c r="A57" s="922" t="s">
        <v>1000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4066</v>
      </c>
      <c r="H57" s="116">
        <f t="shared" ref="H57:H66" si="43">F57*G57</f>
        <v>113360.08</v>
      </c>
      <c r="I57" s="629"/>
      <c r="J57" s="129">
        <v>7</v>
      </c>
      <c r="K57" s="85">
        <v>1500</v>
      </c>
      <c r="L57" s="118">
        <v>214.28571428571428</v>
      </c>
      <c r="M57" s="622">
        <v>7</v>
      </c>
      <c r="N57" s="85">
        <f t="shared" ref="N57:N60" si="44">G57/W57*60</f>
        <v>1478.545454545455</v>
      </c>
      <c r="O57" s="118">
        <f t="shared" ref="O57:O60" si="45">N57/M57</f>
        <v>211.22077922077929</v>
      </c>
      <c r="P57" s="197">
        <f t="shared" ref="P57:P60" si="46">M57-J57</f>
        <v>0</v>
      </c>
      <c r="Q57" s="79">
        <f t="shared" ref="Q57:Q60" si="47">O57-L57</f>
        <v>-3.0649350649349856</v>
      </c>
      <c r="R57" s="620">
        <f t="shared" si="42"/>
        <v>0.98569696969697007</v>
      </c>
      <c r="S57" s="910">
        <f>R69</f>
        <v>0.98599271226804697</v>
      </c>
      <c r="T57" s="198">
        <v>0.125</v>
      </c>
      <c r="U57" s="198">
        <v>0.23958333333333331</v>
      </c>
      <c r="V57" s="619">
        <v>5</v>
      </c>
      <c r="W57" s="616">
        <f>(U57-T57)*24*60</f>
        <v>164.99999999999997</v>
      </c>
      <c r="X57" s="83"/>
      <c r="Y57" s="83"/>
      <c r="Z57" s="84"/>
      <c r="AA57" s="84"/>
      <c r="AB57" s="895"/>
      <c r="AC57" s="895"/>
      <c r="AD57" s="629"/>
      <c r="AE57" s="629"/>
      <c r="AF57" s="78">
        <f t="shared" si="6"/>
        <v>-21.454545454545041</v>
      </c>
      <c r="AG57" s="624">
        <f t="shared" si="7"/>
        <v>0.98569696969696996</v>
      </c>
      <c r="AH57" s="909">
        <f>AG69</f>
        <v>0.98625383888093532</v>
      </c>
    </row>
    <row r="58" spans="1:37" ht="19.2" customHeight="1">
      <c r="A58" s="923"/>
      <c r="B58" s="156" t="s">
        <v>163</v>
      </c>
      <c r="C58" s="629"/>
      <c r="D58" s="71" t="s">
        <v>119</v>
      </c>
      <c r="E58" s="72"/>
      <c r="F58" s="73">
        <v>28</v>
      </c>
      <c r="G58" s="74">
        <v>3726</v>
      </c>
      <c r="H58" s="75">
        <f t="shared" si="43"/>
        <v>104328</v>
      </c>
      <c r="I58" s="619"/>
      <c r="J58" s="76">
        <v>7</v>
      </c>
      <c r="K58" s="74">
        <v>1500</v>
      </c>
      <c r="L58" s="118">
        <v>214.28571428571428</v>
      </c>
      <c r="M58" s="617">
        <v>7</v>
      </c>
      <c r="N58" s="74">
        <f t="shared" si="44"/>
        <v>1490.4</v>
      </c>
      <c r="O58" s="77">
        <f t="shared" si="45"/>
        <v>212.91428571428574</v>
      </c>
      <c r="P58" s="197">
        <f t="shared" si="46"/>
        <v>0</v>
      </c>
      <c r="Q58" s="79">
        <f t="shared" si="47"/>
        <v>-1.3714285714285381</v>
      </c>
      <c r="R58" s="620">
        <f t="shared" si="42"/>
        <v>0.99360000000000015</v>
      </c>
      <c r="S58" s="910"/>
      <c r="T58" s="198">
        <v>0.24652777777777776</v>
      </c>
      <c r="U58" s="198">
        <v>0.35069444444444442</v>
      </c>
      <c r="V58" s="619">
        <v>10</v>
      </c>
      <c r="W58" s="616">
        <f>(U58-T58)*24*60</f>
        <v>150</v>
      </c>
      <c r="X58" s="83"/>
      <c r="Y58" s="83"/>
      <c r="Z58" s="84"/>
      <c r="AA58" s="84"/>
      <c r="AB58" s="928"/>
      <c r="AC58" s="929"/>
      <c r="AD58" s="629"/>
      <c r="AE58" s="629"/>
      <c r="AF58" s="78">
        <f t="shared" si="6"/>
        <v>-9.5999999999999091</v>
      </c>
      <c r="AG58" s="620">
        <f t="shared" si="7"/>
        <v>0.99360000000000004</v>
      </c>
      <c r="AH58" s="910"/>
    </row>
    <row r="59" spans="1:37" ht="19.2" customHeight="1">
      <c r="A59" s="923"/>
      <c r="B59" s="156" t="s">
        <v>166</v>
      </c>
      <c r="C59" s="629"/>
      <c r="D59" s="71" t="s">
        <v>117</v>
      </c>
      <c r="E59" s="72"/>
      <c r="F59" s="73">
        <v>10.09</v>
      </c>
      <c r="G59" s="74">
        <v>3927.22</v>
      </c>
      <c r="H59" s="75">
        <f t="shared" si="43"/>
        <v>39625.649799999999</v>
      </c>
      <c r="I59" s="619"/>
      <c r="J59" s="76">
        <v>6</v>
      </c>
      <c r="K59" s="74">
        <v>1500</v>
      </c>
      <c r="L59" s="118">
        <v>250</v>
      </c>
      <c r="M59" s="617">
        <v>6</v>
      </c>
      <c r="N59" s="74">
        <f t="shared" si="44"/>
        <v>1472.7075</v>
      </c>
      <c r="O59" s="77">
        <f t="shared" si="45"/>
        <v>245.45124999999999</v>
      </c>
      <c r="P59" s="197">
        <f t="shared" si="46"/>
        <v>0</v>
      </c>
      <c r="Q59" s="79">
        <f t="shared" si="47"/>
        <v>-4.5487500000000125</v>
      </c>
      <c r="R59" s="620">
        <f t="shared" si="42"/>
        <v>0.98180499999999993</v>
      </c>
      <c r="S59" s="910"/>
      <c r="T59" s="198">
        <v>0.36805555555555552</v>
      </c>
      <c r="U59" s="198">
        <v>0.47916666666666663</v>
      </c>
      <c r="V59" s="153">
        <v>25</v>
      </c>
      <c r="W59" s="616">
        <f t="shared" ref="W59:W69" si="48">(U59-T59)*24*60</f>
        <v>160</v>
      </c>
      <c r="X59" s="83">
        <v>0.35555555555555557</v>
      </c>
      <c r="Y59" s="83">
        <v>0.3666666666666667</v>
      </c>
      <c r="Z59" s="84"/>
      <c r="AA59" s="84"/>
      <c r="AB59" s="895"/>
      <c r="AC59" s="895"/>
      <c r="AD59" s="629"/>
      <c r="AE59" s="629"/>
      <c r="AF59" s="78">
        <f t="shared" si="6"/>
        <v>-27.292500000000018</v>
      </c>
      <c r="AG59" s="620">
        <f t="shared" si="7"/>
        <v>0.98180500000000004</v>
      </c>
      <c r="AH59" s="910"/>
    </row>
    <row r="60" spans="1:37" ht="19.2" customHeight="1">
      <c r="A60" s="923"/>
      <c r="B60" s="156" t="s">
        <v>166</v>
      </c>
      <c r="C60" s="629"/>
      <c r="D60" s="71" t="s">
        <v>117</v>
      </c>
      <c r="E60" s="72"/>
      <c r="F60" s="73">
        <v>10.09</v>
      </c>
      <c r="G60" s="74">
        <v>6247.8499999999995</v>
      </c>
      <c r="H60" s="75">
        <f t="shared" si="43"/>
        <v>63040.806499999992</v>
      </c>
      <c r="I60" s="619">
        <v>1</v>
      </c>
      <c r="J60" s="76">
        <v>6</v>
      </c>
      <c r="K60" s="74">
        <v>1500</v>
      </c>
      <c r="L60" s="118">
        <v>250</v>
      </c>
      <c r="M60" s="617">
        <v>6</v>
      </c>
      <c r="N60" s="74">
        <f t="shared" si="44"/>
        <v>1475.8700787401569</v>
      </c>
      <c r="O60" s="77">
        <f t="shared" si="45"/>
        <v>245.97834645669283</v>
      </c>
      <c r="P60" s="197">
        <f t="shared" si="46"/>
        <v>0</v>
      </c>
      <c r="Q60" s="79">
        <f t="shared" si="47"/>
        <v>-4.021653543307167</v>
      </c>
      <c r="R60" s="620">
        <f t="shared" si="42"/>
        <v>0.98391338582677135</v>
      </c>
      <c r="S60" s="910"/>
      <c r="T60" s="198">
        <v>0.51874999999999993</v>
      </c>
      <c r="U60" s="198">
        <v>0.69513888888888886</v>
      </c>
      <c r="V60" s="153">
        <v>4</v>
      </c>
      <c r="W60" s="616">
        <f t="shared" si="48"/>
        <v>254.00000000000006</v>
      </c>
      <c r="X60" s="83"/>
      <c r="Y60" s="83"/>
      <c r="Z60" s="84"/>
      <c r="AA60" s="84"/>
      <c r="AB60" s="895"/>
      <c r="AC60" s="895"/>
      <c r="AD60" s="629"/>
      <c r="AE60" s="629"/>
      <c r="AF60" s="78">
        <f t="shared" si="6"/>
        <v>-24.129921259843059</v>
      </c>
      <c r="AG60" s="624">
        <f t="shared" si="7"/>
        <v>0.98391338582677135</v>
      </c>
      <c r="AH60" s="910"/>
    </row>
    <row r="61" spans="1:37" ht="19.2" customHeight="1">
      <c r="A61" s="923"/>
      <c r="B61" s="156">
        <v>0</v>
      </c>
      <c r="C61" s="629"/>
      <c r="D61" s="71"/>
      <c r="E61" s="72"/>
      <c r="F61" s="73" t="s">
        <v>161</v>
      </c>
      <c r="G61" s="74"/>
      <c r="H61" s="75">
        <f t="shared" si="43"/>
        <v>0</v>
      </c>
      <c r="I61" s="619"/>
      <c r="J61" s="76"/>
      <c r="K61" s="74"/>
      <c r="L61" s="118"/>
      <c r="M61" s="617"/>
      <c r="N61" s="74"/>
      <c r="O61" s="77"/>
      <c r="P61" s="197"/>
      <c r="Q61" s="79"/>
      <c r="R61" s="620"/>
      <c r="S61" s="910"/>
      <c r="T61" s="198"/>
      <c r="U61" s="198"/>
      <c r="V61" s="153"/>
      <c r="W61" s="616">
        <f t="shared" si="48"/>
        <v>0</v>
      </c>
      <c r="X61" s="83"/>
      <c r="Y61" s="83"/>
      <c r="Z61" s="84"/>
      <c r="AA61" s="84"/>
      <c r="AB61" s="895"/>
      <c r="AC61" s="895"/>
      <c r="AD61" s="629"/>
      <c r="AE61" s="629"/>
      <c r="AF61" s="78">
        <f t="shared" si="6"/>
        <v>0</v>
      </c>
      <c r="AG61" s="620" t="e">
        <f t="shared" si="7"/>
        <v>#DIV/0!</v>
      </c>
      <c r="AH61" s="910"/>
    </row>
    <row r="62" spans="1:37" ht="19.2" customHeight="1">
      <c r="A62" s="923"/>
      <c r="B62" s="156">
        <v>0</v>
      </c>
      <c r="C62" s="629"/>
      <c r="D62" s="71"/>
      <c r="E62" s="72"/>
      <c r="F62" s="73" t="s">
        <v>161</v>
      </c>
      <c r="G62" s="145"/>
      <c r="H62" s="75">
        <f t="shared" si="43"/>
        <v>0</v>
      </c>
      <c r="I62" s="619"/>
      <c r="J62" s="76"/>
      <c r="K62" s="74"/>
      <c r="L62" s="118"/>
      <c r="M62" s="92"/>
      <c r="N62" s="74"/>
      <c r="O62" s="77"/>
      <c r="P62" s="197"/>
      <c r="Q62" s="79"/>
      <c r="R62" s="620"/>
      <c r="S62" s="910"/>
      <c r="T62" s="199"/>
      <c r="U62" s="199"/>
      <c r="V62" s="153"/>
      <c r="W62" s="616">
        <f t="shared" si="48"/>
        <v>0</v>
      </c>
      <c r="X62" s="83"/>
      <c r="Y62" s="83"/>
      <c r="Z62" s="84"/>
      <c r="AA62" s="84"/>
      <c r="AB62" s="895"/>
      <c r="AC62" s="895"/>
      <c r="AD62" s="629"/>
      <c r="AE62" s="629"/>
      <c r="AF62" s="78">
        <f t="shared" si="6"/>
        <v>0</v>
      </c>
      <c r="AG62" s="620" t="e">
        <f t="shared" si="7"/>
        <v>#DIV/0!</v>
      </c>
      <c r="AH62" s="910"/>
    </row>
    <row r="63" spans="1:37" ht="19.2" customHeight="1">
      <c r="A63" s="923"/>
      <c r="B63" s="156">
        <v>0</v>
      </c>
      <c r="C63" s="629"/>
      <c r="D63" s="71"/>
      <c r="E63" s="72"/>
      <c r="F63" s="73" t="s">
        <v>161</v>
      </c>
      <c r="G63" s="145"/>
      <c r="H63" s="75">
        <f t="shared" si="43"/>
        <v>0</v>
      </c>
      <c r="I63" s="619"/>
      <c r="J63" s="76"/>
      <c r="K63" s="74"/>
      <c r="L63" s="118"/>
      <c r="M63" s="92" t="s">
        <v>15</v>
      </c>
      <c r="N63" s="74"/>
      <c r="O63" s="77"/>
      <c r="P63" s="197"/>
      <c r="Q63" s="79"/>
      <c r="R63" s="620"/>
      <c r="S63" s="910"/>
      <c r="T63" s="199"/>
      <c r="U63" s="199"/>
      <c r="V63" s="153"/>
      <c r="W63" s="616">
        <f t="shared" si="48"/>
        <v>0</v>
      </c>
      <c r="X63" s="83"/>
      <c r="Y63" s="83"/>
      <c r="Z63" s="84"/>
      <c r="AA63" s="84"/>
      <c r="AB63" s="895"/>
      <c r="AC63" s="895"/>
      <c r="AD63" s="629"/>
      <c r="AE63" s="629"/>
      <c r="AF63" s="78">
        <f t="shared" si="6"/>
        <v>0</v>
      </c>
      <c r="AG63" s="624" t="e">
        <f t="shared" si="7"/>
        <v>#DIV/0!</v>
      </c>
      <c r="AH63" s="910"/>
    </row>
    <row r="64" spans="1:37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619"/>
      <c r="J64" s="202"/>
      <c r="K64" s="91"/>
      <c r="L64" s="118"/>
      <c r="M64" s="92"/>
      <c r="N64" s="74"/>
      <c r="O64" s="77"/>
      <c r="P64" s="197"/>
      <c r="Q64" s="79"/>
      <c r="R64" s="620"/>
      <c r="S64" s="910"/>
      <c r="T64" s="199"/>
      <c r="U64" s="199"/>
      <c r="V64" s="153"/>
      <c r="W64" s="616">
        <f t="shared" si="48"/>
        <v>0</v>
      </c>
      <c r="X64" s="619"/>
      <c r="Y64" s="619"/>
      <c r="Z64" s="84"/>
      <c r="AA64" s="84"/>
      <c r="AB64" s="895"/>
      <c r="AC64" s="895"/>
      <c r="AD64" s="629"/>
      <c r="AE64" s="629"/>
      <c r="AF64" s="78">
        <f t="shared" si="6"/>
        <v>0</v>
      </c>
      <c r="AG64" s="620" t="e">
        <f t="shared" si="7"/>
        <v>#DIV/0!</v>
      </c>
      <c r="AH64" s="910"/>
    </row>
    <row r="65" spans="1:37" ht="19.2" customHeight="1">
      <c r="A65" s="924"/>
      <c r="B65" s="127">
        <v>0</v>
      </c>
      <c r="C65" s="626"/>
      <c r="D65" s="71"/>
      <c r="E65" s="72"/>
      <c r="F65" s="73" t="s">
        <v>161</v>
      </c>
      <c r="G65" s="145"/>
      <c r="H65" s="75">
        <f t="shared" si="43"/>
        <v>0</v>
      </c>
      <c r="I65" s="619"/>
      <c r="J65" s="202"/>
      <c r="K65" s="91"/>
      <c r="L65" s="118"/>
      <c r="M65" s="92"/>
      <c r="N65" s="91"/>
      <c r="O65" s="108"/>
      <c r="P65" s="78"/>
      <c r="Q65" s="79"/>
      <c r="R65" s="620"/>
      <c r="S65" s="910"/>
      <c r="T65" s="199"/>
      <c r="U65" s="199"/>
      <c r="V65" s="153"/>
      <c r="W65" s="616">
        <f t="shared" si="48"/>
        <v>0</v>
      </c>
      <c r="X65" s="619"/>
      <c r="Y65" s="619"/>
      <c r="Z65" s="84"/>
      <c r="AA65" s="84"/>
      <c r="AB65" s="895"/>
      <c r="AC65" s="895"/>
      <c r="AD65" s="629"/>
      <c r="AE65" s="629"/>
      <c r="AF65" s="78">
        <f t="shared" si="6"/>
        <v>0</v>
      </c>
      <c r="AG65" s="620" t="e">
        <f t="shared" si="7"/>
        <v>#DIV/0!</v>
      </c>
      <c r="AH65" s="910"/>
    </row>
    <row r="66" spans="1:37" ht="19.2" customHeight="1">
      <c r="A66" s="924"/>
      <c r="B66" s="127">
        <v>0</v>
      </c>
      <c r="C66" s="626"/>
      <c r="D66" s="71"/>
      <c r="E66" s="72"/>
      <c r="F66" s="73" t="s">
        <v>161</v>
      </c>
      <c r="G66" s="145"/>
      <c r="H66" s="75">
        <f t="shared" si="43"/>
        <v>0</v>
      </c>
      <c r="I66" s="619"/>
      <c r="J66" s="202"/>
      <c r="K66" s="91"/>
      <c r="L66" s="118"/>
      <c r="M66" s="92"/>
      <c r="N66" s="91"/>
      <c r="O66" s="108"/>
      <c r="P66" s="78"/>
      <c r="Q66" s="79"/>
      <c r="R66" s="620"/>
      <c r="S66" s="910"/>
      <c r="T66" s="199"/>
      <c r="U66" s="199"/>
      <c r="V66" s="153"/>
      <c r="W66" s="616">
        <f t="shared" si="48"/>
        <v>0</v>
      </c>
      <c r="X66" s="619"/>
      <c r="Y66" s="619"/>
      <c r="Z66" s="84"/>
      <c r="AA66" s="84"/>
      <c r="AB66" s="895"/>
      <c r="AC66" s="895"/>
      <c r="AD66" s="629"/>
      <c r="AE66" s="629"/>
      <c r="AF66" s="78">
        <f t="shared" si="6"/>
        <v>0</v>
      </c>
      <c r="AG66" s="624" t="e">
        <f t="shared" si="7"/>
        <v>#DIV/0!</v>
      </c>
      <c r="AH66" s="910"/>
    </row>
    <row r="67" spans="1:37" ht="19.2" customHeight="1">
      <c r="A67" s="924"/>
      <c r="B67" s="127">
        <v>0</v>
      </c>
      <c r="C67" s="626"/>
      <c r="D67" s="71"/>
      <c r="E67" s="72"/>
      <c r="F67" s="73" t="s">
        <v>161</v>
      </c>
      <c r="G67" s="145"/>
      <c r="H67" s="75">
        <f>F67*G67</f>
        <v>0</v>
      </c>
      <c r="I67" s="619"/>
      <c r="J67" s="202"/>
      <c r="K67" s="91"/>
      <c r="L67" s="118"/>
      <c r="M67" s="92"/>
      <c r="N67" s="91"/>
      <c r="O67" s="108"/>
      <c r="P67" s="78"/>
      <c r="Q67" s="79"/>
      <c r="R67" s="620"/>
      <c r="S67" s="910"/>
      <c r="T67" s="199"/>
      <c r="U67" s="199"/>
      <c r="V67" s="153"/>
      <c r="W67" s="616">
        <f t="shared" si="48"/>
        <v>0</v>
      </c>
      <c r="X67" s="619"/>
      <c r="Y67" s="619"/>
      <c r="Z67" s="84"/>
      <c r="AA67" s="84"/>
      <c r="AB67" s="895"/>
      <c r="AC67" s="895"/>
      <c r="AD67" s="629"/>
      <c r="AE67" s="629"/>
      <c r="AF67" s="78">
        <f t="shared" si="6"/>
        <v>0</v>
      </c>
      <c r="AG67" s="620" t="e">
        <f t="shared" si="7"/>
        <v>#DIV/0!</v>
      </c>
      <c r="AH67" s="910"/>
    </row>
    <row r="68" spans="1:37" ht="19.2" customHeight="1">
      <c r="A68" s="924"/>
      <c r="B68" s="619">
        <v>0</v>
      </c>
      <c r="C68" s="626"/>
      <c r="D68" s="71"/>
      <c r="E68" s="72"/>
      <c r="F68" s="174" t="s">
        <v>161</v>
      </c>
      <c r="G68" s="145"/>
      <c r="H68" s="75">
        <f>F68*G68</f>
        <v>0</v>
      </c>
      <c r="I68" s="619"/>
      <c r="J68" s="202"/>
      <c r="K68" s="91"/>
      <c r="L68" s="118"/>
      <c r="M68" s="92"/>
      <c r="N68" s="91"/>
      <c r="O68" s="108"/>
      <c r="P68" s="78"/>
      <c r="Q68" s="79"/>
      <c r="R68" s="620"/>
      <c r="S68" s="910"/>
      <c r="T68" s="199"/>
      <c r="U68" s="199"/>
      <c r="V68" s="153"/>
      <c r="W68" s="616">
        <f t="shared" si="48"/>
        <v>0</v>
      </c>
      <c r="X68" s="619"/>
      <c r="Y68" s="619"/>
      <c r="Z68" s="84"/>
      <c r="AA68" s="84"/>
      <c r="AB68" s="895"/>
      <c r="AC68" s="895"/>
      <c r="AD68" s="629"/>
      <c r="AE68" s="629"/>
      <c r="AF68" s="78"/>
      <c r="AG68" s="620"/>
      <c r="AH68" s="910"/>
    </row>
    <row r="69" spans="1:37" ht="19.2" customHeight="1">
      <c r="A69" s="924"/>
      <c r="B69" s="203">
        <v>0</v>
      </c>
      <c r="C69" s="204" t="s">
        <v>1001</v>
      </c>
      <c r="D69" s="891" t="s">
        <v>997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1479.3807583214029</v>
      </c>
      <c r="O69" s="102">
        <f t="shared" si="49"/>
        <v>228.89116534793948</v>
      </c>
      <c r="P69" s="78">
        <f>M69-J69</f>
        <v>0</v>
      </c>
      <c r="Q69" s="79">
        <f>N69-K69</f>
        <v>-20.619241678597064</v>
      </c>
      <c r="R69" s="209">
        <f t="shared" ref="R69:R76" si="50">O69/L69</f>
        <v>0.98599271226804697</v>
      </c>
      <c r="S69" s="910"/>
      <c r="T69" s="210"/>
      <c r="U69" s="210"/>
      <c r="V69" s="74"/>
      <c r="W69" s="616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0</v>
      </c>
      <c r="AF69" s="78">
        <f t="shared" si="6"/>
        <v>-20.619241678597064</v>
      </c>
      <c r="AG69" s="620">
        <f t="shared" si="7"/>
        <v>0.98625383888093532</v>
      </c>
      <c r="AH69" s="910"/>
    </row>
    <row r="70" spans="1:37" ht="19.2" customHeight="1">
      <c r="A70" s="925" t="s">
        <v>1002</v>
      </c>
      <c r="B70" s="619" t="s">
        <v>166</v>
      </c>
      <c r="C70" s="127"/>
      <c r="D70" s="71" t="s">
        <v>120</v>
      </c>
      <c r="E70" s="72"/>
      <c r="F70" s="73">
        <v>54.09</v>
      </c>
      <c r="G70" s="85">
        <v>482.8</v>
      </c>
      <c r="H70" s="75">
        <f>F70*G70</f>
        <v>26114.652000000002</v>
      </c>
      <c r="I70" s="619"/>
      <c r="J70" s="76">
        <v>16</v>
      </c>
      <c r="K70" s="74">
        <v>1500</v>
      </c>
      <c r="L70" s="77">
        <v>93.75</v>
      </c>
      <c r="M70" s="617">
        <v>16</v>
      </c>
      <c r="N70" s="74">
        <f t="shared" ref="N70:N76" si="51">G70/W70*60</f>
        <v>1259.4782608695652</v>
      </c>
      <c r="O70" s="77">
        <f t="shared" ref="O70:O76" si="52">N70/M70</f>
        <v>78.717391304347828</v>
      </c>
      <c r="P70" s="78">
        <f t="shared" ref="P70:P76" si="53">M70-J70</f>
        <v>0</v>
      </c>
      <c r="Q70" s="79">
        <f t="shared" ref="Q70:Q76" si="54">O70-L70</f>
        <v>-15.032608695652172</v>
      </c>
      <c r="R70" s="620">
        <f t="shared" si="50"/>
        <v>0.83965217391304348</v>
      </c>
      <c r="S70" s="910">
        <f>R82</f>
        <v>0.9052914579670911</v>
      </c>
      <c r="T70" s="198">
        <v>0.25</v>
      </c>
      <c r="U70" s="198">
        <v>0.26597222222222222</v>
      </c>
      <c r="V70" s="619">
        <v>5</v>
      </c>
      <c r="W70" s="616">
        <f>(U70-T70)*24*60</f>
        <v>23</v>
      </c>
      <c r="X70" s="619"/>
      <c r="Y70" s="619"/>
      <c r="Z70" s="84"/>
      <c r="AA70" s="84"/>
      <c r="AB70" s="895"/>
      <c r="AC70" s="895"/>
      <c r="AD70" s="629"/>
      <c r="AE70" s="629"/>
      <c r="AF70" s="78">
        <f t="shared" si="6"/>
        <v>-240.52173913043475</v>
      </c>
      <c r="AG70" s="620">
        <f t="shared" si="7"/>
        <v>0.83965217391304348</v>
      </c>
      <c r="AH70" s="910">
        <f>AG82</f>
        <v>0.90525655823446605</v>
      </c>
      <c r="AJ70" s="62" t="str">
        <f>A70</f>
        <v>四度三組
(ET-55)</v>
      </c>
      <c r="AK70" s="404">
        <f>AVERAGE(AK71:AK81)</f>
        <v>6.1666666666666998</v>
      </c>
    </row>
    <row r="71" spans="1:37" ht="19.2" customHeight="1">
      <c r="A71" s="925"/>
      <c r="B71" s="619" t="s">
        <v>167</v>
      </c>
      <c r="C71" s="70"/>
      <c r="D71" s="211" t="s">
        <v>128</v>
      </c>
      <c r="E71" s="72"/>
      <c r="F71" s="73">
        <v>69.260000000000005</v>
      </c>
      <c r="G71" s="74">
        <v>1556</v>
      </c>
      <c r="H71" s="75">
        <f>F71*G71</f>
        <v>107768.56000000001</v>
      </c>
      <c r="I71" s="619"/>
      <c r="J71" s="76">
        <v>20</v>
      </c>
      <c r="K71" s="212">
        <v>1385</v>
      </c>
      <c r="L71" s="77">
        <v>69.25</v>
      </c>
      <c r="M71" s="622">
        <v>20</v>
      </c>
      <c r="N71" s="74">
        <f t="shared" si="51"/>
        <v>1261.6216216216221</v>
      </c>
      <c r="O71" s="77">
        <f t="shared" si="52"/>
        <v>63.081081081081109</v>
      </c>
      <c r="P71" s="78">
        <f t="shared" si="53"/>
        <v>0</v>
      </c>
      <c r="Q71" s="79">
        <f t="shared" si="54"/>
        <v>-6.1689189189188909</v>
      </c>
      <c r="R71" s="620">
        <f t="shared" si="50"/>
        <v>0.91091813835496183</v>
      </c>
      <c r="S71" s="910"/>
      <c r="T71" s="198">
        <v>0.27083333333333331</v>
      </c>
      <c r="U71" s="198">
        <v>0.32222222222222219</v>
      </c>
      <c r="V71" s="619">
        <v>7</v>
      </c>
      <c r="W71" s="616">
        <f t="shared" ref="W71:W81" si="55">(U71-T71)*24*60</f>
        <v>73.999999999999972</v>
      </c>
      <c r="X71" s="83"/>
      <c r="Y71" s="83"/>
      <c r="Z71" s="84"/>
      <c r="AA71" s="84"/>
      <c r="AB71" s="895"/>
      <c r="AC71" s="895"/>
      <c r="AD71" s="629">
        <v>1</v>
      </c>
      <c r="AE71" s="629"/>
      <c r="AF71" s="78">
        <f>N71-K71</f>
        <v>-123.37837837837787</v>
      </c>
      <c r="AG71" s="620">
        <f>N71/K71</f>
        <v>0.91091813835496183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619" t="s">
        <v>167</v>
      </c>
      <c r="C72" s="94"/>
      <c r="D72" s="211" t="s">
        <v>121</v>
      </c>
      <c r="E72" s="72"/>
      <c r="F72" s="73">
        <v>77.34</v>
      </c>
      <c r="G72" s="74">
        <v>1756.3</v>
      </c>
      <c r="H72" s="75">
        <f t="shared" ref="H72:H76" si="57">F72*G72</f>
        <v>135832.242</v>
      </c>
      <c r="I72" s="619"/>
      <c r="J72" s="129">
        <v>18</v>
      </c>
      <c r="K72" s="85">
        <v>1440</v>
      </c>
      <c r="L72" s="118">
        <v>80</v>
      </c>
      <c r="M72" s="617">
        <v>18</v>
      </c>
      <c r="N72" s="74">
        <f t="shared" si="51"/>
        <v>1350.9999999999993</v>
      </c>
      <c r="O72" s="77">
        <f t="shared" si="52"/>
        <v>75.055555555555515</v>
      </c>
      <c r="P72" s="78">
        <f t="shared" si="53"/>
        <v>0</v>
      </c>
      <c r="Q72" s="79">
        <f t="shared" si="54"/>
        <v>-4.9444444444444855</v>
      </c>
      <c r="R72" s="620">
        <f t="shared" si="50"/>
        <v>0.93819444444444389</v>
      </c>
      <c r="S72" s="910"/>
      <c r="T72" s="198">
        <v>0.32708333333333328</v>
      </c>
      <c r="U72" s="198">
        <v>0.38124999999999998</v>
      </c>
      <c r="V72" s="619">
        <v>7</v>
      </c>
      <c r="W72" s="616">
        <f t="shared" si="55"/>
        <v>78.000000000000043</v>
      </c>
      <c r="X72" s="83"/>
      <c r="Y72" s="83"/>
      <c r="Z72" s="84"/>
      <c r="AA72" s="84"/>
      <c r="AB72" s="895"/>
      <c r="AC72" s="895"/>
      <c r="AD72" s="629"/>
      <c r="AE72" s="629"/>
      <c r="AF72" s="78">
        <f>N72-K72</f>
        <v>-89.000000000000682</v>
      </c>
      <c r="AG72" s="620">
        <f>N72/K72</f>
        <v>0.938194444444444</v>
      </c>
      <c r="AH72" s="910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925"/>
      <c r="B73" s="619" t="s">
        <v>167</v>
      </c>
      <c r="C73" s="213"/>
      <c r="D73" s="214" t="s">
        <v>122</v>
      </c>
      <c r="E73" s="215"/>
      <c r="F73" s="73">
        <v>53.36</v>
      </c>
      <c r="G73" s="74">
        <v>3859.05</v>
      </c>
      <c r="H73" s="75">
        <f t="shared" si="57"/>
        <v>205918.908</v>
      </c>
      <c r="I73" s="629"/>
      <c r="J73" s="216">
        <v>19</v>
      </c>
      <c r="K73" s="217">
        <v>1636</v>
      </c>
      <c r="L73" s="118">
        <v>86.10526315789474</v>
      </c>
      <c r="M73" s="617">
        <v>19</v>
      </c>
      <c r="N73" s="74">
        <f t="shared" si="51"/>
        <v>1386.4850299401201</v>
      </c>
      <c r="O73" s="77">
        <f t="shared" si="52"/>
        <v>72.9728963126379</v>
      </c>
      <c r="P73" s="78">
        <f t="shared" si="53"/>
        <v>0</v>
      </c>
      <c r="Q73" s="79">
        <f t="shared" si="54"/>
        <v>-13.13236684525684</v>
      </c>
      <c r="R73" s="620">
        <f t="shared" si="50"/>
        <v>0.84748473712721273</v>
      </c>
      <c r="S73" s="910"/>
      <c r="T73" s="198">
        <v>0.3972222222222222</v>
      </c>
      <c r="U73" s="198">
        <v>0.5131944444444444</v>
      </c>
      <c r="V73" s="619">
        <v>23</v>
      </c>
      <c r="W73" s="616">
        <f t="shared" si="55"/>
        <v>166.99999999999997</v>
      </c>
      <c r="X73" s="218">
        <v>0.38541666666666669</v>
      </c>
      <c r="Y73" s="218">
        <v>0.39583333333333331</v>
      </c>
      <c r="Z73" s="159"/>
      <c r="AA73" s="159"/>
      <c r="AB73" s="895"/>
      <c r="AC73" s="895"/>
      <c r="AD73" s="629"/>
      <c r="AE73" s="629"/>
      <c r="AF73" s="78">
        <f>N73-K73</f>
        <v>-249.51497005987994</v>
      </c>
      <c r="AG73" s="620">
        <f>N73/K73</f>
        <v>0.84748473712721273</v>
      </c>
      <c r="AH73" s="910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925"/>
      <c r="B74" s="619" t="s">
        <v>167</v>
      </c>
      <c r="C74" s="213"/>
      <c r="D74" s="214" t="s">
        <v>124</v>
      </c>
      <c r="E74" s="215"/>
      <c r="F74" s="73">
        <v>47.51</v>
      </c>
      <c r="G74" s="212">
        <v>2288</v>
      </c>
      <c r="H74" s="75">
        <f t="shared" si="57"/>
        <v>108702.87999999999</v>
      </c>
      <c r="I74" s="619"/>
      <c r="J74" s="76">
        <v>17</v>
      </c>
      <c r="K74" s="74">
        <v>1440</v>
      </c>
      <c r="L74" s="77">
        <v>84.705882352941174</v>
      </c>
      <c r="M74" s="617">
        <v>17</v>
      </c>
      <c r="N74" s="74">
        <f t="shared" si="51"/>
        <v>1345.882352941177</v>
      </c>
      <c r="O74" s="77">
        <f t="shared" si="52"/>
        <v>79.169550173010407</v>
      </c>
      <c r="P74" s="78">
        <f t="shared" si="53"/>
        <v>0</v>
      </c>
      <c r="Q74" s="79">
        <f t="shared" si="54"/>
        <v>-5.536332179930767</v>
      </c>
      <c r="R74" s="620">
        <f t="shared" si="50"/>
        <v>0.93464052287581734</v>
      </c>
      <c r="S74" s="910"/>
      <c r="T74" s="198">
        <v>0.55347222222222214</v>
      </c>
      <c r="U74" s="198">
        <v>0.62430555555555545</v>
      </c>
      <c r="V74" s="619">
        <v>5</v>
      </c>
      <c r="W74" s="616">
        <f t="shared" si="55"/>
        <v>101.99999999999996</v>
      </c>
      <c r="X74" s="218"/>
      <c r="Y74" s="218"/>
      <c r="Z74" s="159"/>
      <c r="AA74" s="159"/>
      <c r="AB74" s="895"/>
      <c r="AC74" s="895"/>
      <c r="AD74" s="629"/>
      <c r="AE74" s="629"/>
      <c r="AF74" s="78">
        <f t="shared" ref="AF74:AF80" si="59">N74-K74</f>
        <v>-94.117647058822968</v>
      </c>
      <c r="AG74" s="620">
        <f t="shared" ref="AG74:AG80" si="60">N74/K74</f>
        <v>0.93464052287581734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619" t="s">
        <v>167</v>
      </c>
      <c r="C75" s="94"/>
      <c r="D75" s="214" t="s">
        <v>125</v>
      </c>
      <c r="E75" s="215"/>
      <c r="F75" s="73">
        <v>53.76</v>
      </c>
      <c r="G75" s="212">
        <v>2748</v>
      </c>
      <c r="H75" s="75">
        <f t="shared" si="57"/>
        <v>147732.47999999998</v>
      </c>
      <c r="I75" s="619"/>
      <c r="J75" s="129">
        <v>16</v>
      </c>
      <c r="K75" s="85">
        <v>1440</v>
      </c>
      <c r="L75" s="118">
        <v>90</v>
      </c>
      <c r="M75" s="617">
        <v>16</v>
      </c>
      <c r="N75" s="74">
        <f t="shared" si="51"/>
        <v>1351.4754098360652</v>
      </c>
      <c r="O75" s="77">
        <f t="shared" si="52"/>
        <v>84.467213114754074</v>
      </c>
      <c r="P75" s="78">
        <f t="shared" si="53"/>
        <v>0</v>
      </c>
      <c r="Q75" s="79">
        <f t="shared" si="54"/>
        <v>-5.5327868852459261</v>
      </c>
      <c r="R75" s="620">
        <f t="shared" si="50"/>
        <v>0.93852459016393419</v>
      </c>
      <c r="S75" s="910"/>
      <c r="T75" s="198">
        <v>0.63958333333333317</v>
      </c>
      <c r="U75" s="198">
        <v>0.72430555555555542</v>
      </c>
      <c r="V75" s="619">
        <v>22</v>
      </c>
      <c r="W75" s="616">
        <f t="shared" si="55"/>
        <v>122.00000000000004</v>
      </c>
      <c r="X75" s="218">
        <v>0.62847222222222221</v>
      </c>
      <c r="Y75" s="218">
        <v>0.63888888888888895</v>
      </c>
      <c r="Z75" s="159"/>
      <c r="AA75" s="159"/>
      <c r="AB75" s="895"/>
      <c r="AC75" s="895"/>
      <c r="AD75" s="629"/>
      <c r="AE75" s="629"/>
      <c r="AF75" s="78">
        <f t="shared" si="59"/>
        <v>-88.524590163934818</v>
      </c>
      <c r="AG75" s="620">
        <f t="shared" si="60"/>
        <v>0.93852459016393419</v>
      </c>
      <c r="AH75" s="910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925"/>
      <c r="B76" s="619" t="s">
        <v>167</v>
      </c>
      <c r="C76" s="213"/>
      <c r="D76" s="71" t="s">
        <v>121</v>
      </c>
      <c r="E76" s="72"/>
      <c r="F76" s="73">
        <v>77.34</v>
      </c>
      <c r="G76" s="212">
        <v>675.5</v>
      </c>
      <c r="H76" s="75">
        <f t="shared" si="57"/>
        <v>52243.170000000006</v>
      </c>
      <c r="I76" s="619"/>
      <c r="J76" s="216">
        <v>18</v>
      </c>
      <c r="K76" s="217">
        <v>1440</v>
      </c>
      <c r="L76" s="118">
        <v>80</v>
      </c>
      <c r="M76" s="622">
        <v>18</v>
      </c>
      <c r="N76" s="74">
        <f t="shared" si="51"/>
        <v>1350.9999999999975</v>
      </c>
      <c r="O76" s="77">
        <f t="shared" si="52"/>
        <v>75.055555555555415</v>
      </c>
      <c r="P76" s="78">
        <f t="shared" si="53"/>
        <v>0</v>
      </c>
      <c r="Q76" s="79">
        <f t="shared" si="54"/>
        <v>-4.944444444444585</v>
      </c>
      <c r="R76" s="620">
        <f t="shared" si="50"/>
        <v>0.93819444444444267</v>
      </c>
      <c r="S76" s="910"/>
      <c r="T76" s="198">
        <v>0.72847222222222208</v>
      </c>
      <c r="U76" s="198">
        <v>0.74930555555555545</v>
      </c>
      <c r="V76" s="619">
        <v>6</v>
      </c>
      <c r="W76" s="616">
        <f t="shared" si="55"/>
        <v>30.000000000000053</v>
      </c>
      <c r="X76" s="218"/>
      <c r="Y76" s="218"/>
      <c r="Z76" s="159"/>
      <c r="AA76" s="159"/>
      <c r="AB76" s="895"/>
      <c r="AC76" s="895"/>
      <c r="AD76" s="629"/>
      <c r="AE76" s="629"/>
      <c r="AF76" s="78">
        <f t="shared" si="59"/>
        <v>-89.000000000002501</v>
      </c>
      <c r="AG76" s="620">
        <f t="shared" si="60"/>
        <v>0.93819444444444267</v>
      </c>
      <c r="AH76" s="910"/>
      <c r="AJ76" s="405">
        <f t="shared" si="56"/>
        <v>6</v>
      </c>
      <c r="AK76" s="406">
        <f t="shared" si="58"/>
        <v>6</v>
      </c>
    </row>
    <row r="77" spans="1:37" ht="19.2" customHeight="1">
      <c r="A77" s="925"/>
      <c r="B77" s="619">
        <v>0</v>
      </c>
      <c r="C77" s="626"/>
      <c r="D77" s="71"/>
      <c r="E77" s="72"/>
      <c r="F77" s="73" t="s">
        <v>161</v>
      </c>
      <c r="G77" s="212"/>
      <c r="H77" s="75"/>
      <c r="I77" s="629"/>
      <c r="J77" s="76"/>
      <c r="K77" s="212"/>
      <c r="L77" s="77"/>
      <c r="M77" s="622"/>
      <c r="N77" s="74"/>
      <c r="O77" s="77"/>
      <c r="P77" s="78"/>
      <c r="Q77" s="79"/>
      <c r="R77" s="620"/>
      <c r="S77" s="910"/>
      <c r="T77" s="198"/>
      <c r="U77" s="198"/>
      <c r="V77" s="619"/>
      <c r="W77" s="616">
        <f t="shared" si="55"/>
        <v>0</v>
      </c>
      <c r="X77" s="218"/>
      <c r="Y77" s="218"/>
      <c r="Z77" s="159"/>
      <c r="AA77" s="159"/>
      <c r="AB77" s="895"/>
      <c r="AC77" s="895"/>
      <c r="AD77" s="629"/>
      <c r="AE77" s="629"/>
      <c r="AF77" s="78">
        <f t="shared" si="59"/>
        <v>0</v>
      </c>
      <c r="AG77" s="620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619">
        <v>0</v>
      </c>
      <c r="C78" s="626"/>
      <c r="D78" s="71"/>
      <c r="E78" s="72"/>
      <c r="F78" s="73" t="s">
        <v>161</v>
      </c>
      <c r="G78" s="85"/>
      <c r="H78" s="75"/>
      <c r="I78" s="629"/>
      <c r="J78" s="129"/>
      <c r="K78" s="85"/>
      <c r="L78" s="118"/>
      <c r="M78" s="622"/>
      <c r="N78" s="74"/>
      <c r="O78" s="77"/>
      <c r="P78" s="78"/>
      <c r="Q78" s="79"/>
      <c r="R78" s="620"/>
      <c r="S78" s="910"/>
      <c r="T78" s="198"/>
      <c r="U78" s="198"/>
      <c r="V78" s="619"/>
      <c r="W78" s="616">
        <f t="shared" si="55"/>
        <v>0</v>
      </c>
      <c r="X78" s="218"/>
      <c r="Y78" s="218"/>
      <c r="Z78" s="159"/>
      <c r="AA78" s="159"/>
      <c r="AB78" s="895"/>
      <c r="AC78" s="895"/>
      <c r="AD78" s="629"/>
      <c r="AE78" s="629"/>
      <c r="AF78" s="78">
        <f t="shared" si="59"/>
        <v>0</v>
      </c>
      <c r="AG78" s="620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619">
        <v>0</v>
      </c>
      <c r="C79" s="213"/>
      <c r="D79" s="214"/>
      <c r="E79" s="215"/>
      <c r="F79" s="73" t="s">
        <v>161</v>
      </c>
      <c r="G79" s="85"/>
      <c r="H79" s="75"/>
      <c r="I79" s="629"/>
      <c r="J79" s="129"/>
      <c r="K79" s="85"/>
      <c r="L79" s="118"/>
      <c r="M79" s="622"/>
      <c r="N79" s="85"/>
      <c r="O79" s="219"/>
      <c r="P79" s="140"/>
      <c r="Q79" s="220"/>
      <c r="R79" s="141"/>
      <c r="S79" s="910"/>
      <c r="T79" s="198"/>
      <c r="U79" s="198"/>
      <c r="V79" s="619"/>
      <c r="W79" s="616">
        <f t="shared" si="55"/>
        <v>0</v>
      </c>
      <c r="X79" s="218"/>
      <c r="Y79" s="218"/>
      <c r="Z79" s="159"/>
      <c r="AA79" s="159"/>
      <c r="AB79" s="895"/>
      <c r="AC79" s="895"/>
      <c r="AD79" s="629"/>
      <c r="AE79" s="629"/>
      <c r="AF79" s="78">
        <f t="shared" si="59"/>
        <v>0</v>
      </c>
      <c r="AG79" s="620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619">
        <v>0</v>
      </c>
      <c r="C80" s="626"/>
      <c r="D80" s="71"/>
      <c r="E80" s="72"/>
      <c r="F80" s="73" t="s">
        <v>161</v>
      </c>
      <c r="G80" s="85"/>
      <c r="H80" s="75"/>
      <c r="I80" s="629"/>
      <c r="J80" s="129"/>
      <c r="K80" s="85"/>
      <c r="L80" s="118"/>
      <c r="M80" s="622"/>
      <c r="N80" s="85"/>
      <c r="O80" s="221"/>
      <c r="P80" s="84"/>
      <c r="Q80" s="119"/>
      <c r="R80" s="628"/>
      <c r="S80" s="910"/>
      <c r="T80" s="198"/>
      <c r="U80" s="198"/>
      <c r="V80" s="619"/>
      <c r="W80" s="616">
        <f t="shared" si="55"/>
        <v>0</v>
      </c>
      <c r="X80" s="218"/>
      <c r="Y80" s="218"/>
      <c r="Z80" s="159"/>
      <c r="AA80" s="159"/>
      <c r="AB80" s="895"/>
      <c r="AC80" s="895"/>
      <c r="AD80" s="629"/>
      <c r="AE80" s="629"/>
      <c r="AF80" s="78">
        <f t="shared" si="59"/>
        <v>0</v>
      </c>
      <c r="AG80" s="620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619">
        <v>0</v>
      </c>
      <c r="C81" s="626"/>
      <c r="D81" s="71"/>
      <c r="E81" s="72"/>
      <c r="F81" s="73" t="s">
        <v>161</v>
      </c>
      <c r="G81" s="85"/>
      <c r="H81" s="116"/>
      <c r="I81" s="629"/>
      <c r="J81" s="129"/>
      <c r="K81" s="85"/>
      <c r="L81" s="118"/>
      <c r="M81" s="622"/>
      <c r="N81" s="85"/>
      <c r="O81" s="221"/>
      <c r="P81" s="84"/>
      <c r="Q81" s="119"/>
      <c r="R81" s="628"/>
      <c r="S81" s="910"/>
      <c r="T81" s="198"/>
      <c r="U81" s="198"/>
      <c r="V81" s="619"/>
      <c r="W81" s="616">
        <f t="shared" si="55"/>
        <v>0</v>
      </c>
      <c r="X81" s="218"/>
      <c r="Y81" s="218"/>
      <c r="Z81" s="159"/>
      <c r="AA81" s="159"/>
      <c r="AB81" s="895"/>
      <c r="AC81" s="895"/>
      <c r="AD81" s="629"/>
      <c r="AE81" s="629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1003</v>
      </c>
      <c r="D82" s="891" t="s">
        <v>997</v>
      </c>
      <c r="E82" s="891"/>
      <c r="F82" s="222"/>
      <c r="G82" s="103"/>
      <c r="H82" s="134"/>
      <c r="I82" s="135"/>
      <c r="J82" s="103">
        <v>17.714285714285715</v>
      </c>
      <c r="K82" s="103">
        <v>1468.7142857142858</v>
      </c>
      <c r="L82" s="136">
        <v>83.401592215833702</v>
      </c>
      <c r="M82" s="103">
        <f t="shared" ref="M82:O82" si="61">AVERAGE(M70:M81)</f>
        <v>17.714285714285715</v>
      </c>
      <c r="N82" s="103">
        <f t="shared" si="61"/>
        <v>1329.5632393155065</v>
      </c>
      <c r="O82" s="223">
        <f t="shared" si="61"/>
        <v>75.502749013848884</v>
      </c>
      <c r="P82" s="150">
        <f>M82-J82</f>
        <v>0</v>
      </c>
      <c r="Q82" s="151">
        <f>N82-K82</f>
        <v>-139.15104639877927</v>
      </c>
      <c r="R82" s="209">
        <f>O82/L82</f>
        <v>0.9052914579670911</v>
      </c>
      <c r="S82" s="910"/>
      <c r="T82" s="198"/>
      <c r="U82" s="198"/>
      <c r="V82" s="619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1</v>
      </c>
      <c r="AE82" s="139">
        <f>SUM(AE70:AE81)</f>
        <v>0</v>
      </c>
      <c r="AF82" s="78">
        <f>N82-K82</f>
        <v>-139.15104639877927</v>
      </c>
      <c r="AG82" s="620">
        <f>N82/K82</f>
        <v>0.90525655823446605</v>
      </c>
      <c r="AH82" s="910"/>
    </row>
    <row r="83" spans="1:37" ht="19.2" customHeight="1">
      <c r="A83" s="918" t="s">
        <v>1004</v>
      </c>
      <c r="B83" s="142" t="s">
        <v>163</v>
      </c>
      <c r="C83" s="626"/>
      <c r="D83" s="225" t="s">
        <v>100</v>
      </c>
      <c r="E83" s="72"/>
      <c r="F83" s="174">
        <v>27.5</v>
      </c>
      <c r="G83" s="74">
        <v>399</v>
      </c>
      <c r="H83" s="116">
        <f t="shared" ref="H83:H94" si="62">F83*G83</f>
        <v>10972.5</v>
      </c>
      <c r="I83" s="619"/>
      <c r="J83" s="129">
        <v>12</v>
      </c>
      <c r="K83" s="85">
        <v>2000</v>
      </c>
      <c r="L83" s="118">
        <v>166.66666666666666</v>
      </c>
      <c r="M83" s="622">
        <v>12</v>
      </c>
      <c r="N83" s="85">
        <f t="shared" ref="N83:N91" si="63">G83/W83*60</f>
        <v>1329.9999999999991</v>
      </c>
      <c r="O83" s="221">
        <f t="shared" ref="O83:O91" si="64">N83/M83</f>
        <v>110.83333333333326</v>
      </c>
      <c r="P83" s="84">
        <f t="shared" ref="P83:P84" si="65">M83-J83</f>
        <v>0</v>
      </c>
      <c r="Q83" s="119">
        <f t="shared" ref="Q83:Q84" si="66">O83-L83</f>
        <v>-55.8333333333334</v>
      </c>
      <c r="R83" s="224">
        <f t="shared" ref="R83:R84" si="67">O83/L83</f>
        <v>0.66499999999999959</v>
      </c>
      <c r="S83" s="910">
        <f>R95</f>
        <v>0.82244516353530672</v>
      </c>
      <c r="T83" s="198">
        <v>0.33333333333333331</v>
      </c>
      <c r="U83" s="198">
        <v>0.34583333333333333</v>
      </c>
      <c r="V83" s="619">
        <v>5</v>
      </c>
      <c r="W83" s="616">
        <f t="shared" ref="W83:W93" si="68">(U83-T83)*24*60</f>
        <v>18.000000000000014</v>
      </c>
      <c r="X83" s="83"/>
      <c r="Y83" s="83"/>
      <c r="Z83" s="84"/>
      <c r="AA83" s="84"/>
      <c r="AB83" s="895"/>
      <c r="AC83" s="895"/>
      <c r="AD83" s="629"/>
      <c r="AE83" s="629"/>
      <c r="AF83" s="78">
        <f t="shared" ref="AF83:AF173" si="69">N83-K83</f>
        <v>-670.00000000000091</v>
      </c>
      <c r="AG83" s="620">
        <f t="shared" ref="AG83:AG173" si="70">N83/K83</f>
        <v>0.66499999999999959</v>
      </c>
      <c r="AH83" s="910">
        <f>AG95</f>
        <v>0.8354879820103277</v>
      </c>
      <c r="AJ83" s="62" t="str">
        <f>A83</f>
        <v>四度四組
(ET-55)</v>
      </c>
      <c r="AK83" s="404">
        <f>AVERAGE(AK84:AK94)</f>
        <v>6.4285714285714448</v>
      </c>
    </row>
    <row r="84" spans="1:37" ht="19.2" customHeight="1">
      <c r="A84" s="919"/>
      <c r="B84" s="142" t="s">
        <v>163</v>
      </c>
      <c r="C84" s="157"/>
      <c r="D84" s="225" t="s">
        <v>93</v>
      </c>
      <c r="E84" s="72"/>
      <c r="F84" s="174">
        <v>36.92</v>
      </c>
      <c r="G84" s="74">
        <v>1062.5999999999999</v>
      </c>
      <c r="H84" s="116">
        <f t="shared" si="62"/>
        <v>39231.191999999995</v>
      </c>
      <c r="I84" s="619"/>
      <c r="J84" s="129">
        <v>12</v>
      </c>
      <c r="K84" s="85">
        <v>2000</v>
      </c>
      <c r="L84" s="118">
        <v>166.66666666666666</v>
      </c>
      <c r="M84" s="622">
        <v>12</v>
      </c>
      <c r="N84" s="85">
        <f t="shared" si="63"/>
        <v>1517.9999999999993</v>
      </c>
      <c r="O84" s="221">
        <f t="shared" si="64"/>
        <v>126.49999999999994</v>
      </c>
      <c r="P84" s="84">
        <f t="shared" si="65"/>
        <v>0</v>
      </c>
      <c r="Q84" s="119">
        <f t="shared" si="66"/>
        <v>-40.166666666666714</v>
      </c>
      <c r="R84" s="224">
        <f t="shared" si="67"/>
        <v>0.75899999999999967</v>
      </c>
      <c r="S84" s="910"/>
      <c r="T84" s="198">
        <v>0.34930555555555554</v>
      </c>
      <c r="U84" s="198">
        <v>0.37847222222222221</v>
      </c>
      <c r="V84" s="619">
        <v>5</v>
      </c>
      <c r="W84" s="616">
        <f t="shared" si="68"/>
        <v>42.000000000000014</v>
      </c>
      <c r="X84" s="83"/>
      <c r="Y84" s="83"/>
      <c r="Z84" s="84"/>
      <c r="AA84" s="84"/>
      <c r="AB84" s="895"/>
      <c r="AC84" s="895"/>
      <c r="AD84" s="629"/>
      <c r="AE84" s="629"/>
      <c r="AF84" s="78">
        <f t="shared" si="69"/>
        <v>-482.00000000000068</v>
      </c>
      <c r="AG84" s="620">
        <f t="shared" si="70"/>
        <v>0.75899999999999967</v>
      </c>
      <c r="AH84" s="910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3464</v>
      </c>
      <c r="H85" s="116">
        <f t="shared" si="62"/>
        <v>211685.04</v>
      </c>
      <c r="I85" s="619"/>
      <c r="J85" s="129">
        <v>16</v>
      </c>
      <c r="K85" s="85">
        <v>1440</v>
      </c>
      <c r="L85" s="118">
        <v>90</v>
      </c>
      <c r="M85" s="622">
        <v>16</v>
      </c>
      <c r="N85" s="85">
        <f t="shared" si="63"/>
        <v>1307.1698113207547</v>
      </c>
      <c r="O85" s="221">
        <f t="shared" si="64"/>
        <v>81.698113207547166</v>
      </c>
      <c r="P85" s="84">
        <f>M85-J85</f>
        <v>0</v>
      </c>
      <c r="Q85" s="119">
        <f>O85-L85</f>
        <v>-8.3018867924528337</v>
      </c>
      <c r="R85" s="224">
        <f>O85/L85</f>
        <v>0.90775681341719072</v>
      </c>
      <c r="S85" s="910"/>
      <c r="T85" s="198">
        <v>0.39444444444444443</v>
      </c>
      <c r="U85" s="198">
        <v>0.50486111111111109</v>
      </c>
      <c r="V85" s="619">
        <v>23</v>
      </c>
      <c r="W85" s="616">
        <f t="shared" si="68"/>
        <v>159</v>
      </c>
      <c r="X85" s="83">
        <v>0.3833333333333333</v>
      </c>
      <c r="Y85" s="83">
        <v>0.39305555555555555</v>
      </c>
      <c r="Z85" s="84"/>
      <c r="AA85" s="84"/>
      <c r="AB85" s="895"/>
      <c r="AC85" s="895"/>
      <c r="AD85" s="629"/>
      <c r="AE85" s="629"/>
      <c r="AF85" s="78">
        <f t="shared" si="69"/>
        <v>-132.83018867924534</v>
      </c>
      <c r="AG85" s="620">
        <f t="shared" si="70"/>
        <v>0.90775681341719072</v>
      </c>
      <c r="AH85" s="910"/>
      <c r="AJ85" s="405">
        <f t="shared" si="71"/>
        <v>6.9999999999999751</v>
      </c>
      <c r="AK85" s="406">
        <f t="shared" ref="AK85:AK94" si="72">IF(AJ85&gt;4,AJ85,"")</f>
        <v>6.9999999999999751</v>
      </c>
    </row>
    <row r="86" spans="1:37" ht="19.2" customHeight="1">
      <c r="A86" s="919"/>
      <c r="B86" s="142" t="s">
        <v>167</v>
      </c>
      <c r="C86" s="127"/>
      <c r="D86" s="225" t="s">
        <v>127</v>
      </c>
      <c r="E86" s="72"/>
      <c r="F86" s="174">
        <v>61.09</v>
      </c>
      <c r="G86" s="74">
        <v>2228</v>
      </c>
      <c r="H86" s="116">
        <f t="shared" si="62"/>
        <v>136108.52000000002</v>
      </c>
      <c r="I86" s="619"/>
      <c r="J86" s="129">
        <v>17</v>
      </c>
      <c r="K86" s="85">
        <v>1440</v>
      </c>
      <c r="L86" s="118">
        <v>84.705882352941174</v>
      </c>
      <c r="M86" s="622">
        <v>17</v>
      </c>
      <c r="N86" s="85">
        <f t="shared" si="63"/>
        <v>1310.588235294118</v>
      </c>
      <c r="O86" s="221">
        <f t="shared" si="64"/>
        <v>77.093425605536353</v>
      </c>
      <c r="P86" s="84">
        <f>M86-J86</f>
        <v>0</v>
      </c>
      <c r="Q86" s="119">
        <f>O86-L86</f>
        <v>-7.6124567474048206</v>
      </c>
      <c r="R86" s="224">
        <f>O86/L86</f>
        <v>0.91013071895424869</v>
      </c>
      <c r="S86" s="910"/>
      <c r="T86" s="198">
        <v>0.5444444444444444</v>
      </c>
      <c r="U86" s="198">
        <v>0.6152777777777777</v>
      </c>
      <c r="V86" s="619">
        <v>4</v>
      </c>
      <c r="W86" s="616">
        <f t="shared" si="68"/>
        <v>101.99999999999996</v>
      </c>
      <c r="X86" s="83"/>
      <c r="Y86" s="83"/>
      <c r="Z86" s="84"/>
      <c r="AA86" s="84"/>
      <c r="AB86" s="895"/>
      <c r="AC86" s="895"/>
      <c r="AD86" s="629"/>
      <c r="AE86" s="629"/>
      <c r="AF86" s="78">
        <f>N86-K86</f>
        <v>-129.41176470588198</v>
      </c>
      <c r="AG86" s="620">
        <f>N86/K86</f>
        <v>0.91013071895424857</v>
      </c>
      <c r="AH86" s="910"/>
      <c r="AJ86" s="405">
        <f t="shared" si="71"/>
        <v>4</v>
      </c>
      <c r="AK86" s="406" t="str">
        <f t="shared" si="72"/>
        <v/>
      </c>
    </row>
    <row r="87" spans="1:37" ht="19.2" customHeight="1">
      <c r="A87" s="919"/>
      <c r="B87" s="142" t="s">
        <v>167</v>
      </c>
      <c r="C87" s="626"/>
      <c r="D87" s="71" t="s">
        <v>138</v>
      </c>
      <c r="E87" s="72"/>
      <c r="F87" s="174">
        <v>59.54</v>
      </c>
      <c r="G87" s="85">
        <v>1330</v>
      </c>
      <c r="H87" s="116">
        <f t="shared" si="62"/>
        <v>79188.2</v>
      </c>
      <c r="I87" s="619"/>
      <c r="J87" s="129">
        <v>18</v>
      </c>
      <c r="K87" s="85">
        <v>1385</v>
      </c>
      <c r="L87" s="118">
        <v>76.944444444444443</v>
      </c>
      <c r="M87" s="622">
        <v>18</v>
      </c>
      <c r="N87" s="85">
        <f t="shared" si="63"/>
        <v>1227.692307692309</v>
      </c>
      <c r="O87" s="221">
        <f t="shared" si="64"/>
        <v>68.205128205128275</v>
      </c>
      <c r="P87" s="84">
        <f>M87-J87</f>
        <v>0</v>
      </c>
      <c r="Q87" s="119">
        <f>O87-L87</f>
        <v>-8.7393162393161674</v>
      </c>
      <c r="R87" s="224">
        <f>O87/L87</f>
        <v>0.88642043876701004</v>
      </c>
      <c r="S87" s="910"/>
      <c r="T87" s="198">
        <v>0.6201388888888888</v>
      </c>
      <c r="U87" s="198">
        <v>0.66527777777777763</v>
      </c>
      <c r="V87" s="619">
        <v>7</v>
      </c>
      <c r="W87" s="616">
        <f t="shared" si="68"/>
        <v>64.999999999999929</v>
      </c>
      <c r="X87" s="83"/>
      <c r="Y87" s="83"/>
      <c r="Z87" s="84"/>
      <c r="AA87" s="84"/>
      <c r="AB87" s="895"/>
      <c r="AC87" s="895"/>
      <c r="AD87" s="629"/>
      <c r="AE87" s="629"/>
      <c r="AF87" s="78">
        <f>N87-K87</f>
        <v>-157.30769230769101</v>
      </c>
      <c r="AG87" s="620">
        <f>N87/K87</f>
        <v>0.88642043876701004</v>
      </c>
      <c r="AH87" s="910"/>
      <c r="AJ87" s="405">
        <f t="shared" si="71"/>
        <v>7</v>
      </c>
      <c r="AK87" s="406">
        <f t="shared" si="72"/>
        <v>7</v>
      </c>
    </row>
    <row r="88" spans="1:37" ht="19.2" customHeight="1">
      <c r="A88" s="919"/>
      <c r="B88" s="142" t="s">
        <v>167</v>
      </c>
      <c r="C88" s="626"/>
      <c r="D88" s="71" t="s">
        <v>122</v>
      </c>
      <c r="E88" s="72"/>
      <c r="F88" s="174">
        <v>53.36</v>
      </c>
      <c r="G88" s="148">
        <v>2077.9499999999998</v>
      </c>
      <c r="H88" s="116">
        <f t="shared" si="62"/>
        <v>110879.41199999998</v>
      </c>
      <c r="I88" s="619">
        <v>1</v>
      </c>
      <c r="J88" s="129">
        <v>19</v>
      </c>
      <c r="K88" s="85">
        <v>1636</v>
      </c>
      <c r="L88" s="118">
        <v>86.10526315789474</v>
      </c>
      <c r="M88" s="622">
        <v>19</v>
      </c>
      <c r="N88" s="85">
        <f t="shared" si="63"/>
        <v>1340.6129032258063</v>
      </c>
      <c r="O88" s="221">
        <f t="shared" si="64"/>
        <v>70.558573853989813</v>
      </c>
      <c r="P88" s="84">
        <f t="shared" ref="P88" si="73">M88-J88</f>
        <v>0</v>
      </c>
      <c r="Q88" s="119">
        <f t="shared" ref="Q88" si="74">O88-L88</f>
        <v>-15.546689303904927</v>
      </c>
      <c r="R88" s="224">
        <f t="shared" ref="R88" si="75">O88/L88</f>
        <v>0.81944553986907487</v>
      </c>
      <c r="S88" s="910"/>
      <c r="T88" s="198">
        <v>0.68055555555555536</v>
      </c>
      <c r="U88" s="198">
        <v>0.74513888888888868</v>
      </c>
      <c r="V88" s="619">
        <v>22</v>
      </c>
      <c r="W88" s="616">
        <f t="shared" si="68"/>
        <v>92.999999999999986</v>
      </c>
      <c r="X88" s="83">
        <v>0.6694444444444444</v>
      </c>
      <c r="Y88" s="83">
        <v>0.6791666666666667</v>
      </c>
      <c r="Z88" s="84"/>
      <c r="AA88" s="84"/>
      <c r="AB88" s="895"/>
      <c r="AC88" s="895"/>
      <c r="AD88" s="629"/>
      <c r="AE88" s="629"/>
      <c r="AF88" s="78">
        <f>N88-K88</f>
        <v>-295.38709677419365</v>
      </c>
      <c r="AG88" s="620">
        <f>N88/K88</f>
        <v>0.81944553986907476</v>
      </c>
      <c r="AH88" s="910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919"/>
      <c r="B89" s="142" t="s">
        <v>163</v>
      </c>
      <c r="C89" s="626"/>
      <c r="D89" s="71" t="s">
        <v>111</v>
      </c>
      <c r="E89" s="72"/>
      <c r="F89" s="174">
        <v>43.14</v>
      </c>
      <c r="G89" s="148">
        <v>555.25</v>
      </c>
      <c r="H89" s="116">
        <f t="shared" si="62"/>
        <v>23953.485000000001</v>
      </c>
      <c r="I89" s="619">
        <v>1</v>
      </c>
      <c r="J89" s="129">
        <v>17</v>
      </c>
      <c r="K89" s="85">
        <v>1500</v>
      </c>
      <c r="L89" s="118">
        <v>88.235294117647058</v>
      </c>
      <c r="M89" s="622">
        <v>17</v>
      </c>
      <c r="N89" s="85">
        <f t="shared" si="63"/>
        <v>1332.5999999999963</v>
      </c>
      <c r="O89" s="221">
        <f t="shared" si="64"/>
        <v>78.388235294117422</v>
      </c>
      <c r="P89" s="84">
        <f>M89-J89</f>
        <v>0</v>
      </c>
      <c r="Q89" s="119">
        <f>O89-L89</f>
        <v>-9.8470588235296361</v>
      </c>
      <c r="R89" s="224">
        <f>O89/L89</f>
        <v>0.88839999999999741</v>
      </c>
      <c r="S89" s="910"/>
      <c r="T89" s="198">
        <v>0.74999999999999978</v>
      </c>
      <c r="U89" s="198">
        <v>0.76736111111111094</v>
      </c>
      <c r="V89" s="619">
        <v>7</v>
      </c>
      <c r="W89" s="616">
        <f t="shared" si="68"/>
        <v>25.000000000000071</v>
      </c>
      <c r="X89" s="83"/>
      <c r="Y89" s="83"/>
      <c r="Z89" s="84"/>
      <c r="AA89" s="84"/>
      <c r="AB89" s="895"/>
      <c r="AC89" s="895"/>
      <c r="AD89" s="629"/>
      <c r="AE89" s="629"/>
      <c r="AF89" s="78">
        <f>N89-K89</f>
        <v>-167.40000000000373</v>
      </c>
      <c r="AG89" s="620">
        <f>N89/K89</f>
        <v>0.88839999999999753</v>
      </c>
      <c r="AH89" s="910"/>
      <c r="AJ89" s="405">
        <f t="shared" si="71"/>
        <v>7</v>
      </c>
      <c r="AK89" s="406">
        <f t="shared" si="72"/>
        <v>7</v>
      </c>
    </row>
    <row r="90" spans="1:37" ht="19.2" customHeight="1">
      <c r="A90" s="919"/>
      <c r="B90" s="142" t="s">
        <v>164</v>
      </c>
      <c r="C90" s="626"/>
      <c r="D90" s="71" t="s">
        <v>103</v>
      </c>
      <c r="E90" s="72"/>
      <c r="F90" s="174">
        <v>38.39</v>
      </c>
      <c r="G90" s="74">
        <v>681.8</v>
      </c>
      <c r="H90" s="116">
        <f t="shared" si="62"/>
        <v>26174.302</v>
      </c>
      <c r="I90" s="226">
        <v>1</v>
      </c>
      <c r="J90" s="129">
        <v>17</v>
      </c>
      <c r="K90" s="85">
        <v>1565</v>
      </c>
      <c r="L90" s="118">
        <v>92.058823529411768</v>
      </c>
      <c r="M90" s="622">
        <v>17</v>
      </c>
      <c r="N90" s="85">
        <f t="shared" si="63"/>
        <v>1410.6206896551696</v>
      </c>
      <c r="O90" s="221">
        <f t="shared" si="64"/>
        <v>82.977687626774681</v>
      </c>
      <c r="P90" s="84">
        <f>M90-J90</f>
        <v>0</v>
      </c>
      <c r="Q90" s="119">
        <f>O90-L90</f>
        <v>-9.0811359026370866</v>
      </c>
      <c r="R90" s="224">
        <f>O90/L90</f>
        <v>0.90135507326208919</v>
      </c>
      <c r="S90" s="910"/>
      <c r="T90" s="198">
        <v>0.77152777777777759</v>
      </c>
      <c r="U90" s="198">
        <v>0.79166666666666652</v>
      </c>
      <c r="V90" s="619">
        <v>6</v>
      </c>
      <c r="W90" s="616">
        <f t="shared" si="68"/>
        <v>29.000000000000057</v>
      </c>
      <c r="X90" s="227"/>
      <c r="Y90" s="227"/>
      <c r="Z90" s="84"/>
      <c r="AA90" s="84"/>
      <c r="AB90" s="895"/>
      <c r="AC90" s="895"/>
      <c r="AD90" s="629"/>
      <c r="AE90" s="629"/>
      <c r="AF90" s="78">
        <f t="shared" si="69"/>
        <v>-154.3793103448304</v>
      </c>
      <c r="AG90" s="620">
        <f t="shared" si="70"/>
        <v>0.90135507326208919</v>
      </c>
      <c r="AH90" s="910"/>
      <c r="AJ90" s="405">
        <f t="shared" si="71"/>
        <v>6</v>
      </c>
      <c r="AK90" s="406">
        <f t="shared" si="72"/>
        <v>6</v>
      </c>
    </row>
    <row r="91" spans="1:37" ht="19.2" customHeight="1">
      <c r="A91" s="919"/>
      <c r="B91" s="142" t="s">
        <v>165</v>
      </c>
      <c r="C91" s="626"/>
      <c r="D91" s="71" t="s">
        <v>157</v>
      </c>
      <c r="E91" s="72"/>
      <c r="F91" s="174">
        <v>30.13</v>
      </c>
      <c r="G91" s="74">
        <v>1181.7</v>
      </c>
      <c r="H91" s="116">
        <f t="shared" si="62"/>
        <v>35604.620999999999</v>
      </c>
      <c r="I91" s="228">
        <v>1</v>
      </c>
      <c r="J91" s="129">
        <v>18</v>
      </c>
      <c r="K91" s="85">
        <v>1200</v>
      </c>
      <c r="L91" s="118">
        <v>66.666666666666671</v>
      </c>
      <c r="M91" s="622">
        <v>18</v>
      </c>
      <c r="N91" s="85">
        <f t="shared" si="63"/>
        <v>1058.238805970148</v>
      </c>
      <c r="O91" s="221">
        <f t="shared" si="64"/>
        <v>58.791044776119328</v>
      </c>
      <c r="P91" s="84">
        <f>M91-J91</f>
        <v>0</v>
      </c>
      <c r="Q91" s="119">
        <f>O91-L91</f>
        <v>-7.8756218905473432</v>
      </c>
      <c r="R91" s="224">
        <f>O91/L91</f>
        <v>0.88186567164178986</v>
      </c>
      <c r="S91" s="911"/>
      <c r="T91" s="198">
        <v>0.79652777777777761</v>
      </c>
      <c r="U91" s="198">
        <v>0.84305555555555545</v>
      </c>
      <c r="V91" s="619">
        <v>7</v>
      </c>
      <c r="W91" s="616">
        <f t="shared" si="68"/>
        <v>67.000000000000085</v>
      </c>
      <c r="X91" s="149"/>
      <c r="Y91" s="149"/>
      <c r="Z91" s="84"/>
      <c r="AA91" s="84"/>
      <c r="AB91" s="895"/>
      <c r="AC91" s="895"/>
      <c r="AD91" s="629"/>
      <c r="AE91" s="629"/>
      <c r="AF91" s="78">
        <f t="shared" si="69"/>
        <v>-141.76119402985205</v>
      </c>
      <c r="AG91" s="620">
        <f t="shared" si="70"/>
        <v>0.88186567164178997</v>
      </c>
      <c r="AH91" s="911"/>
      <c r="AJ91" s="405">
        <f t="shared" si="71"/>
        <v>7</v>
      </c>
      <c r="AK91" s="406">
        <f t="shared" si="72"/>
        <v>7</v>
      </c>
    </row>
    <row r="92" spans="1:37" ht="19.2" customHeight="1">
      <c r="A92" s="919"/>
      <c r="B92" s="142">
        <v>0</v>
      </c>
      <c r="C92" s="626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619"/>
      <c r="W92" s="616">
        <f t="shared" si="68"/>
        <v>0</v>
      </c>
      <c r="X92" s="218"/>
      <c r="Y92" s="218"/>
      <c r="Z92" s="159"/>
      <c r="AA92" s="159"/>
      <c r="AB92" s="895"/>
      <c r="AC92" s="895"/>
      <c r="AD92" s="629"/>
      <c r="AE92" s="629"/>
      <c r="AF92" s="78">
        <f t="shared" si="69"/>
        <v>0</v>
      </c>
      <c r="AG92" s="620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614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622"/>
      <c r="N93" s="85"/>
      <c r="O93" s="118"/>
      <c r="P93" s="84"/>
      <c r="Q93" s="119"/>
      <c r="R93" s="623"/>
      <c r="S93" s="920"/>
      <c r="T93" s="232"/>
      <c r="U93" s="232"/>
      <c r="V93" s="614"/>
      <c r="W93" s="616">
        <f t="shared" si="68"/>
        <v>0</v>
      </c>
      <c r="X93" s="233"/>
      <c r="Y93" s="233"/>
      <c r="Z93" s="159"/>
      <c r="AA93" s="159"/>
      <c r="AB93" s="895"/>
      <c r="AC93" s="895"/>
      <c r="AD93" s="629"/>
      <c r="AE93" s="629"/>
      <c r="AF93" s="78">
        <f t="shared" si="69"/>
        <v>0</v>
      </c>
      <c r="AG93" s="620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614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623"/>
      <c r="S94" s="920"/>
      <c r="T94" s="232"/>
      <c r="U94" s="232"/>
      <c r="V94" s="614"/>
      <c r="W94" s="616">
        <f>(U94-T94)*24*60</f>
        <v>0</v>
      </c>
      <c r="X94" s="233"/>
      <c r="Y94" s="233"/>
      <c r="Z94" s="159"/>
      <c r="AA94" s="159"/>
      <c r="AB94" s="895"/>
      <c r="AC94" s="895"/>
      <c r="AD94" s="629"/>
      <c r="AE94" s="629"/>
      <c r="AF94" s="78">
        <f t="shared" si="69"/>
        <v>0</v>
      </c>
      <c r="AG94" s="620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456</v>
      </c>
      <c r="D95" s="891" t="s">
        <v>219</v>
      </c>
      <c r="E95" s="891"/>
      <c r="F95" s="98"/>
      <c r="G95" s="99"/>
      <c r="H95" s="237"/>
      <c r="I95" s="135"/>
      <c r="J95" s="238">
        <v>16.222222222222221</v>
      </c>
      <c r="K95" s="238">
        <v>1574</v>
      </c>
      <c r="L95" s="239">
        <v>102.00552306692656</v>
      </c>
      <c r="M95" s="238">
        <f t="shared" ref="M95:O95" si="76">AVERAGE(M83:M94)</f>
        <v>16.222222222222221</v>
      </c>
      <c r="N95" s="238">
        <f t="shared" si="76"/>
        <v>1315.0580836842557</v>
      </c>
      <c r="O95" s="239">
        <f t="shared" si="76"/>
        <v>83.89394910028291</v>
      </c>
      <c r="P95" s="240">
        <f>M95-J95</f>
        <v>0</v>
      </c>
      <c r="Q95" s="241">
        <f t="shared" ref="Q95:Q104" si="77">O95-L95</f>
        <v>-18.111573966643647</v>
      </c>
      <c r="R95" s="242">
        <f>O95/L95</f>
        <v>0.82244516353530672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0</v>
      </c>
      <c r="AE95" s="139">
        <f>SUM(AE83:AE94)</f>
        <v>0</v>
      </c>
      <c r="AF95" s="104">
        <f t="shared" si="69"/>
        <v>-258.94191631574427</v>
      </c>
      <c r="AG95" s="621">
        <f t="shared" si="70"/>
        <v>0.8354879820103277</v>
      </c>
      <c r="AH95" s="911"/>
    </row>
    <row r="96" spans="1:37" ht="19.2" customHeight="1">
      <c r="A96" s="921" t="s">
        <v>457</v>
      </c>
      <c r="B96" s="619" t="s">
        <v>163</v>
      </c>
      <c r="C96" s="127"/>
      <c r="D96" s="128" t="s">
        <v>111</v>
      </c>
      <c r="E96" s="72"/>
      <c r="F96" s="73">
        <v>43.14</v>
      </c>
      <c r="G96" s="74">
        <v>1665.75</v>
      </c>
      <c r="H96" s="75">
        <f t="shared" ref="H96:H105" si="78">F96*G96</f>
        <v>71860.455000000002</v>
      </c>
      <c r="I96" s="619"/>
      <c r="J96" s="76">
        <v>17</v>
      </c>
      <c r="K96" s="74">
        <v>1500</v>
      </c>
      <c r="L96" s="77">
        <v>88.235294117647058</v>
      </c>
      <c r="M96" s="617">
        <v>17</v>
      </c>
      <c r="N96" s="74">
        <f t="shared" ref="N96:N104" si="79">G96/W96*60</f>
        <v>1315.0657894736846</v>
      </c>
      <c r="O96" s="77">
        <f t="shared" ref="O96:O104" si="80">N96/M96</f>
        <v>77.356811145510861</v>
      </c>
      <c r="P96" s="78">
        <f t="shared" ref="P96:P104" si="81">M96-J96</f>
        <v>0</v>
      </c>
      <c r="Q96" s="79">
        <f t="shared" si="77"/>
        <v>-10.878482972136197</v>
      </c>
      <c r="R96" s="620">
        <f t="shared" ref="R96:R104" si="82">O96/L96</f>
        <v>0.87671052631578972</v>
      </c>
      <c r="S96" s="910">
        <f>R108</f>
        <v>0.87228744583495232</v>
      </c>
      <c r="T96" s="80">
        <v>0.33333333333333331</v>
      </c>
      <c r="U96" s="80">
        <v>0.38611111111111107</v>
      </c>
      <c r="V96" s="629">
        <v>5</v>
      </c>
      <c r="W96" s="120">
        <f t="shared" ref="W96:W133" si="83">(U96-T96)*24*60</f>
        <v>75.999999999999972</v>
      </c>
      <c r="X96" s="126"/>
      <c r="Y96" s="126"/>
      <c r="Z96" s="84"/>
      <c r="AA96" s="84"/>
      <c r="AB96" s="895"/>
      <c r="AC96" s="895"/>
      <c r="AD96" s="629"/>
      <c r="AE96" s="629">
        <v>1</v>
      </c>
      <c r="AF96" s="84">
        <f t="shared" si="69"/>
        <v>-184.93421052631538</v>
      </c>
      <c r="AG96" s="623">
        <f t="shared" si="70"/>
        <v>0.87671052631578972</v>
      </c>
      <c r="AH96" s="894">
        <f>AG108</f>
        <v>0.86388971531916792</v>
      </c>
      <c r="AJ96" s="62" t="str">
        <f>A96</f>
        <v>四度五組
(ET-55)</v>
      </c>
      <c r="AK96" s="404">
        <f>AVERAGE(AK97:AK107)</f>
        <v>6.4285714285714572</v>
      </c>
    </row>
    <row r="97" spans="1:37" s="252" customFormat="1" ht="19.2" customHeight="1">
      <c r="A97" s="921"/>
      <c r="B97" s="619" t="s">
        <v>163</v>
      </c>
      <c r="C97" s="243"/>
      <c r="D97" s="244" t="s">
        <v>130</v>
      </c>
      <c r="E97" s="87"/>
      <c r="F97" s="245">
        <v>29.113149847094796</v>
      </c>
      <c r="G97" s="246">
        <v>2839.76</v>
      </c>
      <c r="H97" s="247">
        <f t="shared" si="78"/>
        <v>82674.358409785928</v>
      </c>
      <c r="I97" s="153"/>
      <c r="J97" s="76">
        <v>20</v>
      </c>
      <c r="K97" s="74">
        <v>1385</v>
      </c>
      <c r="L97" s="77">
        <v>69.25</v>
      </c>
      <c r="M97" s="129">
        <v>19</v>
      </c>
      <c r="N97" s="74">
        <f t="shared" si="79"/>
        <v>1143.5275167785235</v>
      </c>
      <c r="O97" s="77">
        <f t="shared" si="80"/>
        <v>60.185658777817025</v>
      </c>
      <c r="P97" s="78">
        <f t="shared" si="81"/>
        <v>-1</v>
      </c>
      <c r="Q97" s="79">
        <f t="shared" si="77"/>
        <v>-9.0643412221829749</v>
      </c>
      <c r="R97" s="620">
        <f t="shared" si="82"/>
        <v>0.86910698596125668</v>
      </c>
      <c r="S97" s="910"/>
      <c r="T97" s="248">
        <v>0.40138888888888885</v>
      </c>
      <c r="U97" s="248">
        <v>0.50486111111111109</v>
      </c>
      <c r="V97" s="249">
        <v>22</v>
      </c>
      <c r="W97" s="120">
        <f t="shared" si="83"/>
        <v>149.00000000000003</v>
      </c>
      <c r="X97" s="83">
        <v>0.39027777777777778</v>
      </c>
      <c r="Y97" s="83">
        <v>0.39999999999999997</v>
      </c>
      <c r="Z97" s="84"/>
      <c r="AA97" s="84"/>
      <c r="AB97" s="895"/>
      <c r="AC97" s="895"/>
      <c r="AD97" s="249"/>
      <c r="AE97" s="249"/>
      <c r="AF97" s="250">
        <f t="shared" si="69"/>
        <v>-241.47248322147652</v>
      </c>
      <c r="AG97" s="251">
        <f t="shared" si="70"/>
        <v>0.82565163666319386</v>
      </c>
      <c r="AH97" s="894"/>
      <c r="AJ97" s="405">
        <f>IF((IF(V97&lt;10,V97,(X97-U96)*1440))=0,"",IF(V97&lt;10,V97,(X97-U96)*1440))</f>
        <v>6.0000000000000586</v>
      </c>
      <c r="AK97" s="406">
        <f>IF(AJ97&gt;4,AJ97,"")</f>
        <v>6.0000000000000586</v>
      </c>
    </row>
    <row r="98" spans="1:37" s="255" customFormat="1" ht="19.2" customHeight="1">
      <c r="A98" s="921"/>
      <c r="B98" s="619" t="s">
        <v>163</v>
      </c>
      <c r="C98" s="86"/>
      <c r="D98" s="71" t="s">
        <v>131</v>
      </c>
      <c r="E98" s="114"/>
      <c r="F98" s="245">
        <v>28.26</v>
      </c>
      <c r="G98" s="85">
        <v>452</v>
      </c>
      <c r="H98" s="247">
        <f t="shared" si="78"/>
        <v>12773.52</v>
      </c>
      <c r="I98" s="629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9"/>
        <v>968.5714285714264</v>
      </c>
      <c r="O98" s="77">
        <f t="shared" si="80"/>
        <v>50.977443609022444</v>
      </c>
      <c r="P98" s="78">
        <f t="shared" si="81"/>
        <v>0</v>
      </c>
      <c r="Q98" s="79">
        <f t="shared" si="77"/>
        <v>-12.180451127819659</v>
      </c>
      <c r="R98" s="620">
        <f t="shared" si="82"/>
        <v>0.80714285714285539</v>
      </c>
      <c r="S98" s="910"/>
      <c r="T98" s="80">
        <v>0.5444444444444444</v>
      </c>
      <c r="U98" s="80">
        <v>0.56388888888888888</v>
      </c>
      <c r="V98" s="629">
        <v>4</v>
      </c>
      <c r="W98" s="120">
        <f t="shared" si="83"/>
        <v>28.00000000000006</v>
      </c>
      <c r="X98" s="253"/>
      <c r="Y98" s="253"/>
      <c r="Z98" s="254"/>
      <c r="AA98" s="254"/>
      <c r="AB98" s="895"/>
      <c r="AC98" s="895"/>
      <c r="AD98" s="629"/>
      <c r="AE98" s="629"/>
      <c r="AF98" s="250">
        <f t="shared" si="69"/>
        <v>-231.4285714285736</v>
      </c>
      <c r="AG98" s="623">
        <f t="shared" si="70"/>
        <v>0.80714285714285527</v>
      </c>
      <c r="AH98" s="894"/>
      <c r="AJ98" s="405">
        <f t="shared" ref="AJ98:AJ107" si="84">IF((IF(V98&lt;10,V98,(X98-U97)*1440))=0,"",IF(V98&lt;10,V98,(X98-U97)*1440))</f>
        <v>4</v>
      </c>
      <c r="AK98" s="406" t="str">
        <f t="shared" ref="AK98:AK107" si="85">IF(AJ98&gt;4,AJ98,"")</f>
        <v/>
      </c>
    </row>
    <row r="99" spans="1:37" ht="19.2" customHeight="1">
      <c r="A99" s="921"/>
      <c r="B99" s="619" t="s">
        <v>166</v>
      </c>
      <c r="C99" s="112"/>
      <c r="D99" s="113" t="s">
        <v>192</v>
      </c>
      <c r="E99" s="114"/>
      <c r="F99" s="245">
        <v>56.43</v>
      </c>
      <c r="G99" s="85">
        <v>1310</v>
      </c>
      <c r="H99" s="247">
        <f t="shared" si="78"/>
        <v>73923.3</v>
      </c>
      <c r="I99" s="629"/>
      <c r="J99" s="76">
        <v>19</v>
      </c>
      <c r="K99" s="74">
        <v>1385</v>
      </c>
      <c r="L99" s="77">
        <v>72.89473684210526</v>
      </c>
      <c r="M99" s="617">
        <v>19</v>
      </c>
      <c r="N99" s="74">
        <f t="shared" si="79"/>
        <v>1267.7419354838721</v>
      </c>
      <c r="O99" s="77">
        <f t="shared" si="80"/>
        <v>66.723259762309056</v>
      </c>
      <c r="P99" s="78">
        <f t="shared" si="81"/>
        <v>0</v>
      </c>
      <c r="Q99" s="79">
        <f t="shared" si="77"/>
        <v>-6.1714770797962046</v>
      </c>
      <c r="R99" s="620">
        <f t="shared" si="82"/>
        <v>0.91533713753348167</v>
      </c>
      <c r="S99" s="910"/>
      <c r="T99" s="80">
        <v>0.56874999999999998</v>
      </c>
      <c r="U99" s="80">
        <v>0.61180555555555549</v>
      </c>
      <c r="V99" s="629">
        <v>7</v>
      </c>
      <c r="W99" s="120">
        <f t="shared" si="83"/>
        <v>61.999999999999943</v>
      </c>
      <c r="X99" s="218"/>
      <c r="Y99" s="218"/>
      <c r="Z99" s="159"/>
      <c r="AA99" s="159"/>
      <c r="AB99" s="895"/>
      <c r="AC99" s="895"/>
      <c r="AD99" s="629"/>
      <c r="AE99" s="629"/>
      <c r="AF99" s="250">
        <f t="shared" si="69"/>
        <v>-117.25806451612789</v>
      </c>
      <c r="AG99" s="251">
        <f t="shared" si="70"/>
        <v>0.91533713753348167</v>
      </c>
      <c r="AH99" s="894"/>
      <c r="AJ99" s="405">
        <f t="shared" si="84"/>
        <v>7</v>
      </c>
      <c r="AK99" s="406">
        <f t="shared" si="85"/>
        <v>7</v>
      </c>
    </row>
    <row r="100" spans="1:37" s="255" customFormat="1" ht="19.2" customHeight="1">
      <c r="A100" s="921"/>
      <c r="B100" s="619" t="s">
        <v>166</v>
      </c>
      <c r="C100" s="86"/>
      <c r="D100" s="71" t="s">
        <v>147</v>
      </c>
      <c r="E100" s="114"/>
      <c r="F100" s="245">
        <v>57.734999999999999</v>
      </c>
      <c r="G100" s="85">
        <v>1947</v>
      </c>
      <c r="H100" s="247">
        <f t="shared" si="78"/>
        <v>112410.045</v>
      </c>
      <c r="I100" s="629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1256.1290322580646</v>
      </c>
      <c r="O100" s="77">
        <f t="shared" si="80"/>
        <v>78.508064516129039</v>
      </c>
      <c r="P100" s="78">
        <f t="shared" si="81"/>
        <v>0</v>
      </c>
      <c r="Q100" s="79">
        <f t="shared" si="77"/>
        <v>-19.304435483870961</v>
      </c>
      <c r="R100" s="620">
        <f t="shared" si="82"/>
        <v>0.80263835927032878</v>
      </c>
      <c r="S100" s="910"/>
      <c r="T100" s="248">
        <v>0.61597222222222214</v>
      </c>
      <c r="U100" s="248">
        <v>0.68055555555555547</v>
      </c>
      <c r="V100" s="249">
        <v>6</v>
      </c>
      <c r="W100" s="120">
        <f t="shared" si="83"/>
        <v>92.999999999999986</v>
      </c>
      <c r="X100" s="256"/>
      <c r="Y100" s="256"/>
      <c r="Z100" s="254"/>
      <c r="AA100" s="254"/>
      <c r="AB100" s="895"/>
      <c r="AC100" s="895"/>
      <c r="AD100" s="629"/>
      <c r="AE100" s="629"/>
      <c r="AF100" s="250">
        <f t="shared" si="69"/>
        <v>-308.87096774193537</v>
      </c>
      <c r="AG100" s="623">
        <f t="shared" si="70"/>
        <v>0.80263835927032878</v>
      </c>
      <c r="AH100" s="894"/>
      <c r="AJ100" s="405">
        <f t="shared" si="84"/>
        <v>6</v>
      </c>
      <c r="AK100" s="406">
        <f t="shared" si="85"/>
        <v>6</v>
      </c>
    </row>
    <row r="101" spans="1:37" s="255" customFormat="1" ht="19.2" customHeight="1">
      <c r="A101" s="921"/>
      <c r="B101" s="619" t="s">
        <v>163</v>
      </c>
      <c r="C101" s="86"/>
      <c r="D101" s="113" t="s">
        <v>130</v>
      </c>
      <c r="E101" s="114"/>
      <c r="F101" s="245">
        <v>29.113149847094796</v>
      </c>
      <c r="G101" s="85">
        <v>387.24</v>
      </c>
      <c r="H101" s="247">
        <f t="shared" si="78"/>
        <v>11273.776146788989</v>
      </c>
      <c r="I101" s="629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1106.400000000004</v>
      </c>
      <c r="O101" s="77">
        <f t="shared" si="80"/>
        <v>58.231578947368632</v>
      </c>
      <c r="P101" s="78">
        <f t="shared" si="81"/>
        <v>-1</v>
      </c>
      <c r="Q101" s="79">
        <f t="shared" si="77"/>
        <v>-11.018421052631368</v>
      </c>
      <c r="R101" s="620">
        <f t="shared" si="82"/>
        <v>0.84088922667680333</v>
      </c>
      <c r="S101" s="910"/>
      <c r="T101" s="248">
        <v>0.68541666666666656</v>
      </c>
      <c r="U101" s="80">
        <v>0.69999999999999984</v>
      </c>
      <c r="V101" s="249">
        <v>7</v>
      </c>
      <c r="W101" s="120">
        <f t="shared" si="83"/>
        <v>20.999999999999925</v>
      </c>
      <c r="X101" s="257"/>
      <c r="Y101" s="257"/>
      <c r="Z101" s="254"/>
      <c r="AA101" s="254"/>
      <c r="AB101" s="895"/>
      <c r="AC101" s="895"/>
      <c r="AD101" s="629"/>
      <c r="AE101" s="629"/>
      <c r="AF101" s="250">
        <f t="shared" si="69"/>
        <v>-278.59999999999604</v>
      </c>
      <c r="AG101" s="251">
        <f t="shared" si="70"/>
        <v>0.79884476534296311</v>
      </c>
      <c r="AH101" s="894"/>
      <c r="AJ101" s="405">
        <f t="shared" si="84"/>
        <v>7</v>
      </c>
      <c r="AK101" s="406">
        <f t="shared" si="85"/>
        <v>7</v>
      </c>
    </row>
    <row r="102" spans="1:37" s="255" customFormat="1" ht="19.2" customHeight="1">
      <c r="A102" s="921"/>
      <c r="B102" s="619" t="s">
        <v>164</v>
      </c>
      <c r="C102" s="213"/>
      <c r="D102" s="113" t="s">
        <v>105</v>
      </c>
      <c r="E102" s="215"/>
      <c r="F102" s="245">
        <v>49.91</v>
      </c>
      <c r="G102" s="85">
        <v>1223.25</v>
      </c>
      <c r="H102" s="247">
        <f t="shared" si="78"/>
        <v>61052.407499999994</v>
      </c>
      <c r="I102" s="619">
        <v>1</v>
      </c>
      <c r="J102" s="76">
        <v>17</v>
      </c>
      <c r="K102" s="74">
        <v>1565</v>
      </c>
      <c r="L102" s="77">
        <v>92.058823529411768</v>
      </c>
      <c r="M102" s="129">
        <v>17</v>
      </c>
      <c r="N102" s="74">
        <f t="shared" si="79"/>
        <v>1384.8113207547178</v>
      </c>
      <c r="O102" s="77">
        <f t="shared" si="80"/>
        <v>81.459489456159872</v>
      </c>
      <c r="P102" s="78">
        <f t="shared" si="81"/>
        <v>0</v>
      </c>
      <c r="Q102" s="79">
        <f t="shared" si="77"/>
        <v>-10.599334073251896</v>
      </c>
      <c r="R102" s="620">
        <f t="shared" si="82"/>
        <v>0.88486346374103375</v>
      </c>
      <c r="S102" s="910"/>
      <c r="T102" s="248">
        <v>0.71527777777777757</v>
      </c>
      <c r="U102" s="248">
        <v>0.7520833333333331</v>
      </c>
      <c r="V102" s="249">
        <v>22</v>
      </c>
      <c r="W102" s="120">
        <f t="shared" si="83"/>
        <v>52.999999999999972</v>
      </c>
      <c r="X102" s="257">
        <v>0.70416666666666661</v>
      </c>
      <c r="Y102" s="257">
        <v>0.71388888888888891</v>
      </c>
      <c r="Z102" s="254"/>
      <c r="AA102" s="254"/>
      <c r="AB102" s="895"/>
      <c r="AC102" s="895"/>
      <c r="AD102" s="629"/>
      <c r="AE102" s="629"/>
      <c r="AF102" s="250">
        <f t="shared" si="69"/>
        <v>-180.18867924528217</v>
      </c>
      <c r="AG102" s="623">
        <f t="shared" si="70"/>
        <v>0.88486346374103375</v>
      </c>
      <c r="AH102" s="894"/>
      <c r="AJ102" s="405">
        <f t="shared" si="84"/>
        <v>6.0000000000001386</v>
      </c>
      <c r="AK102" s="406">
        <f t="shared" si="85"/>
        <v>6.0000000000001386</v>
      </c>
    </row>
    <row r="103" spans="1:37" s="255" customFormat="1" ht="19.2" customHeight="1">
      <c r="A103" s="921"/>
      <c r="B103" s="619" t="s">
        <v>166</v>
      </c>
      <c r="C103" s="258"/>
      <c r="D103" s="113" t="s">
        <v>144</v>
      </c>
      <c r="E103" s="114"/>
      <c r="F103" s="245">
        <v>57.3</v>
      </c>
      <c r="G103" s="85">
        <v>1020</v>
      </c>
      <c r="H103" s="247">
        <f t="shared" si="78"/>
        <v>58446</v>
      </c>
      <c r="I103" s="259"/>
      <c r="J103" s="76">
        <v>19</v>
      </c>
      <c r="K103" s="74">
        <v>1440</v>
      </c>
      <c r="L103" s="77">
        <v>75.78947368421052</v>
      </c>
      <c r="M103" s="129">
        <v>19</v>
      </c>
      <c r="N103" s="74">
        <f t="shared" si="79"/>
        <v>1302.1276595744685</v>
      </c>
      <c r="O103" s="77">
        <f t="shared" si="80"/>
        <v>68.533034714445705</v>
      </c>
      <c r="P103" s="78">
        <f t="shared" si="81"/>
        <v>0</v>
      </c>
      <c r="Q103" s="79">
        <f t="shared" si="77"/>
        <v>-7.2564389697648153</v>
      </c>
      <c r="R103" s="620">
        <f t="shared" si="82"/>
        <v>0.90425531914893642</v>
      </c>
      <c r="S103" s="910"/>
      <c r="T103" s="248">
        <v>0.75624999999999976</v>
      </c>
      <c r="U103" s="248">
        <v>0.78888888888888864</v>
      </c>
      <c r="V103" s="249">
        <v>6</v>
      </c>
      <c r="W103" s="120">
        <f t="shared" si="83"/>
        <v>46.999999999999993</v>
      </c>
      <c r="X103" s="257"/>
      <c r="Y103" s="257"/>
      <c r="Z103" s="254"/>
      <c r="AA103" s="254"/>
      <c r="AB103" s="895"/>
      <c r="AC103" s="895"/>
      <c r="AD103" s="629"/>
      <c r="AE103" s="629"/>
      <c r="AF103" s="84">
        <f t="shared" si="69"/>
        <v>-137.87234042553155</v>
      </c>
      <c r="AG103" s="623">
        <f t="shared" si="70"/>
        <v>0.90425531914893642</v>
      </c>
      <c r="AH103" s="894"/>
      <c r="AJ103" s="405">
        <f t="shared" si="84"/>
        <v>6</v>
      </c>
      <c r="AK103" s="406">
        <f t="shared" si="85"/>
        <v>6</v>
      </c>
    </row>
    <row r="104" spans="1:37" s="255" customFormat="1" ht="19.2" customHeight="1">
      <c r="A104" s="921"/>
      <c r="B104" s="619" t="s">
        <v>166</v>
      </c>
      <c r="C104" s="260"/>
      <c r="D104" s="113" t="s">
        <v>141</v>
      </c>
      <c r="E104" s="114"/>
      <c r="F104" s="245">
        <v>56.79</v>
      </c>
      <c r="G104" s="246">
        <v>1385</v>
      </c>
      <c r="H104" s="247">
        <f t="shared" si="78"/>
        <v>78654.149999999994</v>
      </c>
      <c r="I104" s="258"/>
      <c r="J104" s="76">
        <v>18</v>
      </c>
      <c r="K104" s="74">
        <v>1636</v>
      </c>
      <c r="L104" s="77">
        <v>90.888888888888886</v>
      </c>
      <c r="M104" s="129">
        <v>18</v>
      </c>
      <c r="N104" s="74">
        <f t="shared" si="79"/>
        <v>1538.8888888888898</v>
      </c>
      <c r="O104" s="77">
        <f t="shared" si="80"/>
        <v>85.493827160493879</v>
      </c>
      <c r="P104" s="78">
        <f t="shared" si="81"/>
        <v>0</v>
      </c>
      <c r="Q104" s="79">
        <f t="shared" si="77"/>
        <v>-5.3950617283950066</v>
      </c>
      <c r="R104" s="620">
        <f t="shared" si="82"/>
        <v>0.94064113012768324</v>
      </c>
      <c r="S104" s="911"/>
      <c r="T104" s="248">
        <v>0.79374999999999973</v>
      </c>
      <c r="U104" s="248">
        <v>0.83124999999999971</v>
      </c>
      <c r="V104" s="249">
        <v>7</v>
      </c>
      <c r="W104" s="120">
        <f t="shared" si="83"/>
        <v>53.999999999999972</v>
      </c>
      <c r="X104" s="257"/>
      <c r="Y104" s="257"/>
      <c r="Z104" s="254"/>
      <c r="AA104" s="254"/>
      <c r="AB104" s="895"/>
      <c r="AC104" s="895"/>
      <c r="AD104" s="629">
        <v>1</v>
      </c>
      <c r="AE104" s="629"/>
      <c r="AF104" s="250">
        <f t="shared" si="69"/>
        <v>-97.111111111110176</v>
      </c>
      <c r="AG104" s="251">
        <f t="shared" si="70"/>
        <v>0.94064113012768324</v>
      </c>
      <c r="AH104" s="894"/>
      <c r="AJ104" s="405">
        <f t="shared" si="84"/>
        <v>7</v>
      </c>
      <c r="AK104" s="406">
        <f t="shared" si="85"/>
        <v>7</v>
      </c>
    </row>
    <row r="105" spans="1:37" s="255" customFormat="1" ht="19.2" customHeight="1">
      <c r="A105" s="921"/>
      <c r="B105" s="619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620"/>
      <c r="S105" s="911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895"/>
      <c r="AC105" s="895"/>
      <c r="AD105" s="629"/>
      <c r="AE105" s="629"/>
      <c r="AF105" s="84">
        <f t="shared" si="69"/>
        <v>0</v>
      </c>
      <c r="AG105" s="623" t="e">
        <f t="shared" si="70"/>
        <v>#DIV/0!</v>
      </c>
      <c r="AH105" s="894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620"/>
      <c r="S106" s="9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895"/>
      <c r="AC106" s="895"/>
      <c r="AD106" s="629"/>
      <c r="AE106" s="629"/>
      <c r="AF106" s="84">
        <f t="shared" si="69"/>
        <v>0</v>
      </c>
      <c r="AG106" s="623" t="e">
        <f t="shared" si="70"/>
        <v>#DIV/0!</v>
      </c>
      <c r="AH106" s="894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623"/>
      <c r="S107" s="9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895"/>
      <c r="AC107" s="895"/>
      <c r="AD107" s="629"/>
      <c r="AE107" s="629"/>
      <c r="AF107" s="254"/>
      <c r="AG107" s="623"/>
      <c r="AH107" s="894"/>
      <c r="AJ107" s="405" t="str">
        <f t="shared" si="84"/>
        <v/>
      </c>
      <c r="AK107" s="406" t="str">
        <f t="shared" si="85"/>
        <v/>
      </c>
    </row>
    <row r="108" spans="1:37" ht="19.2" customHeight="1">
      <c r="A108" s="921"/>
      <c r="B108" s="142">
        <v>0</v>
      </c>
      <c r="C108" s="132" t="s">
        <v>949</v>
      </c>
      <c r="D108" s="891" t="s">
        <v>219</v>
      </c>
      <c r="E108" s="891"/>
      <c r="F108" s="263"/>
      <c r="G108" s="103"/>
      <c r="H108" s="134"/>
      <c r="I108" s="135"/>
      <c r="J108" s="103">
        <v>18.333333333333332</v>
      </c>
      <c r="K108" s="103">
        <v>1451.2222222222222</v>
      </c>
      <c r="L108" s="136">
        <v>79.926401311011745</v>
      </c>
      <c r="M108" s="103">
        <f t="shared" ref="M108:O108" si="86">AVERAGE(M96:M107)</f>
        <v>18.111111111111111</v>
      </c>
      <c r="N108" s="103">
        <f t="shared" si="86"/>
        <v>1253.6959524204058</v>
      </c>
      <c r="O108" s="136">
        <f t="shared" si="86"/>
        <v>69.718796454361822</v>
      </c>
      <c r="P108" s="84">
        <f t="shared" ref="P108:P116" si="87">M108-J108</f>
        <v>-0.22222222222222143</v>
      </c>
      <c r="Q108" s="119">
        <f t="shared" ref="Q108:Q116" si="88">O108-L108</f>
        <v>-10.207604856649922</v>
      </c>
      <c r="R108" s="137">
        <f t="shared" ref="R108:R116" si="89">O108/L108</f>
        <v>0.87228744583495232</v>
      </c>
      <c r="S108" s="911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1</v>
      </c>
      <c r="AE108" s="139">
        <f>SUM(AE96:AE107)</f>
        <v>1</v>
      </c>
      <c r="AF108" s="84">
        <f t="shared" si="69"/>
        <v>-197.5262698018164</v>
      </c>
      <c r="AG108" s="623">
        <f t="shared" si="70"/>
        <v>0.86388971531916792</v>
      </c>
      <c r="AH108" s="894"/>
      <c r="AK108" s="404"/>
    </row>
    <row r="109" spans="1:37" ht="19.2" customHeight="1">
      <c r="A109" s="912" t="s">
        <v>459</v>
      </c>
      <c r="B109" s="619" t="s">
        <v>165</v>
      </c>
      <c r="C109" s="626"/>
      <c r="D109" s="264" t="s">
        <v>133</v>
      </c>
      <c r="E109" s="72"/>
      <c r="F109" s="73">
        <v>29.965493443754308</v>
      </c>
      <c r="G109" s="74">
        <v>1960</v>
      </c>
      <c r="H109" s="75">
        <f t="shared" ref="H109:H119" si="90">F109*G109</f>
        <v>58732.367149758444</v>
      </c>
      <c r="I109" s="619"/>
      <c r="J109" s="76">
        <v>18</v>
      </c>
      <c r="K109" s="74">
        <v>1200</v>
      </c>
      <c r="L109" s="77">
        <v>66.666666666666671</v>
      </c>
      <c r="M109" s="617">
        <v>18</v>
      </c>
      <c r="N109" s="74">
        <f t="shared" ref="N109:N116" si="91">G109/W109*60</f>
        <v>1088.8888888888896</v>
      </c>
      <c r="O109" s="77">
        <f t="shared" ref="O109:O116" si="92">N109/M109</f>
        <v>60.493827160493865</v>
      </c>
      <c r="P109" s="78">
        <f t="shared" si="87"/>
        <v>0</v>
      </c>
      <c r="Q109" s="79">
        <f t="shared" si="88"/>
        <v>-6.1728395061728065</v>
      </c>
      <c r="R109" s="620">
        <f t="shared" si="89"/>
        <v>0.90740740740740788</v>
      </c>
      <c r="S109" s="915">
        <f>R121</f>
        <v>0.91532014394738526</v>
      </c>
      <c r="T109" s="265">
        <v>0.5</v>
      </c>
      <c r="U109" s="265">
        <v>0.57499999999999996</v>
      </c>
      <c r="V109" s="266">
        <v>5</v>
      </c>
      <c r="W109" s="616">
        <f t="shared" si="83"/>
        <v>107.99999999999994</v>
      </c>
      <c r="X109" s="83"/>
      <c r="Y109" s="83"/>
      <c r="Z109" s="84"/>
      <c r="AA109" s="84"/>
      <c r="AB109" s="895"/>
      <c r="AC109" s="895"/>
      <c r="AD109" s="629"/>
      <c r="AE109" s="629"/>
      <c r="AF109" s="78">
        <f t="shared" si="69"/>
        <v>-111.1111111111104</v>
      </c>
      <c r="AG109" s="160">
        <f t="shared" si="70"/>
        <v>0.907407407407408</v>
      </c>
      <c r="AH109" s="894">
        <f>AG121</f>
        <v>0.92203924206731347</v>
      </c>
      <c r="AJ109" s="62" t="str">
        <f>A109</f>
        <v>綜合一組
(ET-55)</v>
      </c>
      <c r="AK109" s="404">
        <f>AVERAGE(AK110:AK120)</f>
        <v>5.9999999999999973</v>
      </c>
    </row>
    <row r="110" spans="1:37" ht="19.2" customHeight="1">
      <c r="A110" s="913"/>
      <c r="B110" s="619" t="s">
        <v>165</v>
      </c>
      <c r="C110" s="213"/>
      <c r="D110" s="71" t="s">
        <v>992</v>
      </c>
      <c r="E110" s="215"/>
      <c r="F110" s="73">
        <v>32.42</v>
      </c>
      <c r="G110" s="212">
        <v>2426.25</v>
      </c>
      <c r="H110" s="75">
        <f t="shared" si="90"/>
        <v>78659.025000000009</v>
      </c>
      <c r="I110" s="619">
        <v>1</v>
      </c>
      <c r="J110" s="76">
        <v>15</v>
      </c>
      <c r="K110" s="74">
        <v>1200</v>
      </c>
      <c r="L110" s="77">
        <v>80</v>
      </c>
      <c r="M110" s="617">
        <v>15</v>
      </c>
      <c r="N110" s="74">
        <f t="shared" si="91"/>
        <v>1070.4044117647059</v>
      </c>
      <c r="O110" s="77">
        <f t="shared" si="92"/>
        <v>71.360294117647058</v>
      </c>
      <c r="P110" s="78">
        <f t="shared" si="87"/>
        <v>0</v>
      </c>
      <c r="Q110" s="79">
        <f t="shared" si="88"/>
        <v>-8.639705882352942</v>
      </c>
      <c r="R110" s="620">
        <f t="shared" si="89"/>
        <v>0.8920036764705882</v>
      </c>
      <c r="S110" s="901"/>
      <c r="T110" s="265">
        <v>0.57916666666666661</v>
      </c>
      <c r="U110" s="265">
        <v>0.67361111111111105</v>
      </c>
      <c r="V110" s="266">
        <v>6</v>
      </c>
      <c r="W110" s="616">
        <f t="shared" si="83"/>
        <v>136</v>
      </c>
      <c r="X110" s="227"/>
      <c r="Y110" s="227"/>
      <c r="Z110" s="84"/>
      <c r="AA110" s="84"/>
      <c r="AB110" s="895"/>
      <c r="AC110" s="895"/>
      <c r="AD110" s="629">
        <v>2</v>
      </c>
      <c r="AE110" s="629"/>
      <c r="AF110" s="78">
        <f t="shared" si="69"/>
        <v>-129.59558823529414</v>
      </c>
      <c r="AG110" s="160">
        <f t="shared" si="70"/>
        <v>0.8920036764705882</v>
      </c>
      <c r="AH110" s="894"/>
      <c r="AJ110" s="405">
        <f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913"/>
      <c r="B111" s="619" t="s">
        <v>165</v>
      </c>
      <c r="C111" s="213"/>
      <c r="D111" s="214" t="s">
        <v>109</v>
      </c>
      <c r="E111" s="215"/>
      <c r="F111" s="73">
        <v>34.229999999999997</v>
      </c>
      <c r="G111" s="85">
        <v>1206.4499999999998</v>
      </c>
      <c r="H111" s="75">
        <f t="shared" si="90"/>
        <v>41296.78349999999</v>
      </c>
      <c r="I111" s="629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1"/>
        <v>2068.199999999998</v>
      </c>
      <c r="O111" s="77">
        <f t="shared" si="92"/>
        <v>159.09230769230754</v>
      </c>
      <c r="P111" s="78">
        <f t="shared" si="87"/>
        <v>0</v>
      </c>
      <c r="Q111" s="79">
        <f t="shared" si="88"/>
        <v>-13.984615384615523</v>
      </c>
      <c r="R111" s="620">
        <f t="shared" si="89"/>
        <v>0.91919999999999924</v>
      </c>
      <c r="S111" s="901"/>
      <c r="T111" s="265">
        <v>0.68888888888888877</v>
      </c>
      <c r="U111" s="265">
        <v>0.71319444444444435</v>
      </c>
      <c r="V111" s="266">
        <v>22</v>
      </c>
      <c r="W111" s="616">
        <f t="shared" si="83"/>
        <v>35.000000000000036</v>
      </c>
      <c r="X111" s="83">
        <v>0.6777777777777777</v>
      </c>
      <c r="Y111" s="83">
        <v>0.6875</v>
      </c>
      <c r="Z111" s="84"/>
      <c r="AA111" s="84"/>
      <c r="AB111" s="895"/>
      <c r="AC111" s="895"/>
      <c r="AD111" s="629"/>
      <c r="AE111" s="629"/>
      <c r="AF111" s="78">
        <f t="shared" si="69"/>
        <v>-181.800000000002</v>
      </c>
      <c r="AG111" s="160">
        <f t="shared" si="70"/>
        <v>0.91919999999999913</v>
      </c>
      <c r="AH111" s="894"/>
      <c r="AJ111" s="405">
        <f t="shared" ref="AJ111:AJ120" si="93">IF((IF(V111&lt;10,V111,(X111-U110)*1440))=0,"",IF(V111&lt;10,V111,(X111-U110)*1440))</f>
        <v>5.9999999999999787</v>
      </c>
      <c r="AK111" s="406">
        <f t="shared" ref="AK111:AK120" si="94">IF(AJ111&gt;4,AJ111,"")</f>
        <v>5.9999999999999787</v>
      </c>
    </row>
    <row r="112" spans="1:37" ht="19.2" customHeight="1">
      <c r="A112" s="913"/>
      <c r="B112" s="619" t="s">
        <v>165</v>
      </c>
      <c r="C112" s="213"/>
      <c r="D112" s="214" t="s">
        <v>110</v>
      </c>
      <c r="E112" s="114"/>
      <c r="F112" s="73">
        <v>35.83</v>
      </c>
      <c r="G112" s="85">
        <v>2484.8000000000002</v>
      </c>
      <c r="H112" s="75">
        <f t="shared" si="90"/>
        <v>89030.384000000005</v>
      </c>
      <c r="I112" s="629">
        <v>1</v>
      </c>
      <c r="J112" s="76">
        <v>11</v>
      </c>
      <c r="K112" s="74">
        <v>2250</v>
      </c>
      <c r="L112" s="77">
        <v>204.54545454545453</v>
      </c>
      <c r="M112" s="617">
        <v>11</v>
      </c>
      <c r="N112" s="74">
        <f t="shared" si="91"/>
        <v>2070.6666666666652</v>
      </c>
      <c r="O112" s="77">
        <f t="shared" si="92"/>
        <v>188.24242424242411</v>
      </c>
      <c r="P112" s="78">
        <f t="shared" si="87"/>
        <v>0</v>
      </c>
      <c r="Q112" s="79">
        <f t="shared" si="88"/>
        <v>-16.303030303030425</v>
      </c>
      <c r="R112" s="620">
        <f t="shared" si="89"/>
        <v>0.92029629629629572</v>
      </c>
      <c r="S112" s="901"/>
      <c r="T112" s="265">
        <v>0.71736111111111101</v>
      </c>
      <c r="U112" s="265">
        <v>0.76736111111111105</v>
      </c>
      <c r="V112" s="266">
        <v>6</v>
      </c>
      <c r="W112" s="616">
        <f t="shared" si="83"/>
        <v>72.000000000000057</v>
      </c>
      <c r="X112" s="253"/>
      <c r="Y112" s="253"/>
      <c r="Z112" s="84"/>
      <c r="AA112" s="84"/>
      <c r="AB112" s="895"/>
      <c r="AC112" s="895"/>
      <c r="AD112" s="629"/>
      <c r="AE112" s="629"/>
      <c r="AF112" s="78">
        <f t="shared" si="69"/>
        <v>-179.33333333333485</v>
      </c>
      <c r="AG112" s="160">
        <f t="shared" si="70"/>
        <v>0.92029629629629561</v>
      </c>
      <c r="AH112" s="894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913"/>
      <c r="B113" s="619" t="s">
        <v>166</v>
      </c>
      <c r="C113" s="213"/>
      <c r="D113" s="214" t="s">
        <v>134</v>
      </c>
      <c r="E113" s="114"/>
      <c r="F113" s="73">
        <v>55.56</v>
      </c>
      <c r="G113" s="85">
        <v>1249</v>
      </c>
      <c r="H113" s="75">
        <f t="shared" si="90"/>
        <v>69394.44</v>
      </c>
      <c r="I113" s="629"/>
      <c r="J113" s="76">
        <v>16</v>
      </c>
      <c r="K113" s="74">
        <v>1440</v>
      </c>
      <c r="L113" s="77">
        <v>90</v>
      </c>
      <c r="M113" s="622">
        <v>16</v>
      </c>
      <c r="N113" s="74">
        <f t="shared" si="91"/>
        <v>1338.2142857142867</v>
      </c>
      <c r="O113" s="77">
        <f t="shared" si="92"/>
        <v>83.638392857142918</v>
      </c>
      <c r="P113" s="78">
        <f t="shared" si="87"/>
        <v>0</v>
      </c>
      <c r="Q113" s="79">
        <f t="shared" si="88"/>
        <v>-6.361607142857082</v>
      </c>
      <c r="R113" s="620">
        <f t="shared" si="89"/>
        <v>0.92931547619047683</v>
      </c>
      <c r="S113" s="901"/>
      <c r="T113" s="265">
        <v>0.8076388888888888</v>
      </c>
      <c r="U113" s="265">
        <v>0.84652777777777766</v>
      </c>
      <c r="V113" s="266">
        <v>5</v>
      </c>
      <c r="W113" s="616">
        <f t="shared" si="83"/>
        <v>55.999999999999957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-101.78571428571331</v>
      </c>
      <c r="AG113" s="160">
        <f t="shared" si="70"/>
        <v>0.92931547619047683</v>
      </c>
      <c r="AH113" s="894"/>
      <c r="AJ113" s="405">
        <f t="shared" si="93"/>
        <v>5</v>
      </c>
      <c r="AK113" s="406">
        <f t="shared" si="94"/>
        <v>5</v>
      </c>
    </row>
    <row r="114" spans="1:37" s="255" customFormat="1" ht="19.2" customHeight="1">
      <c r="A114" s="913"/>
      <c r="B114" s="619" t="s">
        <v>166</v>
      </c>
      <c r="C114" s="213"/>
      <c r="D114" s="113" t="s">
        <v>135</v>
      </c>
      <c r="E114" s="72"/>
      <c r="F114" s="73">
        <v>58.17</v>
      </c>
      <c r="G114" s="74">
        <v>1171</v>
      </c>
      <c r="H114" s="75">
        <f t="shared" si="90"/>
        <v>68117.070000000007</v>
      </c>
      <c r="I114" s="629"/>
      <c r="J114" s="76">
        <v>14</v>
      </c>
      <c r="K114" s="74">
        <v>1440</v>
      </c>
      <c r="L114" s="77">
        <v>102.85714285714286</v>
      </c>
      <c r="M114" s="622">
        <v>14</v>
      </c>
      <c r="N114" s="74">
        <f t="shared" si="91"/>
        <v>1351.1538461538469</v>
      </c>
      <c r="O114" s="77">
        <f t="shared" si="92"/>
        <v>96.510989010989064</v>
      </c>
      <c r="P114" s="78">
        <f t="shared" si="87"/>
        <v>0</v>
      </c>
      <c r="Q114" s="79">
        <f t="shared" si="88"/>
        <v>-6.346153846153797</v>
      </c>
      <c r="R114" s="620">
        <f t="shared" si="89"/>
        <v>0.93830128205128249</v>
      </c>
      <c r="S114" s="901"/>
      <c r="T114" s="265">
        <v>0.84999999999999987</v>
      </c>
      <c r="U114" s="265">
        <v>0.88611111111111096</v>
      </c>
      <c r="V114" s="266">
        <v>5</v>
      </c>
      <c r="W114" s="616">
        <f t="shared" si="83"/>
        <v>51.999999999999972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-88.846153846153129</v>
      </c>
      <c r="AG114" s="160">
        <f t="shared" si="70"/>
        <v>0.9383012820512826</v>
      </c>
      <c r="AH114" s="894"/>
      <c r="AJ114" s="405">
        <f t="shared" si="93"/>
        <v>5</v>
      </c>
      <c r="AK114" s="406">
        <f t="shared" si="94"/>
        <v>5</v>
      </c>
    </row>
    <row r="115" spans="1:37" s="255" customFormat="1" ht="19.2" customHeight="1">
      <c r="A115" s="913"/>
      <c r="B115" s="619" t="s">
        <v>166</v>
      </c>
      <c r="C115" s="213"/>
      <c r="D115" s="113" t="s">
        <v>156</v>
      </c>
      <c r="E115" s="114"/>
      <c r="F115" s="73">
        <v>51.06</v>
      </c>
      <c r="G115" s="268">
        <v>1591</v>
      </c>
      <c r="H115" s="75">
        <f t="shared" si="90"/>
        <v>81236.460000000006</v>
      </c>
      <c r="I115" s="629"/>
      <c r="J115" s="76">
        <v>16</v>
      </c>
      <c r="K115" s="74">
        <v>1500</v>
      </c>
      <c r="L115" s="77">
        <v>93.75</v>
      </c>
      <c r="M115" s="622">
        <v>16</v>
      </c>
      <c r="N115" s="74">
        <f t="shared" si="91"/>
        <v>1363.7142857142844</v>
      </c>
      <c r="O115" s="77">
        <f t="shared" si="92"/>
        <v>85.232142857142776</v>
      </c>
      <c r="P115" s="78">
        <f t="shared" si="87"/>
        <v>0</v>
      </c>
      <c r="Q115" s="79">
        <f t="shared" si="88"/>
        <v>-8.5178571428572241</v>
      </c>
      <c r="R115" s="620">
        <f t="shared" si="89"/>
        <v>0.90914285714285625</v>
      </c>
      <c r="S115" s="901"/>
      <c r="T115" s="265">
        <v>0.89097222222222205</v>
      </c>
      <c r="U115" s="265">
        <v>0.93958333333333321</v>
      </c>
      <c r="V115" s="266">
        <v>7</v>
      </c>
      <c r="W115" s="616">
        <f t="shared" si="83"/>
        <v>70.000000000000071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-136.28571428571558</v>
      </c>
      <c r="AG115" s="160">
        <f t="shared" si="70"/>
        <v>0.90914285714285625</v>
      </c>
      <c r="AH115" s="894"/>
      <c r="AJ115" s="405">
        <f t="shared" si="93"/>
        <v>7</v>
      </c>
      <c r="AK115" s="406">
        <f t="shared" si="94"/>
        <v>7</v>
      </c>
    </row>
    <row r="116" spans="1:37" s="255" customFormat="1" ht="19.2" customHeight="1">
      <c r="A116" s="913"/>
      <c r="B116" s="619" t="s">
        <v>166</v>
      </c>
      <c r="C116" s="86"/>
      <c r="D116" s="113" t="s">
        <v>151</v>
      </c>
      <c r="E116" s="114"/>
      <c r="F116" s="73">
        <v>50.49</v>
      </c>
      <c r="G116" s="268">
        <v>1423</v>
      </c>
      <c r="H116" s="75">
        <f t="shared" si="90"/>
        <v>71847.27</v>
      </c>
      <c r="I116" s="629"/>
      <c r="J116" s="76">
        <v>14</v>
      </c>
      <c r="K116" s="74">
        <v>1440</v>
      </c>
      <c r="L116" s="77">
        <v>102.85714285714286</v>
      </c>
      <c r="M116" s="622">
        <v>15</v>
      </c>
      <c r="N116" s="74">
        <f t="shared" si="91"/>
        <v>1377.0967741935497</v>
      </c>
      <c r="O116" s="77">
        <f t="shared" si="92"/>
        <v>91.806451612903317</v>
      </c>
      <c r="P116" s="78">
        <f t="shared" si="87"/>
        <v>1</v>
      </c>
      <c r="Q116" s="79">
        <f t="shared" si="88"/>
        <v>-11.050691244239545</v>
      </c>
      <c r="R116" s="620">
        <f t="shared" si="89"/>
        <v>0.89256272401433778</v>
      </c>
      <c r="S116" s="901"/>
      <c r="T116" s="265">
        <v>0.94444444444444431</v>
      </c>
      <c r="U116" s="265">
        <v>0.98749999999999982</v>
      </c>
      <c r="V116" s="266">
        <v>7</v>
      </c>
      <c r="W116" s="616">
        <f t="shared" si="83"/>
        <v>61.999999999999943</v>
      </c>
      <c r="X116" s="253"/>
      <c r="Y116" s="253"/>
      <c r="Z116" s="254"/>
      <c r="AA116" s="254"/>
      <c r="AB116" s="895"/>
      <c r="AC116" s="895"/>
      <c r="AD116" s="258"/>
      <c r="AE116" s="258"/>
      <c r="AF116" s="78">
        <f t="shared" si="69"/>
        <v>-62.903225806450337</v>
      </c>
      <c r="AG116" s="160">
        <f t="shared" si="70"/>
        <v>0.95631720430107614</v>
      </c>
      <c r="AH116" s="894"/>
      <c r="AJ116" s="405">
        <f t="shared" si="93"/>
        <v>7</v>
      </c>
      <c r="AK116" s="406">
        <f t="shared" si="94"/>
        <v>7</v>
      </c>
    </row>
    <row r="117" spans="1:37" s="255" customFormat="1" ht="19.2" customHeight="1">
      <c r="A117" s="913"/>
      <c r="B117" s="619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629"/>
      <c r="J117" s="76"/>
      <c r="K117" s="74"/>
      <c r="L117" s="77"/>
      <c r="M117" s="622"/>
      <c r="N117" s="74"/>
      <c r="O117" s="77"/>
      <c r="P117" s="78"/>
      <c r="Q117" s="79"/>
      <c r="R117" s="620"/>
      <c r="S117" s="901"/>
      <c r="T117" s="265"/>
      <c r="U117" s="265"/>
      <c r="V117" s="266"/>
      <c r="W117" s="616">
        <f t="shared" si="83"/>
        <v>0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0</v>
      </c>
      <c r="AG117" s="160" t="e">
        <f t="shared" si="70"/>
        <v>#DIV/0!</v>
      </c>
      <c r="AH117" s="894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913"/>
      <c r="B118" s="619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629"/>
      <c r="J118" s="76"/>
      <c r="K118" s="74"/>
      <c r="L118" s="77"/>
      <c r="M118" s="622"/>
      <c r="N118" s="74"/>
      <c r="O118" s="77"/>
      <c r="P118" s="78"/>
      <c r="Q118" s="79"/>
      <c r="R118" s="620"/>
      <c r="S118" s="901"/>
      <c r="T118" s="265"/>
      <c r="U118" s="265"/>
      <c r="V118" s="266"/>
      <c r="W118" s="616">
        <f t="shared" si="83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913"/>
      <c r="B119" s="619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629"/>
      <c r="J119" s="76"/>
      <c r="K119" s="74"/>
      <c r="L119" s="77"/>
      <c r="M119" s="622"/>
      <c r="N119" s="74"/>
      <c r="O119" s="77"/>
      <c r="P119" s="78"/>
      <c r="Q119" s="79"/>
      <c r="R119" s="620"/>
      <c r="S119" s="901"/>
      <c r="T119" s="265"/>
      <c r="U119" s="265"/>
      <c r="V119" s="266"/>
      <c r="W119" s="616">
        <f t="shared" si="83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913"/>
      <c r="B120" s="61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629"/>
      <c r="J120" s="216"/>
      <c r="K120" s="270"/>
      <c r="L120" s="77"/>
      <c r="M120" s="622"/>
      <c r="N120" s="217"/>
      <c r="O120" s="262"/>
      <c r="P120" s="197"/>
      <c r="Q120" s="79"/>
      <c r="R120" s="620"/>
      <c r="S120" s="901"/>
      <c r="T120" s="265"/>
      <c r="U120" s="265"/>
      <c r="V120" s="266"/>
      <c r="W120" s="616">
        <f t="shared" si="83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3"/>
        <v/>
      </c>
      <c r="AK120" s="406" t="str">
        <f t="shared" si="94"/>
        <v/>
      </c>
    </row>
    <row r="121" spans="1:37" ht="19.2" customHeight="1">
      <c r="A121" s="914"/>
      <c r="B121" s="156">
        <v>0</v>
      </c>
      <c r="C121" s="132" t="s">
        <v>544</v>
      </c>
      <c r="D121" s="271" t="s">
        <v>219</v>
      </c>
      <c r="E121" s="272"/>
      <c r="F121" s="205"/>
      <c r="G121" s="273"/>
      <c r="H121" s="274"/>
      <c r="I121" s="275"/>
      <c r="J121" s="238">
        <v>14.625</v>
      </c>
      <c r="K121" s="238">
        <v>1590</v>
      </c>
      <c r="L121" s="239">
        <v>114.21916625041625</v>
      </c>
      <c r="M121" s="238">
        <f>AVERAGE(M109:M120)</f>
        <v>14.75</v>
      </c>
      <c r="N121" s="238">
        <f t="shared" ref="N121:O121" si="95">AVERAGE(N109:N120)</f>
        <v>1466.0423948870284</v>
      </c>
      <c r="O121" s="239">
        <f t="shared" si="95"/>
        <v>104.54710369388133</v>
      </c>
      <c r="P121" s="78">
        <f t="shared" ref="P121:P128" si="96">M121-J121</f>
        <v>0.125</v>
      </c>
      <c r="Q121" s="79">
        <f t="shared" ref="Q121:Q128" si="97">O121-L121</f>
        <v>-9.6720625565349252</v>
      </c>
      <c r="R121" s="209">
        <f t="shared" ref="R121:R128" si="98">O121/L121</f>
        <v>0.91532014394738526</v>
      </c>
      <c r="S121" s="909"/>
      <c r="T121" s="198"/>
      <c r="U121" s="198"/>
      <c r="V121" s="74"/>
      <c r="W121" s="616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2</v>
      </c>
      <c r="AE121" s="139">
        <f>SUM(AE109:AE120)</f>
        <v>0</v>
      </c>
      <c r="AF121" s="78">
        <f>N121-K121</f>
        <v>-123.95760511297158</v>
      </c>
      <c r="AG121" s="160">
        <f>N121/K121</f>
        <v>0.92203924206731347</v>
      </c>
      <c r="AH121" s="894"/>
    </row>
    <row r="122" spans="1:37" ht="19.2" customHeight="1">
      <c r="A122" s="916" t="s">
        <v>1005</v>
      </c>
      <c r="B122" s="168" t="s">
        <v>166</v>
      </c>
      <c r="C122" s="200"/>
      <c r="D122" s="214" t="s">
        <v>123</v>
      </c>
      <c r="E122" s="72"/>
      <c r="F122" s="73">
        <v>51.44</v>
      </c>
      <c r="G122" s="74">
        <v>1237</v>
      </c>
      <c r="H122" s="75">
        <f t="shared" ref="H122:H132" si="99">F122*G122</f>
        <v>63631.28</v>
      </c>
      <c r="I122" s="619"/>
      <c r="J122" s="76">
        <v>20</v>
      </c>
      <c r="K122" s="74">
        <v>1440</v>
      </c>
      <c r="L122" s="77">
        <v>72</v>
      </c>
      <c r="M122" s="617">
        <v>20</v>
      </c>
      <c r="N122" s="212">
        <f t="shared" ref="N122:N128" si="100">G122/W122*60</f>
        <v>1197.0967741935481</v>
      </c>
      <c r="O122" s="276">
        <f t="shared" ref="O122:O128" si="101">N122/M122</f>
        <v>59.854838709677402</v>
      </c>
      <c r="P122" s="140">
        <f t="shared" si="96"/>
        <v>0</v>
      </c>
      <c r="Q122" s="220">
        <f t="shared" si="97"/>
        <v>-12.145161290322598</v>
      </c>
      <c r="R122" s="141">
        <f t="shared" si="98"/>
        <v>0.83131720430107503</v>
      </c>
      <c r="S122" s="910">
        <f>R134</f>
        <v>0.92468001310598946</v>
      </c>
      <c r="T122" s="198">
        <v>0.45833333333333331</v>
      </c>
      <c r="U122" s="198">
        <v>0.50138888888888888</v>
      </c>
      <c r="V122" s="266">
        <v>5</v>
      </c>
      <c r="W122" s="616">
        <f t="shared" si="83"/>
        <v>62.000000000000021</v>
      </c>
      <c r="X122" s="83"/>
      <c r="Y122" s="83"/>
      <c r="Z122" s="84"/>
      <c r="AA122" s="84"/>
      <c r="AB122" s="895"/>
      <c r="AC122" s="895"/>
      <c r="AD122" s="629"/>
      <c r="AE122" s="629"/>
      <c r="AF122" s="78">
        <f t="shared" si="69"/>
        <v>-242.90322580645193</v>
      </c>
      <c r="AG122" s="620">
        <f t="shared" si="70"/>
        <v>0.83131720430107503</v>
      </c>
      <c r="AH122" s="909">
        <f>AG134</f>
        <v>0.92423326339861367</v>
      </c>
      <c r="AJ122" s="62" t="str">
        <f>A122</f>
        <v>綜合二組
(ET-55)</v>
      </c>
      <c r="AK122" s="404">
        <f>AVERAGE(AK123:AK133)</f>
        <v>6.5000000000000187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2091</v>
      </c>
      <c r="H123" s="75">
        <f t="shared" si="99"/>
        <v>122678.97</v>
      </c>
      <c r="I123" s="629"/>
      <c r="J123" s="76">
        <v>19</v>
      </c>
      <c r="K123" s="74">
        <v>1440</v>
      </c>
      <c r="L123" s="77">
        <v>75.78947368421052</v>
      </c>
      <c r="M123" s="622">
        <v>19</v>
      </c>
      <c r="N123" s="85">
        <f t="shared" si="100"/>
        <v>1334.68085106383</v>
      </c>
      <c r="O123" s="118">
        <f t="shared" si="101"/>
        <v>70.246360582306849</v>
      </c>
      <c r="P123" s="84">
        <f t="shared" si="96"/>
        <v>0</v>
      </c>
      <c r="Q123" s="119">
        <f t="shared" si="97"/>
        <v>-5.5431131019036712</v>
      </c>
      <c r="R123" s="623">
        <f t="shared" si="98"/>
        <v>0.92686170212765984</v>
      </c>
      <c r="S123" s="910"/>
      <c r="T123" s="198">
        <v>0.50624999999999998</v>
      </c>
      <c r="U123" s="198">
        <v>0.57152777777777775</v>
      </c>
      <c r="V123" s="266">
        <v>7</v>
      </c>
      <c r="W123" s="616">
        <f t="shared" si="83"/>
        <v>93.999999999999986</v>
      </c>
      <c r="X123" s="83"/>
      <c r="Y123" s="83"/>
      <c r="Z123" s="84"/>
      <c r="AA123" s="84"/>
      <c r="AB123" s="895"/>
      <c r="AC123" s="895"/>
      <c r="AD123" s="629"/>
      <c r="AE123" s="629">
        <v>1</v>
      </c>
      <c r="AF123" s="78">
        <f t="shared" si="69"/>
        <v>-105.31914893617</v>
      </c>
      <c r="AG123" s="620">
        <f t="shared" si="70"/>
        <v>0.92686170212765973</v>
      </c>
      <c r="AH123" s="910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2358</v>
      </c>
      <c r="H124" s="75">
        <f t="shared" si="99"/>
        <v>140348.16</v>
      </c>
      <c r="I124" s="277"/>
      <c r="J124" s="76">
        <v>21</v>
      </c>
      <c r="K124" s="74">
        <v>1385</v>
      </c>
      <c r="L124" s="77">
        <v>65.952380952380949</v>
      </c>
      <c r="M124" s="617">
        <v>21</v>
      </c>
      <c r="N124" s="212">
        <f t="shared" si="100"/>
        <v>1274.5945945945955</v>
      </c>
      <c r="O124" s="276">
        <f t="shared" si="101"/>
        <v>60.694980694980735</v>
      </c>
      <c r="P124" s="140">
        <f t="shared" si="96"/>
        <v>0</v>
      </c>
      <c r="Q124" s="220">
        <f t="shared" si="97"/>
        <v>-5.2574002574002137</v>
      </c>
      <c r="R124" s="141">
        <f t="shared" si="98"/>
        <v>0.92028490584447331</v>
      </c>
      <c r="S124" s="917"/>
      <c r="T124" s="198">
        <v>0.58680555555555547</v>
      </c>
      <c r="U124" s="198">
        <v>0.66388888888888875</v>
      </c>
      <c r="V124" s="266">
        <v>22</v>
      </c>
      <c r="W124" s="616">
        <f t="shared" si="83"/>
        <v>110.99999999999993</v>
      </c>
      <c r="X124" s="227">
        <v>0.57638888888888895</v>
      </c>
      <c r="Y124" s="227">
        <v>0.58611111111111114</v>
      </c>
      <c r="Z124" s="84"/>
      <c r="AA124" s="84"/>
      <c r="AB124" s="895"/>
      <c r="AC124" s="895"/>
      <c r="AD124" s="629"/>
      <c r="AE124" s="629"/>
      <c r="AF124" s="140">
        <f t="shared" si="69"/>
        <v>-110.40540540540451</v>
      </c>
      <c r="AG124" s="141">
        <f t="shared" si="70"/>
        <v>0.92028490584447331</v>
      </c>
      <c r="AH124" s="910"/>
      <c r="AJ124" s="405">
        <f t="shared" si="102"/>
        <v>7.000000000000135</v>
      </c>
      <c r="AK124" s="406">
        <f t="shared" ref="AK124:AK133" si="103">IF(AJ124&gt;4,AJ124,"")</f>
        <v>7.000000000000135</v>
      </c>
    </row>
    <row r="125" spans="1:37" ht="19.2" customHeight="1">
      <c r="A125" s="916"/>
      <c r="B125" s="168" t="s">
        <v>166</v>
      </c>
      <c r="C125" s="127"/>
      <c r="D125" s="71" t="s">
        <v>142</v>
      </c>
      <c r="E125" s="72"/>
      <c r="F125" s="73">
        <v>56.87</v>
      </c>
      <c r="G125" s="74">
        <v>1223</v>
      </c>
      <c r="H125" s="75">
        <f t="shared" si="99"/>
        <v>69552.009999999995</v>
      </c>
      <c r="I125" s="619"/>
      <c r="J125" s="76">
        <v>18</v>
      </c>
      <c r="K125" s="74">
        <v>1636</v>
      </c>
      <c r="L125" s="77">
        <v>90.888888888888886</v>
      </c>
      <c r="M125" s="617">
        <v>18</v>
      </c>
      <c r="N125" s="85">
        <f t="shared" si="100"/>
        <v>1561.2765957446811</v>
      </c>
      <c r="O125" s="118">
        <f t="shared" si="101"/>
        <v>86.737588652482287</v>
      </c>
      <c r="P125" s="84">
        <f t="shared" si="96"/>
        <v>0</v>
      </c>
      <c r="Q125" s="119">
        <f t="shared" si="97"/>
        <v>-4.1513002364065983</v>
      </c>
      <c r="R125" s="623">
        <f t="shared" si="98"/>
        <v>0.9543255475211988</v>
      </c>
      <c r="S125" s="917"/>
      <c r="T125" s="198">
        <v>0.70833333333333337</v>
      </c>
      <c r="U125" s="198">
        <v>0.74097222222222225</v>
      </c>
      <c r="V125" s="266">
        <v>5</v>
      </c>
      <c r="W125" s="616">
        <f t="shared" si="83"/>
        <v>46.999999999999993</v>
      </c>
      <c r="X125" s="93"/>
      <c r="Y125" s="93"/>
      <c r="Z125" s="84"/>
      <c r="AA125" s="84"/>
      <c r="AB125" s="895"/>
      <c r="AC125" s="895"/>
      <c r="AD125" s="629"/>
      <c r="AE125" s="629"/>
      <c r="AF125" s="78">
        <f t="shared" si="69"/>
        <v>-74.723404255318883</v>
      </c>
      <c r="AG125" s="620">
        <f t="shared" si="70"/>
        <v>0.95432554752119869</v>
      </c>
      <c r="AH125" s="911"/>
      <c r="AJ125" s="405">
        <f t="shared" si="102"/>
        <v>5</v>
      </c>
      <c r="AK125" s="406">
        <f t="shared" si="103"/>
        <v>5</v>
      </c>
    </row>
    <row r="126" spans="1:37" ht="19.2" customHeight="1">
      <c r="A126" s="916"/>
      <c r="B126" s="168" t="s">
        <v>166</v>
      </c>
      <c r="C126" s="629"/>
      <c r="D126" s="278" t="s">
        <v>143</v>
      </c>
      <c r="E126" s="215"/>
      <c r="F126" s="73">
        <v>50.67</v>
      </c>
      <c r="G126" s="85">
        <v>1716</v>
      </c>
      <c r="H126" s="75">
        <f t="shared" si="99"/>
        <v>86949.72</v>
      </c>
      <c r="I126" s="629"/>
      <c r="J126" s="76">
        <v>18</v>
      </c>
      <c r="K126" s="74">
        <v>1500</v>
      </c>
      <c r="L126" s="77">
        <v>83.333333333333329</v>
      </c>
      <c r="M126" s="622">
        <v>18</v>
      </c>
      <c r="N126" s="212">
        <f t="shared" si="100"/>
        <v>1470.8571428571415</v>
      </c>
      <c r="O126" s="276">
        <f t="shared" si="101"/>
        <v>81.714285714285637</v>
      </c>
      <c r="P126" s="140">
        <f t="shared" si="96"/>
        <v>0</v>
      </c>
      <c r="Q126" s="220">
        <f t="shared" si="97"/>
        <v>-1.6190476190476915</v>
      </c>
      <c r="R126" s="141">
        <f t="shared" si="98"/>
        <v>0.98057142857142765</v>
      </c>
      <c r="S126" s="917"/>
      <c r="T126" s="198">
        <v>0.74513888888888891</v>
      </c>
      <c r="U126" s="198">
        <v>0.79375000000000007</v>
      </c>
      <c r="V126" s="266">
        <v>6</v>
      </c>
      <c r="W126" s="616">
        <f t="shared" si="83"/>
        <v>70.000000000000071</v>
      </c>
      <c r="X126" s="93"/>
      <c r="Y126" s="93"/>
      <c r="Z126" s="84"/>
      <c r="AA126" s="84"/>
      <c r="AB126" s="895"/>
      <c r="AC126" s="895"/>
      <c r="AD126" s="629"/>
      <c r="AE126" s="629"/>
      <c r="AF126" s="140">
        <f t="shared" si="69"/>
        <v>-29.142857142858475</v>
      </c>
      <c r="AG126" s="141">
        <f t="shared" si="70"/>
        <v>0.98057142857142765</v>
      </c>
      <c r="AH126" s="911"/>
      <c r="AJ126" s="405">
        <f t="shared" si="102"/>
        <v>6</v>
      </c>
      <c r="AK126" s="406">
        <f t="shared" si="103"/>
        <v>6</v>
      </c>
    </row>
    <row r="127" spans="1:37" ht="19.2" customHeight="1">
      <c r="A127" s="916"/>
      <c r="B127" s="168" t="s">
        <v>166</v>
      </c>
      <c r="C127" s="260"/>
      <c r="D127" s="279" t="s">
        <v>190</v>
      </c>
      <c r="E127" s="114"/>
      <c r="F127" s="73">
        <v>47.6</v>
      </c>
      <c r="G127" s="246">
        <v>2324</v>
      </c>
      <c r="H127" s="75">
        <f t="shared" si="99"/>
        <v>110622.40000000001</v>
      </c>
      <c r="I127" s="258"/>
      <c r="J127" s="76">
        <v>21</v>
      </c>
      <c r="K127" s="74">
        <v>1440</v>
      </c>
      <c r="L127" s="77">
        <v>68.571428571428569</v>
      </c>
      <c r="M127" s="617">
        <v>21</v>
      </c>
      <c r="N127" s="85">
        <f t="shared" si="100"/>
        <v>1367.0588235294122</v>
      </c>
      <c r="O127" s="118">
        <f t="shared" si="101"/>
        <v>65.098039215686299</v>
      </c>
      <c r="P127" s="84">
        <f t="shared" si="96"/>
        <v>0</v>
      </c>
      <c r="Q127" s="119">
        <f t="shared" si="97"/>
        <v>-3.4733893557422704</v>
      </c>
      <c r="R127" s="623">
        <f t="shared" si="98"/>
        <v>0.94934640522875857</v>
      </c>
      <c r="S127" s="917"/>
      <c r="T127" s="198">
        <v>0.79861111111111116</v>
      </c>
      <c r="U127" s="198">
        <v>0.86944444444444446</v>
      </c>
      <c r="V127" s="619">
        <v>7</v>
      </c>
      <c r="W127" s="616">
        <f t="shared" si="83"/>
        <v>101.99999999999996</v>
      </c>
      <c r="X127" s="93"/>
      <c r="Y127" s="93"/>
      <c r="Z127" s="84"/>
      <c r="AA127" s="84"/>
      <c r="AB127" s="895"/>
      <c r="AC127" s="895"/>
      <c r="AD127" s="629"/>
      <c r="AE127" s="629"/>
      <c r="AF127" s="140">
        <f t="shared" si="69"/>
        <v>-72.941176470587834</v>
      </c>
      <c r="AG127" s="141">
        <f t="shared" si="70"/>
        <v>0.94934640522875846</v>
      </c>
      <c r="AH127" s="911"/>
      <c r="AJ127" s="405">
        <f t="shared" si="102"/>
        <v>7</v>
      </c>
      <c r="AK127" s="406">
        <f t="shared" si="103"/>
        <v>7</v>
      </c>
    </row>
    <row r="128" spans="1:37" ht="19.2" customHeight="1">
      <c r="A128" s="916"/>
      <c r="B128" s="168" t="s">
        <v>166</v>
      </c>
      <c r="C128" s="190"/>
      <c r="D128" s="88" t="s">
        <v>941</v>
      </c>
      <c r="E128" s="114"/>
      <c r="F128" s="73">
        <v>57.3</v>
      </c>
      <c r="G128" s="85">
        <v>2906</v>
      </c>
      <c r="H128" s="75">
        <f t="shared" si="99"/>
        <v>166513.79999999999</v>
      </c>
      <c r="I128" s="629"/>
      <c r="J128" s="76">
        <v>16</v>
      </c>
      <c r="K128" s="74">
        <v>1636</v>
      </c>
      <c r="L128" s="77">
        <v>102.25</v>
      </c>
      <c r="M128" s="622">
        <v>16</v>
      </c>
      <c r="N128" s="212">
        <f t="shared" si="100"/>
        <v>1477.6271186440672</v>
      </c>
      <c r="O128" s="276">
        <f t="shared" si="101"/>
        <v>92.3516949152542</v>
      </c>
      <c r="P128" s="140">
        <f t="shared" si="96"/>
        <v>0</v>
      </c>
      <c r="Q128" s="220">
        <f t="shared" si="97"/>
        <v>-9.8983050847458003</v>
      </c>
      <c r="R128" s="141">
        <f t="shared" si="98"/>
        <v>0.90319506029588459</v>
      </c>
      <c r="S128" s="917"/>
      <c r="T128" s="198">
        <v>0.88472222222222219</v>
      </c>
      <c r="U128" s="198">
        <v>0.96666666666666667</v>
      </c>
      <c r="V128" s="619">
        <v>22</v>
      </c>
      <c r="W128" s="616">
        <f t="shared" si="83"/>
        <v>118.00000000000006</v>
      </c>
      <c r="X128" s="93">
        <v>0.87430555555555556</v>
      </c>
      <c r="Y128" s="93">
        <v>0.88402777777777775</v>
      </c>
      <c r="Z128" s="84"/>
      <c r="AA128" s="84"/>
      <c r="AB128" s="895"/>
      <c r="AC128" s="895"/>
      <c r="AD128" s="629">
        <v>1</v>
      </c>
      <c r="AE128" s="629"/>
      <c r="AF128" s="78">
        <f t="shared" si="69"/>
        <v>-158.3728813559328</v>
      </c>
      <c r="AG128" s="620">
        <f t="shared" si="70"/>
        <v>0.90319506029588459</v>
      </c>
      <c r="AH128" s="911"/>
      <c r="AJ128" s="405">
        <f t="shared" si="102"/>
        <v>6.9999999999999751</v>
      </c>
      <c r="AK128" s="406">
        <f t="shared" si="103"/>
        <v>6.9999999999999751</v>
      </c>
    </row>
    <row r="129" spans="1:37" ht="19.2" customHeight="1">
      <c r="A129" s="916"/>
      <c r="B129" s="168">
        <v>0</v>
      </c>
      <c r="C129" s="190"/>
      <c r="D129" s="88"/>
      <c r="E129" s="90"/>
      <c r="F129" s="73" t="s">
        <v>161</v>
      </c>
      <c r="G129" s="85"/>
      <c r="H129" s="75">
        <f t="shared" si="99"/>
        <v>0</v>
      </c>
      <c r="I129" s="629"/>
      <c r="J129" s="76"/>
      <c r="K129" s="74"/>
      <c r="L129" s="77"/>
      <c r="M129" s="129"/>
      <c r="N129" s="85"/>
      <c r="O129" s="118"/>
      <c r="P129" s="84"/>
      <c r="Q129" s="119"/>
      <c r="R129" s="623"/>
      <c r="S129" s="917"/>
      <c r="T129" s="198"/>
      <c r="U129" s="198"/>
      <c r="V129" s="619"/>
      <c r="W129" s="616">
        <f t="shared" si="83"/>
        <v>0</v>
      </c>
      <c r="X129" s="93"/>
      <c r="Y129" s="93"/>
      <c r="Z129" s="84"/>
      <c r="AA129" s="84"/>
      <c r="AB129" s="895"/>
      <c r="AC129" s="895"/>
      <c r="AD129" s="629"/>
      <c r="AE129" s="629"/>
      <c r="AF129" s="140">
        <f t="shared" si="69"/>
        <v>0</v>
      </c>
      <c r="AG129" s="141" t="e">
        <f t="shared" si="70"/>
        <v>#DIV/0!</v>
      </c>
      <c r="AH129" s="911"/>
      <c r="AJ129" s="405" t="str">
        <f t="shared" si="102"/>
        <v/>
      </c>
      <c r="AK129" s="406" t="str">
        <f t="shared" si="103"/>
        <v/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629"/>
      <c r="J130" s="76"/>
      <c r="K130" s="74"/>
      <c r="L130" s="77"/>
      <c r="M130" s="129"/>
      <c r="N130" s="85"/>
      <c r="O130" s="118"/>
      <c r="P130" s="84"/>
      <c r="Q130" s="119"/>
      <c r="R130" s="623"/>
      <c r="S130" s="917"/>
      <c r="T130" s="198"/>
      <c r="U130" s="198"/>
      <c r="V130" s="619"/>
      <c r="W130" s="616">
        <f t="shared" si="83"/>
        <v>0</v>
      </c>
      <c r="X130" s="93"/>
      <c r="Y130" s="93"/>
      <c r="Z130" s="84"/>
      <c r="AA130" s="84"/>
      <c r="AB130" s="895"/>
      <c r="AC130" s="895"/>
      <c r="AD130" s="629"/>
      <c r="AE130" s="629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619"/>
      <c r="W131" s="616">
        <f t="shared" si="83"/>
        <v>0</v>
      </c>
      <c r="X131" s="93"/>
      <c r="Y131" s="93"/>
      <c r="Z131" s="84"/>
      <c r="AA131" s="84"/>
      <c r="AB131" s="895"/>
      <c r="AC131" s="895"/>
      <c r="AD131" s="629"/>
      <c r="AE131" s="629"/>
      <c r="AF131" s="78">
        <f t="shared" si="69"/>
        <v>0</v>
      </c>
      <c r="AG131" s="620" t="e">
        <f t="shared" si="70"/>
        <v>#DIV/0!</v>
      </c>
      <c r="AH131" s="911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629"/>
      <c r="J132" s="129"/>
      <c r="K132" s="85"/>
      <c r="L132" s="118"/>
      <c r="M132" s="622"/>
      <c r="N132" s="85"/>
      <c r="O132" s="118"/>
      <c r="P132" s="84"/>
      <c r="Q132" s="119"/>
      <c r="R132" s="623"/>
      <c r="S132" s="917"/>
      <c r="T132" s="198"/>
      <c r="U132" s="198"/>
      <c r="V132" s="619"/>
      <c r="W132" s="616">
        <f t="shared" si="83"/>
        <v>0</v>
      </c>
      <c r="X132" s="93"/>
      <c r="Y132" s="93"/>
      <c r="Z132" s="84"/>
      <c r="AA132" s="84"/>
      <c r="AB132" s="895"/>
      <c r="AC132" s="895"/>
      <c r="AD132" s="629"/>
      <c r="AE132" s="629"/>
      <c r="AF132" s="104"/>
      <c r="AG132" s="621"/>
      <c r="AH132" s="911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629"/>
      <c r="J133" s="129"/>
      <c r="K133" s="85"/>
      <c r="L133" s="118"/>
      <c r="M133" s="622"/>
      <c r="N133" s="85"/>
      <c r="O133" s="118"/>
      <c r="P133" s="84"/>
      <c r="Q133" s="119"/>
      <c r="R133" s="623"/>
      <c r="S133" s="917"/>
      <c r="T133" s="198"/>
      <c r="U133" s="198"/>
      <c r="V133" s="619"/>
      <c r="W133" s="282">
        <f t="shared" si="83"/>
        <v>0</v>
      </c>
      <c r="X133" s="93"/>
      <c r="Y133" s="93"/>
      <c r="Z133" s="84"/>
      <c r="AA133" s="84"/>
      <c r="AB133" s="895"/>
      <c r="AC133" s="895"/>
      <c r="AD133" s="629"/>
      <c r="AE133" s="629"/>
      <c r="AF133" s="104"/>
      <c r="AG133" s="621"/>
      <c r="AH133" s="911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916"/>
      <c r="B134" s="203">
        <v>0</v>
      </c>
      <c r="C134" s="132" t="s">
        <v>462</v>
      </c>
      <c r="D134" s="891" t="s">
        <v>219</v>
      </c>
      <c r="E134" s="891"/>
      <c r="F134" s="222"/>
      <c r="G134" s="103"/>
      <c r="H134" s="134"/>
      <c r="I134" s="283"/>
      <c r="J134" s="284">
        <v>19</v>
      </c>
      <c r="K134" s="284">
        <v>1496.7142857142858</v>
      </c>
      <c r="L134" s="285">
        <v>79.826500775748883</v>
      </c>
      <c r="M134" s="284">
        <f t="shared" ref="M134:O134" si="104">AVERAGE(M122:M133)</f>
        <v>19</v>
      </c>
      <c r="N134" s="284">
        <f t="shared" si="104"/>
        <v>1383.3131286610394</v>
      </c>
      <c r="O134" s="285">
        <f t="shared" si="104"/>
        <v>73.813969783524755</v>
      </c>
      <c r="P134" s="81">
        <f t="shared" ref="P134:P144" si="105">M134-J134</f>
        <v>0</v>
      </c>
      <c r="Q134" s="178">
        <f t="shared" ref="Q134:Q144" si="106">O134-L134</f>
        <v>-6.0125309922241286</v>
      </c>
      <c r="R134" s="286">
        <f t="shared" ref="R134:R144" si="107">O134/L134</f>
        <v>0.92468001310598946</v>
      </c>
      <c r="S134" s="910"/>
      <c r="T134" s="198"/>
      <c r="U134" s="198"/>
      <c r="V134" s="619"/>
      <c r="W134" s="619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1</v>
      </c>
      <c r="AE134" s="139">
        <f>SUM(AE122:AE133)</f>
        <v>1</v>
      </c>
      <c r="AF134" s="78">
        <f t="shared" si="69"/>
        <v>-113.40115705324638</v>
      </c>
      <c r="AG134" s="620">
        <f t="shared" si="70"/>
        <v>0.92423326339861367</v>
      </c>
      <c r="AH134" s="911"/>
    </row>
    <row r="135" spans="1:37" ht="19.2" customHeight="1">
      <c r="A135" s="897" t="s">
        <v>943</v>
      </c>
      <c r="B135" s="619" t="s">
        <v>166</v>
      </c>
      <c r="C135" s="629"/>
      <c r="D135" s="113" t="s">
        <v>120</v>
      </c>
      <c r="E135" s="114"/>
      <c r="F135" s="73">
        <v>54.09</v>
      </c>
      <c r="G135" s="85">
        <v>1931.2</v>
      </c>
      <c r="H135" s="287">
        <f t="shared" ref="H135:H146" si="108">F135*G135</f>
        <v>104458.60800000001</v>
      </c>
      <c r="I135" s="629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4" si="109">G135/W135*60</f>
        <v>1301.9325842696617</v>
      </c>
      <c r="O135" s="149">
        <f t="shared" ref="O135:O144" si="110">N135/M135</f>
        <v>81.370786516853855</v>
      </c>
      <c r="P135" s="84">
        <f t="shared" si="105"/>
        <v>0</v>
      </c>
      <c r="Q135" s="119">
        <f t="shared" si="106"/>
        <v>-12.379213483146145</v>
      </c>
      <c r="R135" s="623">
        <f t="shared" si="107"/>
        <v>0.86795505617977442</v>
      </c>
      <c r="S135" s="901">
        <f>R147</f>
        <v>0.93792742424298492</v>
      </c>
      <c r="T135" s="288">
        <v>0.45833333333333331</v>
      </c>
      <c r="U135" s="198">
        <v>0.52013888888888893</v>
      </c>
      <c r="V135" s="153">
        <v>5</v>
      </c>
      <c r="W135" s="289">
        <f t="shared" ref="W135:W147" si="111">(U135-T135)*24*60</f>
        <v>89.000000000000085</v>
      </c>
      <c r="X135" s="83"/>
      <c r="Y135" s="83"/>
      <c r="Z135" s="84"/>
      <c r="AA135" s="84"/>
      <c r="AB135" s="895"/>
      <c r="AC135" s="895"/>
      <c r="AD135" s="629"/>
      <c r="AE135" s="629"/>
      <c r="AF135" s="150">
        <f t="shared" si="69"/>
        <v>-198.06741573033833</v>
      </c>
      <c r="AG135" s="155">
        <f t="shared" si="70"/>
        <v>0.86795505617977442</v>
      </c>
      <c r="AH135" s="894">
        <f>AG147</f>
        <v>0.93964478670600049</v>
      </c>
      <c r="AJ135" s="62" t="str">
        <f>A135</f>
        <v>綜合三組
(ET-55)</v>
      </c>
      <c r="AK135" s="404">
        <f>AVERAGE(AK136:AK146)</f>
        <v>6.8750000000000338</v>
      </c>
    </row>
    <row r="136" spans="1:37" ht="19.2" customHeight="1">
      <c r="A136" s="898"/>
      <c r="B136" s="619" t="s">
        <v>166</v>
      </c>
      <c r="C136" s="629"/>
      <c r="D136" s="113" t="s">
        <v>196</v>
      </c>
      <c r="E136" s="114"/>
      <c r="F136" s="73">
        <v>57.3</v>
      </c>
      <c r="G136" s="85">
        <v>885</v>
      </c>
      <c r="H136" s="116">
        <f t="shared" si="108"/>
        <v>50710.5</v>
      </c>
      <c r="I136" s="629"/>
      <c r="J136" s="76">
        <v>19</v>
      </c>
      <c r="K136" s="85">
        <v>1440</v>
      </c>
      <c r="L136" s="118">
        <v>75.78947368421052</v>
      </c>
      <c r="M136" s="622">
        <v>19</v>
      </c>
      <c r="N136" s="85">
        <f t="shared" si="109"/>
        <v>1361.5384615384608</v>
      </c>
      <c r="O136" s="118">
        <f t="shared" si="110"/>
        <v>71.659919028340042</v>
      </c>
      <c r="P136" s="84">
        <f t="shared" si="105"/>
        <v>0</v>
      </c>
      <c r="Q136" s="119">
        <f t="shared" si="106"/>
        <v>-4.1295546558704785</v>
      </c>
      <c r="R136" s="623">
        <f t="shared" si="107"/>
        <v>0.94551282051282004</v>
      </c>
      <c r="S136" s="901"/>
      <c r="T136" s="288">
        <v>0.52500000000000002</v>
      </c>
      <c r="U136" s="198">
        <v>0.55208333333333337</v>
      </c>
      <c r="V136" s="153">
        <v>7</v>
      </c>
      <c r="W136" s="289">
        <f t="shared" si="111"/>
        <v>39.000000000000021</v>
      </c>
      <c r="X136" s="83"/>
      <c r="Y136" s="83"/>
      <c r="Z136" s="84"/>
      <c r="AA136" s="84"/>
      <c r="AB136" s="895"/>
      <c r="AC136" s="895"/>
      <c r="AD136" s="629"/>
      <c r="AE136" s="629"/>
      <c r="AF136" s="78">
        <f t="shared" si="69"/>
        <v>-78.461538461539249</v>
      </c>
      <c r="AG136" s="160">
        <f t="shared" si="70"/>
        <v>0.94551282051281993</v>
      </c>
      <c r="AH136" s="894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619" t="s">
        <v>166</v>
      </c>
      <c r="C137" s="629"/>
      <c r="D137" s="113" t="s">
        <v>146</v>
      </c>
      <c r="E137" s="114"/>
      <c r="F137" s="73">
        <v>53.27</v>
      </c>
      <c r="G137" s="246">
        <v>1380</v>
      </c>
      <c r="H137" s="116">
        <f t="shared" si="108"/>
        <v>73512.600000000006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1314.2857142857156</v>
      </c>
      <c r="O137" s="149">
        <f t="shared" si="110"/>
        <v>82.142857142857224</v>
      </c>
      <c r="P137" s="84">
        <f t="shared" si="105"/>
        <v>0</v>
      </c>
      <c r="Q137" s="119">
        <f t="shared" si="106"/>
        <v>-11.607142857142776</v>
      </c>
      <c r="R137" s="623">
        <f t="shared" si="107"/>
        <v>0.87619047619047707</v>
      </c>
      <c r="S137" s="901"/>
      <c r="T137" s="198">
        <v>0.56736111111111109</v>
      </c>
      <c r="U137" s="198">
        <v>0.61111111111111105</v>
      </c>
      <c r="V137" s="290">
        <v>22</v>
      </c>
      <c r="W137" s="289">
        <f t="shared" si="111"/>
        <v>62.999999999999936</v>
      </c>
      <c r="X137" s="83">
        <v>0.55694444444444446</v>
      </c>
      <c r="Y137" s="83">
        <v>0.56666666666666665</v>
      </c>
      <c r="Z137" s="84"/>
      <c r="AA137" s="84"/>
      <c r="AB137" s="895"/>
      <c r="AC137" s="895"/>
      <c r="AD137" s="629"/>
      <c r="AE137" s="629"/>
      <c r="AF137" s="78">
        <f t="shared" si="69"/>
        <v>-185.71428571428442</v>
      </c>
      <c r="AG137" s="160">
        <f t="shared" si="70"/>
        <v>0.87619047619047707</v>
      </c>
      <c r="AH137" s="894"/>
      <c r="AJ137" s="405">
        <f t="shared" si="112"/>
        <v>6.9999999999999751</v>
      </c>
      <c r="AK137" s="406">
        <f t="shared" ref="AK137:AK146" si="113">IF(AJ137&gt;4,AJ137,"")</f>
        <v>6.9999999999999751</v>
      </c>
    </row>
    <row r="138" spans="1:37" ht="19.2" customHeight="1">
      <c r="A138" s="898"/>
      <c r="B138" s="619" t="s">
        <v>166</v>
      </c>
      <c r="C138" s="260"/>
      <c r="D138" s="113" t="s">
        <v>145</v>
      </c>
      <c r="E138" s="114"/>
      <c r="F138" s="73">
        <v>50.67</v>
      </c>
      <c r="G138" s="85">
        <v>1311</v>
      </c>
      <c r="H138" s="116">
        <f t="shared" si="108"/>
        <v>66428.37</v>
      </c>
      <c r="I138" s="629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1311.0000000000011</v>
      </c>
      <c r="O138" s="118">
        <f t="shared" si="110"/>
        <v>72.8333333333334</v>
      </c>
      <c r="P138" s="84">
        <f t="shared" si="105"/>
        <v>0</v>
      </c>
      <c r="Q138" s="119">
        <f t="shared" si="106"/>
        <v>-10.499999999999929</v>
      </c>
      <c r="R138" s="623">
        <f t="shared" si="107"/>
        <v>0.87400000000000089</v>
      </c>
      <c r="S138" s="901"/>
      <c r="T138" s="198">
        <v>0.61597222222222214</v>
      </c>
      <c r="U138" s="198">
        <v>0.65763888888888877</v>
      </c>
      <c r="V138" s="290">
        <v>7</v>
      </c>
      <c r="W138" s="289">
        <f t="shared" si="111"/>
        <v>59.999999999999943</v>
      </c>
      <c r="X138" s="83"/>
      <c r="Y138" s="83"/>
      <c r="Z138" s="84"/>
      <c r="AA138" s="84"/>
      <c r="AB138" s="895"/>
      <c r="AC138" s="895"/>
      <c r="AD138" s="629"/>
      <c r="AE138" s="629"/>
      <c r="AF138" s="78">
        <f t="shared" si="69"/>
        <v>-188.99999999999886</v>
      </c>
      <c r="AG138" s="160">
        <f t="shared" si="70"/>
        <v>0.87400000000000078</v>
      </c>
      <c r="AH138" s="894"/>
      <c r="AJ138" s="405">
        <f t="shared" si="112"/>
        <v>7</v>
      </c>
      <c r="AK138" s="406">
        <f t="shared" si="113"/>
        <v>7</v>
      </c>
    </row>
    <row r="139" spans="1:37" ht="19.2" customHeight="1">
      <c r="A139" s="898"/>
      <c r="B139" s="619" t="s">
        <v>166</v>
      </c>
      <c r="C139" s="626"/>
      <c r="D139" s="71" t="s">
        <v>148</v>
      </c>
      <c r="E139" s="72"/>
      <c r="F139" s="73">
        <v>50.98</v>
      </c>
      <c r="G139" s="85">
        <v>1916</v>
      </c>
      <c r="H139" s="116">
        <f t="shared" si="108"/>
        <v>97677.68</v>
      </c>
      <c r="I139" s="629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1401.9512195121945</v>
      </c>
      <c r="O139" s="149">
        <f t="shared" si="110"/>
        <v>70.097560975609724</v>
      </c>
      <c r="P139" s="84">
        <f t="shared" si="105"/>
        <v>0</v>
      </c>
      <c r="Q139" s="119">
        <f t="shared" si="106"/>
        <v>-1.9024390243902758</v>
      </c>
      <c r="R139" s="623">
        <f t="shared" si="107"/>
        <v>0.97357723577235733</v>
      </c>
      <c r="S139" s="901"/>
      <c r="T139" s="198">
        <v>0.69722222222222208</v>
      </c>
      <c r="U139" s="198">
        <v>0.75416666666666654</v>
      </c>
      <c r="V139" s="291">
        <v>4</v>
      </c>
      <c r="W139" s="289">
        <f t="shared" si="111"/>
        <v>82.000000000000028</v>
      </c>
      <c r="X139" s="83"/>
      <c r="Y139" s="83"/>
      <c r="Z139" s="84"/>
      <c r="AA139" s="84"/>
      <c r="AB139" s="895"/>
      <c r="AC139" s="895"/>
      <c r="AD139" s="629"/>
      <c r="AE139" s="629"/>
      <c r="AF139" s="78">
        <f t="shared" si="69"/>
        <v>-38.048780487805516</v>
      </c>
      <c r="AG139" s="160">
        <f t="shared" si="70"/>
        <v>0.97357723577235733</v>
      </c>
      <c r="AH139" s="894"/>
      <c r="AJ139" s="405">
        <f t="shared" si="112"/>
        <v>4</v>
      </c>
      <c r="AK139" s="406" t="str">
        <f t="shared" si="113"/>
        <v/>
      </c>
    </row>
    <row r="140" spans="1:37" ht="19.2" customHeight="1">
      <c r="A140" s="899"/>
      <c r="B140" s="619" t="s">
        <v>166</v>
      </c>
      <c r="C140" s="626"/>
      <c r="D140" s="292" t="s">
        <v>149</v>
      </c>
      <c r="E140" s="114"/>
      <c r="F140" s="73">
        <v>50.92</v>
      </c>
      <c r="G140" s="85">
        <v>2094</v>
      </c>
      <c r="H140" s="116">
        <f t="shared" si="108"/>
        <v>106626.48000000001</v>
      </c>
      <c r="I140" s="629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1427.7272727272727</v>
      </c>
      <c r="O140" s="149">
        <f t="shared" si="110"/>
        <v>75.143540669856463</v>
      </c>
      <c r="P140" s="84">
        <f t="shared" si="105"/>
        <v>0</v>
      </c>
      <c r="Q140" s="119">
        <f t="shared" si="106"/>
        <v>-0.64593301435405692</v>
      </c>
      <c r="R140" s="623">
        <f t="shared" si="107"/>
        <v>0.99147727272727282</v>
      </c>
      <c r="S140" s="902"/>
      <c r="T140" s="232">
        <v>0.75902777777777763</v>
      </c>
      <c r="U140" s="293">
        <v>0.82013888888888875</v>
      </c>
      <c r="V140" s="294">
        <v>7</v>
      </c>
      <c r="W140" s="289">
        <f t="shared" si="111"/>
        <v>88</v>
      </c>
      <c r="X140" s="83"/>
      <c r="Y140" s="83"/>
      <c r="Z140" s="84"/>
      <c r="AA140" s="84"/>
      <c r="AB140" s="895"/>
      <c r="AC140" s="895"/>
      <c r="AD140" s="629"/>
      <c r="AE140" s="629"/>
      <c r="AF140" s="78">
        <f t="shared" si="69"/>
        <v>-12.272727272727252</v>
      </c>
      <c r="AG140" s="160">
        <f t="shared" si="70"/>
        <v>0.99147727272727271</v>
      </c>
      <c r="AH140" s="894"/>
      <c r="AJ140" s="405">
        <f t="shared" si="112"/>
        <v>7</v>
      </c>
      <c r="AK140" s="406">
        <f t="shared" si="113"/>
        <v>7</v>
      </c>
    </row>
    <row r="141" spans="1:37" ht="19.2" customHeight="1">
      <c r="A141" s="899"/>
      <c r="B141" s="619" t="s">
        <v>166</v>
      </c>
      <c r="C141" s="626"/>
      <c r="D141" s="71" t="s">
        <v>155</v>
      </c>
      <c r="E141" s="295"/>
      <c r="F141" s="73">
        <v>54.09</v>
      </c>
      <c r="G141" s="85">
        <v>1297</v>
      </c>
      <c r="H141" s="116">
        <f t="shared" si="108"/>
        <v>70154.73000000001</v>
      </c>
      <c r="I141" s="629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9"/>
        <v>1389.6428571428582</v>
      </c>
      <c r="O141" s="118">
        <f t="shared" si="110"/>
        <v>73.139097744360967</v>
      </c>
      <c r="P141" s="84">
        <f t="shared" si="105"/>
        <v>0</v>
      </c>
      <c r="Q141" s="119">
        <f t="shared" si="106"/>
        <v>-2.6503759398495532</v>
      </c>
      <c r="R141" s="623">
        <f t="shared" si="107"/>
        <v>0.96502976190476286</v>
      </c>
      <c r="S141" s="902"/>
      <c r="T141" s="232">
        <v>0.83541666666666647</v>
      </c>
      <c r="U141" s="293">
        <v>0.87430555555555534</v>
      </c>
      <c r="V141" s="86">
        <v>22</v>
      </c>
      <c r="W141" s="289">
        <f t="shared" si="111"/>
        <v>55.999999999999957</v>
      </c>
      <c r="X141" s="83">
        <v>0.82500000000000007</v>
      </c>
      <c r="Y141" s="83">
        <v>0.83472222222222225</v>
      </c>
      <c r="Z141" s="84"/>
      <c r="AA141" s="84"/>
      <c r="AB141" s="895"/>
      <c r="AC141" s="895"/>
      <c r="AD141" s="629"/>
      <c r="AE141" s="629"/>
      <c r="AF141" s="78">
        <f t="shared" si="69"/>
        <v>-50.357142857141753</v>
      </c>
      <c r="AG141" s="160">
        <f t="shared" si="70"/>
        <v>0.96502976190476264</v>
      </c>
      <c r="AH141" s="894"/>
      <c r="AJ141" s="405">
        <f>IF((IF(V141&lt;10,V141,(X141-U140)*1440))=0,"",IF(V141&lt;10,V141,(X141-U140)*1440))</f>
        <v>7.0000000000002949</v>
      </c>
      <c r="AK141" s="406">
        <f>IF(AJ141&gt;4,AJ141,"")</f>
        <v>7.0000000000002949</v>
      </c>
    </row>
    <row r="142" spans="1:37" ht="19.2" customHeight="1">
      <c r="A142" s="899"/>
      <c r="B142" s="619" t="s">
        <v>166</v>
      </c>
      <c r="C142" s="626"/>
      <c r="D142" s="71" t="s">
        <v>137</v>
      </c>
      <c r="E142" s="295"/>
      <c r="F142" s="73">
        <v>56.43</v>
      </c>
      <c r="G142" s="85">
        <v>1162</v>
      </c>
      <c r="H142" s="116">
        <f t="shared" si="108"/>
        <v>65571.66</v>
      </c>
      <c r="I142" s="629"/>
      <c r="J142" s="76">
        <v>16</v>
      </c>
      <c r="K142" s="85">
        <v>1500</v>
      </c>
      <c r="L142" s="118">
        <v>93.75</v>
      </c>
      <c r="M142" s="267">
        <v>16</v>
      </c>
      <c r="N142" s="85">
        <f t="shared" si="109"/>
        <v>1452.5000000000005</v>
      </c>
      <c r="O142" s="149">
        <f t="shared" si="110"/>
        <v>90.781250000000028</v>
      </c>
      <c r="P142" s="84">
        <f t="shared" si="105"/>
        <v>0</v>
      </c>
      <c r="Q142" s="119">
        <f t="shared" si="106"/>
        <v>-2.9687499999999716</v>
      </c>
      <c r="R142" s="623">
        <f t="shared" si="107"/>
        <v>0.9683333333333336</v>
      </c>
      <c r="S142" s="902"/>
      <c r="T142" s="232">
        <v>0.87916666666666643</v>
      </c>
      <c r="U142" s="293">
        <v>0.91249999999999976</v>
      </c>
      <c r="V142" s="86">
        <v>7</v>
      </c>
      <c r="W142" s="289">
        <f t="shared" si="111"/>
        <v>47.999999999999986</v>
      </c>
      <c r="X142" s="83"/>
      <c r="Y142" s="83"/>
      <c r="Z142" s="84"/>
      <c r="AA142" s="84"/>
      <c r="AB142" s="895"/>
      <c r="AC142" s="895"/>
      <c r="AD142" s="629"/>
      <c r="AE142" s="629"/>
      <c r="AF142" s="78">
        <f t="shared" si="69"/>
        <v>-47.499999999999545</v>
      </c>
      <c r="AG142" s="160">
        <f t="shared" si="70"/>
        <v>0.9683333333333336</v>
      </c>
      <c r="AH142" s="894"/>
      <c r="AJ142" s="405">
        <f t="shared" si="112"/>
        <v>7</v>
      </c>
      <c r="AK142" s="406">
        <f t="shared" si="113"/>
        <v>7</v>
      </c>
    </row>
    <row r="143" spans="1:37" ht="19.2" customHeight="1">
      <c r="A143" s="899"/>
      <c r="B143" s="619" t="s">
        <v>166</v>
      </c>
      <c r="C143" s="296"/>
      <c r="D143" s="113" t="s">
        <v>193</v>
      </c>
      <c r="E143" s="114"/>
      <c r="F143" s="73">
        <v>50.67</v>
      </c>
      <c r="G143" s="85">
        <v>1539</v>
      </c>
      <c r="H143" s="116">
        <f t="shared" si="108"/>
        <v>77981.13</v>
      </c>
      <c r="I143" s="629"/>
      <c r="J143" s="129">
        <v>17</v>
      </c>
      <c r="K143" s="85">
        <v>1500</v>
      </c>
      <c r="L143" s="118">
        <v>88.235294117647058</v>
      </c>
      <c r="M143" s="267">
        <v>17</v>
      </c>
      <c r="N143" s="85">
        <f t="shared" si="109"/>
        <v>1442.8125000000018</v>
      </c>
      <c r="O143" s="149">
        <f t="shared" si="110"/>
        <v>84.871323529411868</v>
      </c>
      <c r="P143" s="84">
        <f t="shared" si="105"/>
        <v>0</v>
      </c>
      <c r="Q143" s="119">
        <f t="shared" si="106"/>
        <v>-3.3639705882351905</v>
      </c>
      <c r="R143" s="623">
        <f t="shared" si="107"/>
        <v>0.96187500000000115</v>
      </c>
      <c r="S143" s="902"/>
      <c r="T143" s="232">
        <v>0.91666666666666641</v>
      </c>
      <c r="U143" s="293">
        <v>0.96111111111111081</v>
      </c>
      <c r="V143" s="86">
        <v>6</v>
      </c>
      <c r="W143" s="289">
        <f t="shared" si="111"/>
        <v>63.999999999999929</v>
      </c>
      <c r="X143" s="83"/>
      <c r="Y143" s="83"/>
      <c r="Z143" s="84"/>
      <c r="AA143" s="84"/>
      <c r="AB143" s="895"/>
      <c r="AC143" s="895"/>
      <c r="AD143" s="629"/>
      <c r="AE143" s="629"/>
      <c r="AF143" s="78">
        <f t="shared" si="69"/>
        <v>-57.187499999998181</v>
      </c>
      <c r="AG143" s="160">
        <f t="shared" si="70"/>
        <v>0.96187500000000126</v>
      </c>
      <c r="AH143" s="894"/>
      <c r="AJ143" s="405">
        <f t="shared" si="112"/>
        <v>6</v>
      </c>
      <c r="AK143" s="406">
        <f t="shared" si="113"/>
        <v>6</v>
      </c>
    </row>
    <row r="144" spans="1:37" ht="19.2" customHeight="1">
      <c r="A144" s="899"/>
      <c r="B144" s="619" t="s">
        <v>166</v>
      </c>
      <c r="C144" s="626"/>
      <c r="D144" s="71" t="s">
        <v>150</v>
      </c>
      <c r="E144" s="295"/>
      <c r="F144" s="73">
        <v>50.67</v>
      </c>
      <c r="G144" s="85">
        <v>1151</v>
      </c>
      <c r="H144" s="116">
        <f t="shared" si="108"/>
        <v>58321.170000000006</v>
      </c>
      <c r="I144" s="629"/>
      <c r="J144" s="76">
        <v>17</v>
      </c>
      <c r="K144" s="74">
        <v>1440</v>
      </c>
      <c r="L144" s="77">
        <v>84.705882352941174</v>
      </c>
      <c r="M144" s="622">
        <v>17</v>
      </c>
      <c r="N144" s="85">
        <f t="shared" si="109"/>
        <v>1409.3877551020412</v>
      </c>
      <c r="O144" s="149">
        <f t="shared" si="110"/>
        <v>82.905162064825959</v>
      </c>
      <c r="P144" s="84">
        <f t="shared" si="105"/>
        <v>0</v>
      </c>
      <c r="Q144" s="119">
        <f t="shared" si="106"/>
        <v>-1.8007202881152153</v>
      </c>
      <c r="R144" s="623">
        <f t="shared" si="107"/>
        <v>0.97874149659863985</v>
      </c>
      <c r="S144" s="902"/>
      <c r="T144" s="232">
        <v>0.9659722222222219</v>
      </c>
      <c r="U144" s="293">
        <v>0.99999999999999967</v>
      </c>
      <c r="V144" s="86">
        <v>7</v>
      </c>
      <c r="W144" s="289">
        <f t="shared" si="111"/>
        <v>48.999999999999986</v>
      </c>
      <c r="X144" s="83"/>
      <c r="Y144" s="83"/>
      <c r="Z144" s="84"/>
      <c r="AA144" s="84"/>
      <c r="AB144" s="895"/>
      <c r="AC144" s="895"/>
      <c r="AD144" s="629"/>
      <c r="AE144" s="629"/>
      <c r="AF144" s="78">
        <f t="shared" si="69"/>
        <v>-30.612244897958817</v>
      </c>
      <c r="AG144" s="160">
        <f t="shared" si="70"/>
        <v>0.97874149659863974</v>
      </c>
      <c r="AH144" s="894"/>
      <c r="AJ144" s="405">
        <f t="shared" si="112"/>
        <v>7</v>
      </c>
      <c r="AK144" s="406">
        <f t="shared" si="113"/>
        <v>7</v>
      </c>
    </row>
    <row r="145" spans="1:37" ht="19.2" customHeight="1">
      <c r="A145" s="899"/>
      <c r="B145" s="619">
        <v>0</v>
      </c>
      <c r="C145" s="626"/>
      <c r="D145" s="71"/>
      <c r="E145" s="295"/>
      <c r="F145" s="73" t="s">
        <v>161</v>
      </c>
      <c r="G145" s="85"/>
      <c r="H145" s="116">
        <f t="shared" si="108"/>
        <v>0</v>
      </c>
      <c r="I145" s="629"/>
      <c r="J145" s="129"/>
      <c r="K145" s="85"/>
      <c r="L145" s="118"/>
      <c r="M145" s="622"/>
      <c r="N145" s="85"/>
      <c r="O145" s="118"/>
      <c r="P145" s="84"/>
      <c r="Q145" s="119"/>
      <c r="R145" s="623"/>
      <c r="S145" s="902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895"/>
      <c r="AC145" s="895"/>
      <c r="AD145" s="629"/>
      <c r="AE145" s="629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899"/>
      <c r="B146" s="615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629"/>
      <c r="J146" s="129"/>
      <c r="K146" s="85"/>
      <c r="L146" s="118"/>
      <c r="M146" s="622"/>
      <c r="N146" s="85"/>
      <c r="O146" s="118"/>
      <c r="P146" s="84"/>
      <c r="Q146" s="119"/>
      <c r="R146" s="623"/>
      <c r="S146" s="902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895"/>
      <c r="AC146" s="895"/>
      <c r="AD146" s="629"/>
      <c r="AE146" s="629"/>
      <c r="AF146" s="84"/>
      <c r="AG146" s="623"/>
      <c r="AH146" s="894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900"/>
      <c r="B147" s="298">
        <v>0</v>
      </c>
      <c r="C147" s="132" t="s">
        <v>485</v>
      </c>
      <c r="D147" s="891" t="s">
        <v>219</v>
      </c>
      <c r="E147" s="891"/>
      <c r="F147" s="299"/>
      <c r="G147" s="103"/>
      <c r="H147" s="134"/>
      <c r="I147" s="135"/>
      <c r="J147" s="103">
        <v>17.7</v>
      </c>
      <c r="K147" s="103">
        <v>1470</v>
      </c>
      <c r="L147" s="136">
        <v>83.689293085655322</v>
      </c>
      <c r="M147" s="284">
        <f t="shared" ref="M147:O147" si="114">AVERAGE(M135:M146)</f>
        <v>17.7</v>
      </c>
      <c r="N147" s="284">
        <f t="shared" si="114"/>
        <v>1381.2778364578207</v>
      </c>
      <c r="O147" s="285">
        <f t="shared" si="114"/>
        <v>78.49448310054494</v>
      </c>
      <c r="P147" s="81">
        <f t="shared" ref="P147:P155" si="115">M147-J147</f>
        <v>0</v>
      </c>
      <c r="Q147" s="178">
        <f t="shared" ref="Q147:Q155" si="116">O147-L147</f>
        <v>-5.1948099851103819</v>
      </c>
      <c r="R147" s="300">
        <f t="shared" ref="R147:R155" si="117">O147/L147</f>
        <v>0.93792742424298492</v>
      </c>
      <c r="S147" s="903"/>
      <c r="T147" s="232"/>
      <c r="U147" s="232"/>
      <c r="V147" s="86"/>
      <c r="W147" s="616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0</v>
      </c>
      <c r="AF147" s="240">
        <f t="shared" si="69"/>
        <v>-88.72216354217926</v>
      </c>
      <c r="AG147" s="301">
        <f t="shared" si="70"/>
        <v>0.93964478670600049</v>
      </c>
      <c r="AH147" s="894"/>
    </row>
    <row r="148" spans="1:37" ht="19.2" customHeight="1">
      <c r="A148" s="906" t="s">
        <v>465</v>
      </c>
      <c r="B148" s="629" t="s">
        <v>163</v>
      </c>
      <c r="C148" s="156"/>
      <c r="D148" s="211" t="s">
        <v>93</v>
      </c>
      <c r="E148" s="72"/>
      <c r="F148" s="174">
        <v>36.92</v>
      </c>
      <c r="G148" s="85">
        <v>2479.3999999999996</v>
      </c>
      <c r="H148" s="116">
        <f t="shared" ref="H148:H172" si="118">F148*G148</f>
        <v>91539.447999999989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19">G148/W148*60</f>
        <v>1709.9310344827597</v>
      </c>
      <c r="O148" s="77">
        <f t="shared" ref="O148:O155" si="120">N148/M148</f>
        <v>142.49425287356331</v>
      </c>
      <c r="P148" s="78">
        <f t="shared" si="115"/>
        <v>0</v>
      </c>
      <c r="Q148" s="79">
        <f t="shared" si="116"/>
        <v>-24.172413793103345</v>
      </c>
      <c r="R148" s="620">
        <f t="shared" si="117"/>
        <v>0.85496551724137992</v>
      </c>
      <c r="S148" s="907">
        <f>R160</f>
        <v>0.95038765348121523</v>
      </c>
      <c r="T148" s="288">
        <v>0.45833333333333331</v>
      </c>
      <c r="U148" s="198">
        <v>0.51874999999999993</v>
      </c>
      <c r="V148" s="619">
        <v>5</v>
      </c>
      <c r="W148" s="616">
        <f>(U148-T148)*24*60</f>
        <v>86.999999999999929</v>
      </c>
      <c r="X148" s="83"/>
      <c r="Y148" s="83"/>
      <c r="Z148" s="84"/>
      <c r="AA148" s="84"/>
      <c r="AB148" s="895"/>
      <c r="AC148" s="895"/>
      <c r="AD148" s="629"/>
      <c r="AE148" s="629"/>
      <c r="AF148" s="78">
        <f t="shared" si="69"/>
        <v>-290.06896551724026</v>
      </c>
      <c r="AG148" s="160">
        <f t="shared" si="70"/>
        <v>0.85496551724137992</v>
      </c>
      <c r="AH148" s="894">
        <f>AG160</f>
        <v>0.80807663538667085</v>
      </c>
    </row>
    <row r="149" spans="1:37" ht="19.2" customHeight="1">
      <c r="A149" s="906"/>
      <c r="B149" s="629" t="s">
        <v>163</v>
      </c>
      <c r="C149" s="258"/>
      <c r="D149" s="292" t="s">
        <v>108</v>
      </c>
      <c r="E149" s="90"/>
      <c r="F149" s="174">
        <v>26.5</v>
      </c>
      <c r="G149" s="85">
        <v>1428</v>
      </c>
      <c r="H149" s="116">
        <f t="shared" si="118"/>
        <v>37842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1680.0000000000007</v>
      </c>
      <c r="O149" s="77">
        <f t="shared" si="120"/>
        <v>140.00000000000006</v>
      </c>
      <c r="P149" s="78">
        <f t="shared" si="115"/>
        <v>0</v>
      </c>
      <c r="Q149" s="79">
        <f t="shared" si="116"/>
        <v>-26.6666666666666</v>
      </c>
      <c r="R149" s="620">
        <f t="shared" si="117"/>
        <v>0.84000000000000041</v>
      </c>
      <c r="S149" s="908"/>
      <c r="T149" s="288">
        <v>0.52222222222222214</v>
      </c>
      <c r="U149" s="198">
        <v>0.5576388888888888</v>
      </c>
      <c r="V149" s="619">
        <v>5</v>
      </c>
      <c r="W149" s="616">
        <f t="shared" ref="W149:W159" si="121">(U149-T149)*24*60</f>
        <v>50.999999999999979</v>
      </c>
      <c r="X149" s="83"/>
      <c r="Y149" s="83"/>
      <c r="Z149" s="84"/>
      <c r="AA149" s="84"/>
      <c r="AB149" s="895"/>
      <c r="AC149" s="895"/>
      <c r="AD149" s="629"/>
      <c r="AE149" s="629"/>
      <c r="AF149" s="78">
        <f t="shared" si="69"/>
        <v>-319.99999999999932</v>
      </c>
      <c r="AG149" s="160">
        <f t="shared" si="70"/>
        <v>0.8400000000000003</v>
      </c>
      <c r="AH149" s="896"/>
    </row>
    <row r="150" spans="1:37" ht="19.2" customHeight="1">
      <c r="A150" s="906"/>
      <c r="B150" s="629" t="s">
        <v>163</v>
      </c>
      <c r="C150" s="258"/>
      <c r="D150" s="214" t="s">
        <v>191</v>
      </c>
      <c r="E150" s="90"/>
      <c r="F150" s="174">
        <v>28.26</v>
      </c>
      <c r="G150" s="85">
        <v>471.59999999999997</v>
      </c>
      <c r="H150" s="116">
        <f t="shared" si="118"/>
        <v>13327.415999999999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9"/>
        <v>1664.4705882352998</v>
      </c>
      <c r="O150" s="77">
        <f t="shared" si="120"/>
        <v>138.70588235294164</v>
      </c>
      <c r="P150" s="78">
        <f t="shared" si="115"/>
        <v>0</v>
      </c>
      <c r="Q150" s="79">
        <f t="shared" si="116"/>
        <v>-27.960784313725014</v>
      </c>
      <c r="R150" s="620">
        <f t="shared" si="117"/>
        <v>0.83223529411764996</v>
      </c>
      <c r="S150" s="908"/>
      <c r="T150" s="288">
        <v>0.56111111111111101</v>
      </c>
      <c r="U150" s="198">
        <v>0.57291666666666652</v>
      </c>
      <c r="V150" s="619">
        <v>5</v>
      </c>
      <c r="W150" s="616">
        <f t="shared" si="121"/>
        <v>16.99999999999994</v>
      </c>
      <c r="X150" s="253"/>
      <c r="Y150" s="253"/>
      <c r="Z150" s="254"/>
      <c r="AA150" s="254"/>
      <c r="AB150" s="895"/>
      <c r="AC150" s="895"/>
      <c r="AD150" s="629"/>
      <c r="AE150" s="629"/>
      <c r="AF150" s="78">
        <f t="shared" si="69"/>
        <v>-335.52941176470017</v>
      </c>
      <c r="AG150" s="160">
        <f t="shared" si="70"/>
        <v>0.83223529411764996</v>
      </c>
      <c r="AH150" s="896"/>
    </row>
    <row r="151" spans="1:37" s="255" customFormat="1" ht="19.2" customHeight="1">
      <c r="A151" s="906"/>
      <c r="B151" s="629" t="s">
        <v>165</v>
      </c>
      <c r="C151" s="258"/>
      <c r="D151" s="88" t="s">
        <v>992</v>
      </c>
      <c r="E151" s="90"/>
      <c r="F151" s="174">
        <v>32.42</v>
      </c>
      <c r="G151" s="85">
        <v>1455.75</v>
      </c>
      <c r="H151" s="116">
        <f t="shared" si="118"/>
        <v>47195.415000000001</v>
      </c>
      <c r="I151" s="302">
        <v>1</v>
      </c>
      <c r="J151" s="129">
        <v>15</v>
      </c>
      <c r="K151" s="85">
        <v>1200</v>
      </c>
      <c r="L151" s="118">
        <v>80</v>
      </c>
      <c r="M151" s="129">
        <v>15</v>
      </c>
      <c r="N151" s="74">
        <f t="shared" si="119"/>
        <v>1052.3493975903609</v>
      </c>
      <c r="O151" s="77">
        <f t="shared" si="120"/>
        <v>70.156626506024068</v>
      </c>
      <c r="P151" s="78">
        <f t="shared" si="115"/>
        <v>0</v>
      </c>
      <c r="Q151" s="79">
        <f t="shared" si="116"/>
        <v>-9.8433734939759319</v>
      </c>
      <c r="R151" s="620">
        <f t="shared" si="117"/>
        <v>0.87695783132530081</v>
      </c>
      <c r="S151" s="908"/>
      <c r="T151" s="288">
        <v>0.57638888888888873</v>
      </c>
      <c r="U151" s="198">
        <v>0.63402777777777763</v>
      </c>
      <c r="V151" s="619">
        <v>5</v>
      </c>
      <c r="W151" s="616">
        <f t="shared" si="121"/>
        <v>83.000000000000028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-147.65060240963908</v>
      </c>
      <c r="AG151" s="160">
        <f t="shared" si="70"/>
        <v>0.87695783132530081</v>
      </c>
      <c r="AH151" s="896"/>
    </row>
    <row r="152" spans="1:37" s="255" customFormat="1" ht="19.2" customHeight="1">
      <c r="A152" s="906"/>
      <c r="B152" s="629" t="s">
        <v>163</v>
      </c>
      <c r="C152" s="258"/>
      <c r="D152" s="88" t="s">
        <v>152</v>
      </c>
      <c r="E152" s="90"/>
      <c r="F152" s="174">
        <v>55.51</v>
      </c>
      <c r="G152" s="85">
        <v>4</v>
      </c>
      <c r="H152" s="116">
        <f t="shared" si="118"/>
        <v>222.04</v>
      </c>
      <c r="I152" s="302"/>
      <c r="J152" s="129">
        <v>8</v>
      </c>
      <c r="K152" s="85">
        <v>1500</v>
      </c>
      <c r="L152" s="118">
        <v>187.5</v>
      </c>
      <c r="M152" s="129">
        <v>1</v>
      </c>
      <c r="N152" s="74">
        <f t="shared" si="119"/>
        <v>240.00000000000085</v>
      </c>
      <c r="O152" s="77">
        <f t="shared" si="120"/>
        <v>240.00000000000085</v>
      </c>
      <c r="P152" s="78">
        <f t="shared" si="115"/>
        <v>-7</v>
      </c>
      <c r="Q152" s="79">
        <f t="shared" si="116"/>
        <v>52.500000000000853</v>
      </c>
      <c r="R152" s="620">
        <f t="shared" si="117"/>
        <v>1.2800000000000045</v>
      </c>
      <c r="S152" s="908"/>
      <c r="T152" s="303">
        <v>0.70833333333333337</v>
      </c>
      <c r="U152" s="232">
        <v>0.70902777777777781</v>
      </c>
      <c r="V152" s="614">
        <v>5</v>
      </c>
      <c r="W152" s="616">
        <f t="shared" si="121"/>
        <v>0.99999999999999645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-1259.9999999999991</v>
      </c>
      <c r="AG152" s="160">
        <f t="shared" si="70"/>
        <v>0.16000000000000056</v>
      </c>
      <c r="AH152" s="896"/>
    </row>
    <row r="153" spans="1:37" s="255" customFormat="1" ht="19.2" customHeight="1">
      <c r="A153" s="906"/>
      <c r="B153" s="629" t="s">
        <v>165</v>
      </c>
      <c r="C153" s="258"/>
      <c r="D153" s="292" t="s">
        <v>153</v>
      </c>
      <c r="E153" s="90"/>
      <c r="F153" s="174">
        <v>28.57</v>
      </c>
      <c r="G153" s="85">
        <v>1823</v>
      </c>
      <c r="H153" s="116">
        <f t="shared" si="118"/>
        <v>52083.11</v>
      </c>
      <c r="I153" s="302"/>
      <c r="J153" s="129">
        <v>8</v>
      </c>
      <c r="K153" s="85">
        <v>1500</v>
      </c>
      <c r="L153" s="118">
        <v>187.5</v>
      </c>
      <c r="M153" s="129">
        <v>10</v>
      </c>
      <c r="N153" s="74">
        <f t="shared" si="119"/>
        <v>1885.8620689655186</v>
      </c>
      <c r="O153" s="77">
        <f t="shared" si="120"/>
        <v>188.58620689655186</v>
      </c>
      <c r="P153" s="78">
        <f t="shared" si="115"/>
        <v>2</v>
      </c>
      <c r="Q153" s="79">
        <f t="shared" si="116"/>
        <v>1.0862068965518574</v>
      </c>
      <c r="R153" s="620">
        <f t="shared" si="117"/>
        <v>1.0057931034482765</v>
      </c>
      <c r="S153" s="908"/>
      <c r="T153" s="303">
        <v>0.71319444444444446</v>
      </c>
      <c r="U153" s="232">
        <v>0.75347222222222221</v>
      </c>
      <c r="V153" s="614">
        <v>6</v>
      </c>
      <c r="W153" s="616">
        <f t="shared" si="121"/>
        <v>57.999999999999957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385.86206896551857</v>
      </c>
      <c r="AG153" s="160">
        <f t="shared" si="70"/>
        <v>1.2572413793103456</v>
      </c>
      <c r="AH153" s="896"/>
    </row>
    <row r="154" spans="1:37" s="255" customFormat="1" ht="19.2" customHeight="1">
      <c r="A154" s="906"/>
      <c r="B154" s="629" t="s">
        <v>166</v>
      </c>
      <c r="C154" s="258"/>
      <c r="D154" s="292" t="s">
        <v>154</v>
      </c>
      <c r="E154" s="90"/>
      <c r="F154" s="174">
        <v>54.5</v>
      </c>
      <c r="G154" s="85">
        <v>361</v>
      </c>
      <c r="H154" s="116">
        <f t="shared" si="118"/>
        <v>19674.5</v>
      </c>
      <c r="I154" s="302"/>
      <c r="J154" s="129">
        <v>21</v>
      </c>
      <c r="K154" s="85">
        <v>1440</v>
      </c>
      <c r="L154" s="118">
        <v>68.571428571428569</v>
      </c>
      <c r="M154" s="129">
        <v>20</v>
      </c>
      <c r="N154" s="74">
        <f t="shared" si="119"/>
        <v>1083.0000000000039</v>
      </c>
      <c r="O154" s="77">
        <f t="shared" si="120"/>
        <v>54.15000000000019</v>
      </c>
      <c r="P154" s="78">
        <f t="shared" si="115"/>
        <v>-1</v>
      </c>
      <c r="Q154" s="79">
        <f t="shared" si="116"/>
        <v>-14.421428571428379</v>
      </c>
      <c r="R154" s="620">
        <f t="shared" si="117"/>
        <v>0.78968750000000276</v>
      </c>
      <c r="S154" s="908"/>
      <c r="T154" s="303">
        <v>0.75763888888888886</v>
      </c>
      <c r="U154" s="232">
        <v>0.7715277777777777</v>
      </c>
      <c r="V154" s="614">
        <v>6</v>
      </c>
      <c r="W154" s="616">
        <f t="shared" si="121"/>
        <v>19.999999999999929</v>
      </c>
      <c r="X154" s="256"/>
      <c r="Y154" s="256"/>
      <c r="Z154" s="254"/>
      <c r="AA154" s="254"/>
      <c r="AB154" s="895"/>
      <c r="AC154" s="895"/>
      <c r="AD154" s="258"/>
      <c r="AE154" s="258">
        <v>1</v>
      </c>
      <c r="AF154" s="78">
        <f t="shared" si="69"/>
        <v>-356.99999999999613</v>
      </c>
      <c r="AG154" s="160">
        <f t="shared" si="70"/>
        <v>0.75208333333333599</v>
      </c>
      <c r="AH154" s="896"/>
    </row>
    <row r="155" spans="1:37" s="255" customFormat="1" ht="19.2" customHeight="1">
      <c r="A155" s="906"/>
      <c r="B155" s="629" t="s">
        <v>163</v>
      </c>
      <c r="C155" s="258"/>
      <c r="D155" s="292" t="s">
        <v>988</v>
      </c>
      <c r="E155" s="90"/>
      <c r="F155" s="174">
        <v>57.73</v>
      </c>
      <c r="G155" s="85">
        <v>1166.0999999999999</v>
      </c>
      <c r="H155" s="116">
        <f t="shared" si="118"/>
        <v>67318.952999999994</v>
      </c>
      <c r="I155" s="302"/>
      <c r="J155" s="129">
        <v>21</v>
      </c>
      <c r="K155" s="85">
        <v>1200</v>
      </c>
      <c r="L155" s="118">
        <v>57.142857142857146</v>
      </c>
      <c r="M155" s="129">
        <v>20</v>
      </c>
      <c r="N155" s="74">
        <f t="shared" si="119"/>
        <v>1060.0909090909101</v>
      </c>
      <c r="O155" s="77">
        <f t="shared" si="120"/>
        <v>53.004545454545507</v>
      </c>
      <c r="P155" s="78">
        <f t="shared" si="115"/>
        <v>-1</v>
      </c>
      <c r="Q155" s="79">
        <f t="shared" si="116"/>
        <v>-4.1383116883116386</v>
      </c>
      <c r="R155" s="620">
        <f t="shared" si="117"/>
        <v>0.92757954545454635</v>
      </c>
      <c r="S155" s="908"/>
      <c r="T155" s="303">
        <v>0.7763888888888888</v>
      </c>
      <c r="U155" s="232">
        <v>0.82222222222222208</v>
      </c>
      <c r="V155" s="614">
        <v>7</v>
      </c>
      <c r="W155" s="616">
        <f t="shared" si="121"/>
        <v>65.999999999999929</v>
      </c>
      <c r="X155" s="256"/>
      <c r="Y155" s="256"/>
      <c r="Z155" s="254"/>
      <c r="AA155" s="254"/>
      <c r="AB155" s="895"/>
      <c r="AC155" s="895"/>
      <c r="AD155" s="258"/>
      <c r="AE155" s="258">
        <v>2</v>
      </c>
      <c r="AF155" s="78">
        <f t="shared" si="69"/>
        <v>-139.90909090908985</v>
      </c>
      <c r="AG155" s="160">
        <f t="shared" si="70"/>
        <v>0.88340909090909181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620"/>
      <c r="S156" s="908"/>
      <c r="T156" s="303"/>
      <c r="U156" s="232"/>
      <c r="V156" s="614"/>
      <c r="W156" s="304">
        <f t="shared" si="121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614"/>
      <c r="W157" s="304">
        <f t="shared" si="121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614"/>
      <c r="W158" s="304">
        <f t="shared" si="121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622"/>
      <c r="N159" s="217"/>
      <c r="O159" s="262"/>
      <c r="P159" s="307"/>
      <c r="Q159" s="105"/>
      <c r="R159" s="169"/>
      <c r="S159" s="908"/>
      <c r="T159" s="303"/>
      <c r="U159" s="232"/>
      <c r="V159" s="614"/>
      <c r="W159" s="309">
        <f t="shared" si="121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466</v>
      </c>
      <c r="D160" s="904" t="s">
        <v>219</v>
      </c>
      <c r="E160" s="905"/>
      <c r="F160" s="98"/>
      <c r="G160" s="238"/>
      <c r="H160" s="237"/>
      <c r="I160" s="101"/>
      <c r="J160" s="311">
        <v>13.625</v>
      </c>
      <c r="K160" s="311">
        <v>1605</v>
      </c>
      <c r="L160" s="312">
        <v>135.08928571428572</v>
      </c>
      <c r="M160" s="311">
        <f t="shared" ref="M160:O160" si="122">AVERAGE(M148:M159)</f>
        <v>12.75</v>
      </c>
      <c r="N160" s="311">
        <f t="shared" si="122"/>
        <v>1296.9629997956067</v>
      </c>
      <c r="O160" s="312">
        <f t="shared" si="122"/>
        <v>128.38718926045345</v>
      </c>
      <c r="P160" s="104">
        <f t="shared" ref="P160:P167" si="123">M160-J160</f>
        <v>-0.875</v>
      </c>
      <c r="Q160" s="105">
        <f t="shared" ref="Q160:Q167" si="124">O160-L160</f>
        <v>-6.7020964538322687</v>
      </c>
      <c r="R160" s="313">
        <f>O160/L160</f>
        <v>0.95038765348121523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3</v>
      </c>
      <c r="AF160" s="104">
        <f t="shared" si="69"/>
        <v>-308.03700020439328</v>
      </c>
      <c r="AG160" s="169">
        <f t="shared" si="70"/>
        <v>0.80807663538667085</v>
      </c>
      <c r="AH160" s="896"/>
    </row>
    <row r="161" spans="1:34" ht="19.2" customHeight="1">
      <c r="A161" s="893" t="s">
        <v>468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2757.2999999999997</v>
      </c>
      <c r="H161" s="116">
        <f t="shared" ref="H161:H170" si="125">F161*G161</f>
        <v>83077.448999999993</v>
      </c>
      <c r="I161" s="629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6">G161/W161*60</f>
        <v>1110.3221476510066</v>
      </c>
      <c r="O161" s="118">
        <f t="shared" ref="O161:O167" si="127">N161/M161</f>
        <v>61.68456375838926</v>
      </c>
      <c r="P161" s="84">
        <f t="shared" si="123"/>
        <v>0</v>
      </c>
      <c r="Q161" s="119">
        <f t="shared" si="124"/>
        <v>-4.9821029082774118</v>
      </c>
      <c r="R161" s="623">
        <f t="shared" ref="R161:R167" si="128">O161/L161</f>
        <v>0.92526845637583888</v>
      </c>
      <c r="S161" s="894">
        <f>R173</f>
        <v>0.89193872840060773</v>
      </c>
      <c r="T161" s="80">
        <v>0.16666666666666666</v>
      </c>
      <c r="U161" s="80">
        <v>0.27013888888888887</v>
      </c>
      <c r="V161" s="629">
        <v>5</v>
      </c>
      <c r="W161" s="120">
        <f t="shared" ref="W161:W172" si="129">(U161-T161)*24*60</f>
        <v>149</v>
      </c>
      <c r="X161" s="126"/>
      <c r="Y161" s="126"/>
      <c r="Z161" s="84"/>
      <c r="AA161" s="84"/>
      <c r="AB161" s="895"/>
      <c r="AC161" s="895"/>
      <c r="AD161" s="629"/>
      <c r="AE161" s="629"/>
      <c r="AF161" s="84">
        <f t="shared" si="69"/>
        <v>-89.677852348993383</v>
      </c>
      <c r="AG161" s="623">
        <f t="shared" si="70"/>
        <v>0.92526845637583888</v>
      </c>
      <c r="AH161" s="894">
        <f>AG173</f>
        <v>0.93572830050450506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3202</v>
      </c>
      <c r="H162" s="116">
        <f t="shared" si="125"/>
        <v>109604.45999999999</v>
      </c>
      <c r="I162" s="629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2183.181818181818</v>
      </c>
      <c r="O162" s="118">
        <f t="shared" si="127"/>
        <v>167.93706293706293</v>
      </c>
      <c r="P162" s="84">
        <f t="shared" si="123"/>
        <v>0</v>
      </c>
      <c r="Q162" s="119">
        <f t="shared" si="124"/>
        <v>-5.1398601398601329</v>
      </c>
      <c r="R162" s="623">
        <f t="shared" si="128"/>
        <v>0.97030303030303033</v>
      </c>
      <c r="S162" s="894"/>
      <c r="T162" s="80">
        <v>0.28541666666666665</v>
      </c>
      <c r="U162" s="80">
        <v>0.34652777777777777</v>
      </c>
      <c r="V162" s="629">
        <v>22</v>
      </c>
      <c r="W162" s="120">
        <f t="shared" si="129"/>
        <v>88</v>
      </c>
      <c r="X162" s="126">
        <v>0.27430555555555552</v>
      </c>
      <c r="Y162" s="126">
        <v>0.28472222222222221</v>
      </c>
      <c r="Z162" s="84"/>
      <c r="AA162" s="84"/>
      <c r="AB162" s="895"/>
      <c r="AC162" s="895"/>
      <c r="AD162" s="629"/>
      <c r="AE162" s="629"/>
      <c r="AF162" s="84">
        <f t="shared" si="69"/>
        <v>-66.818181818181984</v>
      </c>
      <c r="AG162" s="623">
        <f t="shared" si="70"/>
        <v>0.97030303030303022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2498.6</v>
      </c>
      <c r="H163" s="116">
        <f t="shared" si="125"/>
        <v>85527.077999999994</v>
      </c>
      <c r="I163" s="629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2141.6571428571433</v>
      </c>
      <c r="O163" s="118">
        <f t="shared" si="127"/>
        <v>194.69610389610395</v>
      </c>
      <c r="P163" s="84">
        <f t="shared" si="123"/>
        <v>0</v>
      </c>
      <c r="Q163" s="119">
        <f t="shared" si="124"/>
        <v>-9.8493506493505834</v>
      </c>
      <c r="R163" s="623">
        <f t="shared" si="128"/>
        <v>0.95184761904761939</v>
      </c>
      <c r="S163" s="894"/>
      <c r="T163" s="80">
        <v>0.35069444444444442</v>
      </c>
      <c r="U163" s="80">
        <v>0.39930555555555552</v>
      </c>
      <c r="V163" s="629">
        <v>6</v>
      </c>
      <c r="W163" s="120">
        <f t="shared" si="129"/>
        <v>69.999999999999986</v>
      </c>
      <c r="X163" s="126"/>
      <c r="Y163" s="126"/>
      <c r="Z163" s="84"/>
      <c r="AA163" s="84"/>
      <c r="AB163" s="895"/>
      <c r="AC163" s="895"/>
      <c r="AD163" s="629"/>
      <c r="AE163" s="629"/>
      <c r="AF163" s="84">
        <f t="shared" si="69"/>
        <v>-108.3428571428567</v>
      </c>
      <c r="AG163" s="623">
        <f t="shared" si="70"/>
        <v>0.95184761904761928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5394.35</v>
      </c>
      <c r="H164" s="116">
        <f t="shared" si="125"/>
        <v>196408.28349999999</v>
      </c>
      <c r="I164" s="629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2433.5413533834585</v>
      </c>
      <c r="O164" s="118">
        <f t="shared" si="127"/>
        <v>243.35413533834586</v>
      </c>
      <c r="P164" s="84">
        <f t="shared" si="123"/>
        <v>0</v>
      </c>
      <c r="Q164" s="119">
        <f t="shared" si="124"/>
        <v>-33.545864661654122</v>
      </c>
      <c r="R164" s="623">
        <f t="shared" si="128"/>
        <v>0.87885205972678182</v>
      </c>
      <c r="S164" s="894"/>
      <c r="T164" s="80">
        <v>0.40416666666666662</v>
      </c>
      <c r="U164" s="80">
        <v>0.49652777777777773</v>
      </c>
      <c r="V164" s="629">
        <v>7</v>
      </c>
      <c r="W164" s="120">
        <f t="shared" si="129"/>
        <v>133</v>
      </c>
      <c r="X164" s="126"/>
      <c r="Y164" s="126"/>
      <c r="Z164" s="84"/>
      <c r="AA164" s="84"/>
      <c r="AB164" s="895"/>
      <c r="AC164" s="895"/>
      <c r="AD164" s="629"/>
      <c r="AE164" s="629"/>
      <c r="AF164" s="84">
        <f>N164-K164</f>
        <v>-335.4586466165415</v>
      </c>
      <c r="AG164" s="623">
        <f>N164/K164</f>
        <v>0.87885205972678171</v>
      </c>
      <c r="AH164" s="894"/>
    </row>
    <row r="165" spans="1:34" ht="19.2" customHeight="1">
      <c r="A165" s="893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2904.6499999999996</v>
      </c>
      <c r="H165" s="116">
        <f t="shared" si="125"/>
        <v>105758.30649999998</v>
      </c>
      <c r="I165" s="629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2420.5416666666642</v>
      </c>
      <c r="O165" s="118">
        <f t="shared" si="127"/>
        <v>242.05416666666642</v>
      </c>
      <c r="P165" s="84">
        <f t="shared" si="123"/>
        <v>0</v>
      </c>
      <c r="Q165" s="119">
        <f t="shared" si="124"/>
        <v>-34.845833333333559</v>
      </c>
      <c r="R165" s="623">
        <f t="shared" si="128"/>
        <v>0.87415733718550537</v>
      </c>
      <c r="S165" s="894"/>
      <c r="T165" s="80">
        <v>0.53611111111111109</v>
      </c>
      <c r="U165" s="80">
        <v>0.58611111111111114</v>
      </c>
      <c r="V165" s="629">
        <v>4</v>
      </c>
      <c r="W165" s="120">
        <f t="shared" si="129"/>
        <v>72.000000000000057</v>
      </c>
      <c r="X165" s="126"/>
      <c r="Y165" s="126"/>
      <c r="Z165" s="84"/>
      <c r="AA165" s="84"/>
      <c r="AB165" s="895"/>
      <c r="AC165" s="895"/>
      <c r="AD165" s="629"/>
      <c r="AE165" s="629"/>
      <c r="AF165" s="84">
        <f>N165-K165</f>
        <v>-348.45833333333576</v>
      </c>
      <c r="AG165" s="623">
        <f>N165/K165</f>
        <v>0.87415733718550537</v>
      </c>
      <c r="AH165" s="894"/>
    </row>
    <row r="166" spans="1:34" ht="19.2" customHeight="1">
      <c r="A166" s="893"/>
      <c r="B166" s="156" t="s">
        <v>165</v>
      </c>
      <c r="C166" s="156"/>
      <c r="D166" s="113" t="s">
        <v>159</v>
      </c>
      <c r="E166" s="114"/>
      <c r="F166" s="170">
        <v>34.229999999999997</v>
      </c>
      <c r="G166" s="85">
        <v>1345.3999999999999</v>
      </c>
      <c r="H166" s="116">
        <f t="shared" si="125"/>
        <v>46053.041999999994</v>
      </c>
      <c r="I166" s="629">
        <v>1</v>
      </c>
      <c r="J166" s="129">
        <v>11</v>
      </c>
      <c r="K166" s="85">
        <v>2250</v>
      </c>
      <c r="L166" s="118">
        <v>204.54545454545453</v>
      </c>
      <c r="M166" s="129">
        <v>11</v>
      </c>
      <c r="N166" s="85">
        <f t="shared" si="126"/>
        <v>2124.3157894736823</v>
      </c>
      <c r="O166" s="118">
        <f t="shared" si="127"/>
        <v>193.11961722488022</v>
      </c>
      <c r="P166" s="84">
        <f t="shared" si="123"/>
        <v>0</v>
      </c>
      <c r="Q166" s="119">
        <f t="shared" si="124"/>
        <v>-11.425837320574317</v>
      </c>
      <c r="R166" s="623">
        <f t="shared" si="128"/>
        <v>0.94414035087719228</v>
      </c>
      <c r="S166" s="894"/>
      <c r="T166" s="80">
        <v>0.60138888888888886</v>
      </c>
      <c r="U166" s="80">
        <v>0.62777777777777777</v>
      </c>
      <c r="V166" s="629">
        <v>22</v>
      </c>
      <c r="W166" s="120">
        <f t="shared" si="129"/>
        <v>38.000000000000028</v>
      </c>
      <c r="X166" s="126">
        <v>0.59027777777777779</v>
      </c>
      <c r="Y166" s="126">
        <v>0.60069444444444442</v>
      </c>
      <c r="Z166" s="84"/>
      <c r="AA166" s="84"/>
      <c r="AB166" s="895"/>
      <c r="AC166" s="895"/>
      <c r="AD166" s="629"/>
      <c r="AE166" s="629"/>
      <c r="AF166" s="84">
        <f>N166-K166</f>
        <v>-125.68421052631766</v>
      </c>
      <c r="AG166" s="623">
        <f>N166/K166</f>
        <v>0.94414035087719217</v>
      </c>
      <c r="AH166" s="894"/>
    </row>
    <row r="167" spans="1:34" ht="19.2" customHeight="1">
      <c r="A167" s="893"/>
      <c r="B167" s="156" t="s">
        <v>165</v>
      </c>
      <c r="C167" s="156"/>
      <c r="D167" s="292" t="s">
        <v>113</v>
      </c>
      <c r="E167" s="90"/>
      <c r="F167" s="170">
        <v>24.73</v>
      </c>
      <c r="G167" s="85">
        <v>1836.4499999999998</v>
      </c>
      <c r="H167" s="116">
        <f t="shared" si="125"/>
        <v>45415.408499999998</v>
      </c>
      <c r="I167" s="629">
        <v>1</v>
      </c>
      <c r="J167" s="129">
        <v>4</v>
      </c>
      <c r="K167" s="85">
        <v>2000</v>
      </c>
      <c r="L167" s="118">
        <v>500</v>
      </c>
      <c r="M167" s="129">
        <v>5</v>
      </c>
      <c r="N167" s="85">
        <f t="shared" si="126"/>
        <v>2079.0000000000009</v>
      </c>
      <c r="O167" s="118">
        <f t="shared" si="127"/>
        <v>415.80000000000018</v>
      </c>
      <c r="P167" s="84">
        <f t="shared" si="123"/>
        <v>1</v>
      </c>
      <c r="Q167" s="119">
        <f t="shared" si="124"/>
        <v>-84.199999999999818</v>
      </c>
      <c r="R167" s="623">
        <f t="shared" si="128"/>
        <v>0.83160000000000034</v>
      </c>
      <c r="S167" s="894"/>
      <c r="T167" s="80">
        <v>0.6333333333333333</v>
      </c>
      <c r="U167" s="80">
        <v>0.67013888888888884</v>
      </c>
      <c r="V167" s="629">
        <v>8</v>
      </c>
      <c r="W167" s="120">
        <f t="shared" si="129"/>
        <v>52.999999999999972</v>
      </c>
      <c r="X167" s="126"/>
      <c r="Y167" s="126"/>
      <c r="Z167" s="84"/>
      <c r="AA167" s="84"/>
      <c r="AB167" s="895"/>
      <c r="AC167" s="895"/>
      <c r="AD167" s="629">
        <v>1</v>
      </c>
      <c r="AE167" s="629">
        <v>1</v>
      </c>
      <c r="AF167" s="84">
        <f t="shared" si="69"/>
        <v>79.000000000000909</v>
      </c>
      <c r="AG167" s="623">
        <f t="shared" si="70"/>
        <v>1.0395000000000005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629"/>
      <c r="J168" s="129"/>
      <c r="K168" s="85"/>
      <c r="L168" s="118"/>
      <c r="M168" s="129"/>
      <c r="N168" s="85"/>
      <c r="O168" s="118"/>
      <c r="P168" s="84"/>
      <c r="Q168" s="119"/>
      <c r="R168" s="623"/>
      <c r="S168" s="894"/>
      <c r="T168" s="80"/>
      <c r="U168" s="80"/>
      <c r="V168" s="629"/>
      <c r="W168" s="120">
        <f t="shared" si="129"/>
        <v>0</v>
      </c>
      <c r="X168" s="126"/>
      <c r="Y168" s="126"/>
      <c r="Z168" s="84"/>
      <c r="AA168" s="84"/>
      <c r="AB168" s="895"/>
      <c r="AC168" s="895"/>
      <c r="AD168" s="629"/>
      <c r="AE168" s="629"/>
      <c r="AF168" s="84">
        <f t="shared" si="69"/>
        <v>0</v>
      </c>
      <c r="AG168" s="623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629"/>
      <c r="J169" s="129"/>
      <c r="K169" s="85"/>
      <c r="L169" s="118"/>
      <c r="M169" s="129"/>
      <c r="N169" s="85"/>
      <c r="O169" s="118"/>
      <c r="P169" s="84"/>
      <c r="Q169" s="119"/>
      <c r="R169" s="623"/>
      <c r="S169" s="894"/>
      <c r="T169" s="80"/>
      <c r="U169" s="80"/>
      <c r="V169" s="629"/>
      <c r="W169" s="120">
        <f t="shared" si="129"/>
        <v>0</v>
      </c>
      <c r="X169" s="126"/>
      <c r="Y169" s="126"/>
      <c r="Z169" s="84"/>
      <c r="AA169" s="84"/>
      <c r="AB169" s="895"/>
      <c r="AC169" s="895"/>
      <c r="AD169" s="629"/>
      <c r="AE169" s="629"/>
      <c r="AF169" s="84">
        <f t="shared" si="69"/>
        <v>0</v>
      </c>
      <c r="AG169" s="623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629"/>
      <c r="J170" s="129"/>
      <c r="K170" s="85"/>
      <c r="L170" s="118"/>
      <c r="M170" s="129"/>
      <c r="N170" s="85"/>
      <c r="O170" s="118"/>
      <c r="P170" s="84"/>
      <c r="Q170" s="119"/>
      <c r="R170" s="623"/>
      <c r="S170" s="894"/>
      <c r="T170" s="80"/>
      <c r="U170" s="80"/>
      <c r="V170" s="629"/>
      <c r="W170" s="120">
        <f t="shared" si="129"/>
        <v>0</v>
      </c>
      <c r="X170" s="126"/>
      <c r="Y170" s="126"/>
      <c r="Z170" s="84"/>
      <c r="AA170" s="84"/>
      <c r="AB170" s="895"/>
      <c r="AC170" s="895"/>
      <c r="AD170" s="629"/>
      <c r="AE170" s="629"/>
      <c r="AF170" s="84">
        <f t="shared" si="69"/>
        <v>0</v>
      </c>
      <c r="AG170" s="623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629"/>
      <c r="J171" s="129"/>
      <c r="K171" s="85"/>
      <c r="L171" s="118"/>
      <c r="M171" s="129"/>
      <c r="N171" s="85"/>
      <c r="O171" s="118"/>
      <c r="P171" s="84"/>
      <c r="Q171" s="119"/>
      <c r="R171" s="623"/>
      <c r="S171" s="894"/>
      <c r="T171" s="80"/>
      <c r="U171" s="80"/>
      <c r="V171" s="629"/>
      <c r="W171" s="120">
        <f t="shared" si="129"/>
        <v>0</v>
      </c>
      <c r="X171" s="126"/>
      <c r="Y171" s="126"/>
      <c r="Z171" s="84"/>
      <c r="AA171" s="84"/>
      <c r="AB171" s="895"/>
      <c r="AC171" s="895"/>
      <c r="AD171" s="629"/>
      <c r="AE171" s="629"/>
      <c r="AF171" s="84"/>
      <c r="AG171" s="623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629"/>
      <c r="J172" s="129"/>
      <c r="K172" s="85"/>
      <c r="L172" s="118"/>
      <c r="M172" s="129"/>
      <c r="N172" s="85"/>
      <c r="O172" s="118"/>
      <c r="P172" s="84"/>
      <c r="Q172" s="119"/>
      <c r="R172" s="623"/>
      <c r="S172" s="894"/>
      <c r="T172" s="80"/>
      <c r="U172" s="80"/>
      <c r="V172" s="629"/>
      <c r="W172" s="120">
        <f t="shared" si="129"/>
        <v>0</v>
      </c>
      <c r="X172" s="126"/>
      <c r="Y172" s="126"/>
      <c r="Z172" s="84"/>
      <c r="AA172" s="84"/>
      <c r="AB172" s="895"/>
      <c r="AC172" s="895"/>
      <c r="AD172" s="629"/>
      <c r="AE172" s="629"/>
      <c r="AF172" s="84"/>
      <c r="AG172" s="623"/>
      <c r="AH172" s="894"/>
    </row>
    <row r="173" spans="1:34" ht="19.2" customHeight="1">
      <c r="A173" s="893"/>
      <c r="B173" s="156">
        <v>0</v>
      </c>
      <c r="C173" s="132" t="s">
        <v>469</v>
      </c>
      <c r="D173" s="891" t="s">
        <v>219</v>
      </c>
      <c r="E173" s="891"/>
      <c r="F173" s="133"/>
      <c r="G173" s="103"/>
      <c r="H173" s="134"/>
      <c r="I173" s="135"/>
      <c r="J173" s="103">
        <v>11</v>
      </c>
      <c r="K173" s="103">
        <v>2212.5714285714284</v>
      </c>
      <c r="L173" s="136">
        <v>243.23349983349982</v>
      </c>
      <c r="M173" s="103">
        <f t="shared" ref="M173:O173" si="130">AVERAGE(M161:M172)</f>
        <v>11.142857142857142</v>
      </c>
      <c r="N173" s="103">
        <f t="shared" si="130"/>
        <v>2070.3657026019678</v>
      </c>
      <c r="O173" s="136">
        <f t="shared" si="130"/>
        <v>216.94937854592126</v>
      </c>
      <c r="P173" s="84">
        <f>M173-J173</f>
        <v>0.14285714285714235</v>
      </c>
      <c r="Q173" s="119">
        <f>O173-L173</f>
        <v>-26.284121287578557</v>
      </c>
      <c r="R173" s="137">
        <f>O173/L173</f>
        <v>0.89193872840060773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1</v>
      </c>
      <c r="AE173" s="139">
        <f>SUM(AE161:AE172)</f>
        <v>1</v>
      </c>
      <c r="AF173" s="84">
        <f t="shared" si="69"/>
        <v>-142.20572596946067</v>
      </c>
      <c r="AG173" s="623">
        <f t="shared" si="70"/>
        <v>0.93572830050450506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M36" sqref="M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1093</v>
      </c>
      <c r="E3" s="827"/>
      <c r="F3" s="816" t="s">
        <v>2</v>
      </c>
      <c r="G3" s="777"/>
      <c r="H3" s="828">
        <v>293281.59999999998</v>
      </c>
      <c r="I3" s="829"/>
      <c r="J3" s="816" t="s">
        <v>3</v>
      </c>
      <c r="K3" s="777"/>
      <c r="L3" s="821">
        <v>9042484.454089351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438.35734677144262</v>
      </c>
      <c r="G6" s="818"/>
      <c r="H6" s="796">
        <f>AVERAGE(D13:P13,Q13)</f>
        <v>141.62431712697318</v>
      </c>
      <c r="I6" s="797"/>
      <c r="J6" s="796">
        <f>AVERAGE(D30:F30,G30:H30)</f>
        <v>815.38442899762242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8</v>
      </c>
      <c r="Q6" s="785">
        <v>7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390.82638299090087</v>
      </c>
      <c r="G7" s="789"/>
      <c r="H7" s="790">
        <f>AVERAGE(D14:P14,Q14)</f>
        <v>130.10286875711606</v>
      </c>
      <c r="I7" s="791"/>
      <c r="J7" s="790">
        <f>AVERAGE(D31:F31,G31:H31)</f>
        <v>719.76532923821867</v>
      </c>
      <c r="K7" s="791"/>
      <c r="L7" s="792">
        <f>AVERAGE(J31:M31)</f>
        <v>892.18500000000029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0.89953030146962831</v>
      </c>
      <c r="G8" s="795"/>
      <c r="H8" s="794">
        <f>AVERAGE(D15:O15,P15:Q15)</f>
        <v>0.91219042851226162</v>
      </c>
      <c r="I8" s="795"/>
      <c r="J8" s="794">
        <f>AVERAGE(D32:F32,G32:H32)</f>
        <v>0.87410482226078778</v>
      </c>
      <c r="K8" s="795"/>
      <c r="L8" s="794">
        <f>AVERAGE(J32:M32)</f>
        <v>0.88700170583146321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127.25452286177629</v>
      </c>
      <c r="E13" s="18">
        <v>116.37553688141925</v>
      </c>
      <c r="F13" s="18">
        <v>200.96494101396061</v>
      </c>
      <c r="G13" s="18">
        <v>281.61904761904759</v>
      </c>
      <c r="H13" s="18">
        <v>232.14285714285714</v>
      </c>
      <c r="I13" s="18">
        <v>83.401592215833702</v>
      </c>
      <c r="J13" s="18">
        <v>104.86715256277948</v>
      </c>
      <c r="K13" s="18">
        <v>78.078149187306508</v>
      </c>
      <c r="L13" s="18">
        <v>114.21916625041625</v>
      </c>
      <c r="M13" s="18">
        <v>81.209299289891391</v>
      </c>
      <c r="N13" s="18">
        <v>84.567050796926949</v>
      </c>
      <c r="O13" s="18">
        <v>127.60204081632652</v>
      </c>
      <c r="P13" s="18">
        <v>200.43908313908312</v>
      </c>
      <c r="Q13" s="20">
        <v>150</v>
      </c>
    </row>
    <row r="14" spans="2:17" ht="39.9" customHeight="1">
      <c r="B14" s="769"/>
      <c r="C14" s="13" t="s">
        <v>60</v>
      </c>
      <c r="D14" s="18">
        <v>114.97800800391462</v>
      </c>
      <c r="E14" s="18">
        <v>104.88775667344362</v>
      </c>
      <c r="F14" s="18">
        <v>176.64720326420922</v>
      </c>
      <c r="G14" s="18">
        <v>253.64789812272525</v>
      </c>
      <c r="H14" s="18">
        <v>225.41226502434537</v>
      </c>
      <c r="I14" s="18">
        <v>74.333467113650968</v>
      </c>
      <c r="J14" s="18">
        <v>86.324035272982059</v>
      </c>
      <c r="K14" s="18">
        <v>67.04458386377793</v>
      </c>
      <c r="L14" s="18">
        <v>103.59663784622066</v>
      </c>
      <c r="M14" s="18">
        <v>75.10755682281561</v>
      </c>
      <c r="N14" s="18">
        <v>78.45581979802526</v>
      </c>
      <c r="O14" s="18">
        <v>104.33061513497402</v>
      </c>
      <c r="P14" s="18">
        <v>186.58095901518311</v>
      </c>
      <c r="Q14" s="8">
        <v>170.09335664335674</v>
      </c>
    </row>
    <row r="15" spans="2:17" ht="39.9" customHeight="1">
      <c r="B15" s="770"/>
      <c r="C15" s="28" t="s">
        <v>61</v>
      </c>
      <c r="D15" s="9">
        <f t="shared" ref="D15:Q15" si="0">D14/D13</f>
        <v>0.90352787011589042</v>
      </c>
      <c r="E15" s="9">
        <f t="shared" si="0"/>
        <v>0.90128698422520626</v>
      </c>
      <c r="F15" s="9">
        <f t="shared" si="0"/>
        <v>0.8789951240895193</v>
      </c>
      <c r="G15" s="9">
        <f t="shared" si="0"/>
        <v>0.90067735214359668</v>
      </c>
      <c r="H15" s="9">
        <f t="shared" si="0"/>
        <v>0.97100668010487234</v>
      </c>
      <c r="I15" s="9">
        <f t="shared" si="0"/>
        <v>0.89127155895638688</v>
      </c>
      <c r="J15" s="9">
        <f t="shared" si="0"/>
        <v>0.82317516174860905</v>
      </c>
      <c r="K15" s="9">
        <f t="shared" si="0"/>
        <v>0.85868561898080509</v>
      </c>
      <c r="L15" s="9">
        <f t="shared" si="0"/>
        <v>0.90699872225554024</v>
      </c>
      <c r="M15" s="9">
        <f t="shared" si="0"/>
        <v>0.92486399315804335</v>
      </c>
      <c r="N15" s="9">
        <f t="shared" si="0"/>
        <v>0.92773508191060428</v>
      </c>
      <c r="O15" s="9">
        <f t="shared" si="0"/>
        <v>0.81762497266912881</v>
      </c>
      <c r="P15" s="30">
        <f t="shared" si="0"/>
        <v>0.93086116785774775</v>
      </c>
      <c r="Q15" s="10">
        <f t="shared" si="0"/>
        <v>1.1339557109557117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0.34375</v>
      </c>
    </row>
    <row r="17" spans="2:23" ht="22.8" customHeight="1">
      <c r="B17" s="772"/>
      <c r="C17" s="28" t="s">
        <v>36</v>
      </c>
      <c r="D17" s="11">
        <v>0.68402777777777779</v>
      </c>
      <c r="E17" s="11">
        <v>0.58680555555555558</v>
      </c>
      <c r="F17" s="11">
        <v>0.66527777777777763</v>
      </c>
      <c r="G17" s="11">
        <v>0.68402777777777779</v>
      </c>
      <c r="H17" s="11">
        <v>0.67847222222222214</v>
      </c>
      <c r="I17" s="11">
        <v>0.69583333333333319</v>
      </c>
      <c r="J17" s="11">
        <v>0.76736111111111105</v>
      </c>
      <c r="K17" s="11">
        <v>0.74375000000000002</v>
      </c>
      <c r="L17" s="11">
        <v>0.89930555555555525</v>
      </c>
      <c r="M17" s="11">
        <v>0.97986111111111074</v>
      </c>
      <c r="N17" s="11">
        <v>0.9375</v>
      </c>
      <c r="O17" s="21">
        <v>0.79583333333333328</v>
      </c>
      <c r="P17" s="11">
        <v>0.58194444444444438</v>
      </c>
      <c r="Q17" s="31">
        <v>0.80555555555555547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>
        <v>1</v>
      </c>
      <c r="H20" s="33">
        <v>1</v>
      </c>
      <c r="I20" s="33" t="s">
        <v>15</v>
      </c>
      <c r="J20" s="33" t="s">
        <v>15</v>
      </c>
      <c r="K20" s="33" t="s">
        <v>15</v>
      </c>
      <c r="L20" s="33">
        <v>1</v>
      </c>
      <c r="M20" s="33">
        <v>2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776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>
        <v>1</v>
      </c>
      <c r="L21" s="33" t="s">
        <v>15</v>
      </c>
      <c r="M21" s="33" t="s">
        <v>15</v>
      </c>
      <c r="N21" s="33">
        <v>1</v>
      </c>
      <c r="O21" s="33">
        <v>2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19</v>
      </c>
      <c r="E22" s="35">
        <v>18</v>
      </c>
      <c r="F22" s="35">
        <v>12.888888888888889</v>
      </c>
      <c r="G22" s="35">
        <v>7.333333333333333</v>
      </c>
      <c r="H22" s="35">
        <v>6.5</v>
      </c>
      <c r="I22" s="35">
        <v>17.857142857142858</v>
      </c>
      <c r="J22" s="35">
        <v>16.125</v>
      </c>
      <c r="K22" s="35">
        <v>18.375</v>
      </c>
      <c r="L22" s="35">
        <v>14.875</v>
      </c>
      <c r="M22" s="35">
        <v>19.125</v>
      </c>
      <c r="N22" s="35">
        <v>17.555555555555557</v>
      </c>
      <c r="O22" s="35">
        <v>14.714285714285714</v>
      </c>
      <c r="P22" s="35">
        <v>12.166666666666666</v>
      </c>
      <c r="Q22" s="36">
        <v>11.5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63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222.22222222222223</v>
      </c>
      <c r="E30" s="633">
        <v>916.66666666666663</v>
      </c>
      <c r="F30" s="18">
        <v>853.44827586206895</v>
      </c>
      <c r="G30" s="18">
        <v>939.13043478260863</v>
      </c>
      <c r="H30" s="63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183.41258741258741</v>
      </c>
      <c r="E31" s="7">
        <v>822.70993633346006</v>
      </c>
      <c r="F31" s="7">
        <v>753.67996911111106</v>
      </c>
      <c r="G31" s="7">
        <v>829.35119047618957</v>
      </c>
      <c r="H31" s="632">
        <v>1009.6729628577457</v>
      </c>
      <c r="I31" s="403">
        <v>0</v>
      </c>
      <c r="J31" s="7">
        <v>807.25000000000136</v>
      </c>
      <c r="K31" s="7">
        <v>828.79166666666708</v>
      </c>
      <c r="L31" s="7">
        <v>936.71222222222059</v>
      </c>
      <c r="M31" s="8">
        <v>995.98611111111234</v>
      </c>
      <c r="N31" s="27"/>
      <c r="O31" s="27"/>
      <c r="P31" s="27"/>
      <c r="Q31" s="27"/>
    </row>
    <row r="32" spans="2:23" ht="39.9" customHeight="1">
      <c r="B32" s="770"/>
      <c r="C32" s="630" t="s">
        <v>61</v>
      </c>
      <c r="D32" s="44">
        <f t="shared" ref="D32:M32" si="1">D31/D30</f>
        <v>0.82535664335664338</v>
      </c>
      <c r="E32" s="9">
        <f t="shared" si="1"/>
        <v>0.89750174872741106</v>
      </c>
      <c r="F32" s="9">
        <f t="shared" si="1"/>
        <v>0.88309976178675642</v>
      </c>
      <c r="G32" s="9">
        <f t="shared" si="1"/>
        <v>0.88310543430335009</v>
      </c>
      <c r="H32" s="9">
        <f t="shared" si="1"/>
        <v>0.88146052312977796</v>
      </c>
      <c r="I32" s="43">
        <f t="shared" si="1"/>
        <v>0</v>
      </c>
      <c r="J32" s="9">
        <f t="shared" si="1"/>
        <v>0.85617424242424389</v>
      </c>
      <c r="K32" s="9">
        <f t="shared" si="1"/>
        <v>0.87902146464646502</v>
      </c>
      <c r="L32" s="9">
        <f t="shared" si="1"/>
        <v>0.93671222222222061</v>
      </c>
      <c r="M32" s="10">
        <f t="shared" si="1"/>
        <v>0.87609889403292285</v>
      </c>
      <c r="N32" s="27"/>
      <c r="O32" s="27"/>
      <c r="P32" s="27"/>
      <c r="Q32" s="27"/>
    </row>
    <row r="33" spans="2:17" ht="28.8" customHeight="1">
      <c r="B33" s="771" t="s">
        <v>62</v>
      </c>
      <c r="C33" s="630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3021.4285714285738</v>
      </c>
      <c r="H33" s="31">
        <v>0.18055555555555555</v>
      </c>
      <c r="I33" s="45">
        <v>0</v>
      </c>
      <c r="J33" s="11">
        <v>0.72152777777777777</v>
      </c>
      <c r="K33" s="11">
        <v>0.72430555555555554</v>
      </c>
      <c r="L33" s="11">
        <v>0.72152777777777777</v>
      </c>
      <c r="M33" s="12">
        <v>0.72361111111111109</v>
      </c>
      <c r="N33" s="27"/>
      <c r="O33" s="27"/>
      <c r="P33" s="27"/>
      <c r="Q33" s="27"/>
    </row>
    <row r="34" spans="2:17" ht="28.8" customHeight="1">
      <c r="B34" s="772"/>
      <c r="C34" s="630" t="s">
        <v>36</v>
      </c>
      <c r="D34" s="45">
        <v>0.34027777777777773</v>
      </c>
      <c r="E34" s="11">
        <v>0.3666666666666667</v>
      </c>
      <c r="F34" s="11">
        <v>0.31736111111111115</v>
      </c>
      <c r="G34" s="11">
        <v>1066.6666666666633</v>
      </c>
      <c r="H34" s="31">
        <v>0.47430555555555554</v>
      </c>
      <c r="I34" s="22">
        <v>0</v>
      </c>
      <c r="J34" s="11">
        <v>0.79513888888888884</v>
      </c>
      <c r="K34" s="11">
        <v>0.94791666666666663</v>
      </c>
      <c r="L34" s="11">
        <v>0.98611111111111116</v>
      </c>
      <c r="M34" s="12">
        <v>1.1180555555555556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L6" sqref="L6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1064</v>
      </c>
      <c r="B1" s="320"/>
      <c r="C1" s="321"/>
      <c r="D1" s="322" t="s">
        <v>1065</v>
      </c>
      <c r="E1" s="323">
        <f>SUM(G5:G124)</f>
        <v>114424</v>
      </c>
      <c r="F1" s="324" t="s">
        <v>3</v>
      </c>
      <c r="G1" s="325">
        <f>SUM(H5:H124)</f>
        <v>2113873.3862337661</v>
      </c>
      <c r="H1" s="326" t="s">
        <v>554</v>
      </c>
      <c r="I1" s="327">
        <f>+J16+J64+J24+J38+J51+J81+J100+J91+J57+J124+J111</f>
        <v>49.56666666666667</v>
      </c>
      <c r="J1" s="871" t="s">
        <v>1066</v>
      </c>
      <c r="K1" s="872"/>
      <c r="L1" s="873"/>
      <c r="M1" s="871" t="s">
        <v>782</v>
      </c>
      <c r="N1" s="872"/>
      <c r="O1" s="872"/>
      <c r="P1" s="872"/>
      <c r="Q1" s="872"/>
      <c r="R1" s="873"/>
    </row>
    <row r="2" spans="1:18" ht="26.25" customHeight="1" thickBot="1">
      <c r="A2" s="877" t="s">
        <v>1067</v>
      </c>
      <c r="B2" s="878"/>
      <c r="C2" s="329"/>
      <c r="D2" s="634" t="s">
        <v>784</v>
      </c>
      <c r="E2" s="330">
        <f>AVERAGE(L16,L24,L38,L51,L100,L111,L91)</f>
        <v>640.49139777702214</v>
      </c>
      <c r="F2" s="331" t="s">
        <v>80</v>
      </c>
      <c r="G2" s="332">
        <f>G1/E1</f>
        <v>18.474038542908534</v>
      </c>
      <c r="H2" s="333" t="s">
        <v>785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559</v>
      </c>
      <c r="B3" s="881" t="s">
        <v>787</v>
      </c>
      <c r="C3" s="636"/>
      <c r="D3" s="882" t="s">
        <v>788</v>
      </c>
      <c r="E3" s="882"/>
      <c r="F3" s="883" t="s">
        <v>83</v>
      </c>
      <c r="G3" s="884" t="s">
        <v>562</v>
      </c>
      <c r="H3" s="885" t="s">
        <v>790</v>
      </c>
      <c r="I3" s="886" t="s">
        <v>1068</v>
      </c>
      <c r="J3" s="859" t="s">
        <v>792</v>
      </c>
      <c r="K3" s="861" t="s">
        <v>517</v>
      </c>
      <c r="L3" s="863" t="s">
        <v>784</v>
      </c>
      <c r="M3" s="888" t="s">
        <v>88</v>
      </c>
      <c r="N3" s="888"/>
      <c r="O3" s="859" t="s">
        <v>168</v>
      </c>
      <c r="P3" s="889" t="s">
        <v>512</v>
      </c>
      <c r="Q3" s="859" t="s">
        <v>795</v>
      </c>
      <c r="R3" s="859"/>
    </row>
    <row r="4" spans="1:18" ht="15.75" customHeight="1">
      <c r="A4" s="880"/>
      <c r="B4" s="881"/>
      <c r="C4" s="636"/>
      <c r="D4" s="882"/>
      <c r="E4" s="882"/>
      <c r="F4" s="883"/>
      <c r="G4" s="884"/>
      <c r="H4" s="885"/>
      <c r="I4" s="887"/>
      <c r="J4" s="860"/>
      <c r="K4" s="862"/>
      <c r="L4" s="864"/>
      <c r="M4" s="640" t="s">
        <v>90</v>
      </c>
      <c r="N4" s="640" t="s">
        <v>91</v>
      </c>
      <c r="O4" s="860"/>
      <c r="P4" s="890"/>
      <c r="Q4" s="335" t="s">
        <v>796</v>
      </c>
      <c r="R4" s="335" t="s">
        <v>797</v>
      </c>
    </row>
    <row r="5" spans="1:18">
      <c r="A5" s="865" t="s">
        <v>1069</v>
      </c>
      <c r="B5" s="336" t="s">
        <v>165</v>
      </c>
      <c r="C5" s="336"/>
      <c r="D5" s="337" t="s">
        <v>1009</v>
      </c>
      <c r="E5" s="338"/>
      <c r="F5" s="339">
        <v>28.57</v>
      </c>
      <c r="G5" s="415">
        <v>1183</v>
      </c>
      <c r="H5" s="340">
        <f>F5*G5</f>
        <v>33798.31</v>
      </c>
      <c r="I5" s="638"/>
      <c r="J5" s="341">
        <v>10</v>
      </c>
      <c r="K5" s="342">
        <f t="shared" ref="K5:K8" si="0">G5/P5*60</f>
        <v>1419.6000000000004</v>
      </c>
      <c r="L5" s="343">
        <f t="shared" ref="L5:L8" si="1">K5/J5</f>
        <v>141.96000000000004</v>
      </c>
      <c r="M5" s="344">
        <v>0.34236111111111106</v>
      </c>
      <c r="N5" s="344">
        <v>0.37708333333333327</v>
      </c>
      <c r="O5" s="335">
        <v>5</v>
      </c>
      <c r="P5" s="641">
        <f t="shared" ref="P5:P8" si="2">(N5-M5)*24*60</f>
        <v>49.999999999999986</v>
      </c>
      <c r="Q5" s="345"/>
      <c r="R5" s="345"/>
    </row>
    <row r="6" spans="1:18">
      <c r="A6" s="865"/>
      <c r="B6" s="336" t="s">
        <v>189</v>
      </c>
      <c r="C6" s="336"/>
      <c r="D6" s="337" t="s">
        <v>169</v>
      </c>
      <c r="E6" s="338"/>
      <c r="F6" s="339">
        <v>25.64</v>
      </c>
      <c r="G6" s="415">
        <v>1285</v>
      </c>
      <c r="H6" s="340">
        <f t="shared" ref="H6:H15" si="3">F6*G6</f>
        <v>32947.4</v>
      </c>
      <c r="I6" s="638"/>
      <c r="J6" s="341">
        <v>10</v>
      </c>
      <c r="K6" s="342">
        <f t="shared" si="0"/>
        <v>1713.3333333333335</v>
      </c>
      <c r="L6" s="343">
        <f t="shared" si="1"/>
        <v>171.33333333333334</v>
      </c>
      <c r="M6" s="344">
        <v>0.38055555555555548</v>
      </c>
      <c r="N6" s="344">
        <v>0.41180555555555548</v>
      </c>
      <c r="O6" s="335">
        <v>5</v>
      </c>
      <c r="P6" s="641">
        <f t="shared" si="2"/>
        <v>45</v>
      </c>
      <c r="Q6" s="335"/>
      <c r="R6" s="335"/>
    </row>
    <row r="7" spans="1:18">
      <c r="A7" s="865"/>
      <c r="B7" s="336" t="s">
        <v>189</v>
      </c>
      <c r="C7" s="336"/>
      <c r="D7" s="337" t="s">
        <v>170</v>
      </c>
      <c r="E7" s="338"/>
      <c r="F7" s="339">
        <v>29.85</v>
      </c>
      <c r="G7" s="415">
        <v>3519</v>
      </c>
      <c r="H7" s="340">
        <f t="shared" si="3"/>
        <v>105042.15000000001</v>
      </c>
      <c r="I7" s="638"/>
      <c r="J7" s="341">
        <v>13</v>
      </c>
      <c r="K7" s="342">
        <f t="shared" si="0"/>
        <v>1885.1785714285716</v>
      </c>
      <c r="L7" s="343">
        <f t="shared" si="1"/>
        <v>145.01373626373626</v>
      </c>
      <c r="M7" s="344">
        <v>0.45208333333333323</v>
      </c>
      <c r="N7" s="344">
        <v>0.52986111111111101</v>
      </c>
      <c r="O7" s="335">
        <v>5</v>
      </c>
      <c r="P7" s="641">
        <f t="shared" si="2"/>
        <v>112</v>
      </c>
      <c r="Q7" s="345"/>
      <c r="R7" s="345"/>
    </row>
    <row r="8" spans="1:18">
      <c r="A8" s="865"/>
      <c r="B8" s="336" t="s">
        <v>189</v>
      </c>
      <c r="C8" s="336"/>
      <c r="D8" s="337" t="s">
        <v>171</v>
      </c>
      <c r="E8" s="338"/>
      <c r="F8" s="339">
        <v>29.52</v>
      </c>
      <c r="G8" s="416">
        <v>3075</v>
      </c>
      <c r="H8" s="340">
        <f t="shared" si="3"/>
        <v>90774</v>
      </c>
      <c r="I8" s="638"/>
      <c r="J8" s="341">
        <v>13</v>
      </c>
      <c r="K8" s="342">
        <f t="shared" si="0"/>
        <v>1863.6363636363642</v>
      </c>
      <c r="L8" s="343">
        <f t="shared" si="1"/>
        <v>143.35664335664339</v>
      </c>
      <c r="M8" s="344">
        <v>0.53333333333333321</v>
      </c>
      <c r="N8" s="344">
        <v>0.60208333333333319</v>
      </c>
      <c r="O8" s="335">
        <v>5</v>
      </c>
      <c r="P8" s="641">
        <f t="shared" si="2"/>
        <v>98.999999999999972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/>
      <c r="G9" s="416"/>
      <c r="H9" s="340"/>
      <c r="I9" s="638"/>
      <c r="J9" s="341"/>
      <c r="K9" s="342"/>
      <c r="L9" s="343"/>
      <c r="M9" s="344"/>
      <c r="N9" s="344"/>
      <c r="O9" s="335"/>
      <c r="P9" s="641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638"/>
      <c r="J10" s="341"/>
      <c r="K10" s="342"/>
      <c r="L10" s="343"/>
      <c r="M10" s="344"/>
      <c r="N10" s="344"/>
      <c r="O10" s="335"/>
      <c r="P10" s="641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638"/>
      <c r="J11" s="341"/>
      <c r="K11" s="342"/>
      <c r="L11" s="343"/>
      <c r="M11" s="344"/>
      <c r="N11" s="344"/>
      <c r="O11" s="335"/>
      <c r="P11" s="641"/>
      <c r="Q11" s="345"/>
      <c r="R11" s="345"/>
    </row>
    <row r="12" spans="1:18">
      <c r="A12" s="866"/>
      <c r="B12" s="336">
        <v>0</v>
      </c>
      <c r="C12" s="637"/>
      <c r="D12" s="337"/>
      <c r="E12" s="338"/>
      <c r="F12" s="339" t="s">
        <v>161</v>
      </c>
      <c r="G12" s="635"/>
      <c r="H12" s="340">
        <f t="shared" si="3"/>
        <v>0</v>
      </c>
      <c r="I12" s="638"/>
      <c r="J12" s="341"/>
      <c r="K12" s="342"/>
      <c r="L12" s="343"/>
      <c r="M12" s="344"/>
      <c r="N12" s="344"/>
      <c r="O12" s="335"/>
      <c r="P12" s="641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638"/>
      <c r="J13" s="341"/>
      <c r="K13" s="342"/>
      <c r="L13" s="343"/>
      <c r="M13" s="344"/>
      <c r="N13" s="344"/>
      <c r="O13" s="335"/>
      <c r="P13" s="641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638"/>
      <c r="J14" s="341"/>
      <c r="K14" s="342"/>
      <c r="L14" s="343"/>
      <c r="M14" s="344"/>
      <c r="N14" s="344"/>
      <c r="O14" s="335"/>
      <c r="P14" s="641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638"/>
      <c r="J15" s="341"/>
      <c r="K15" s="342"/>
      <c r="L15" s="343"/>
      <c r="M15" s="344"/>
      <c r="N15" s="344"/>
      <c r="O15" s="335"/>
      <c r="P15" s="641"/>
      <c r="Q15" s="335"/>
      <c r="R15" s="335"/>
    </row>
    <row r="16" spans="1:18" ht="15.75" customHeight="1">
      <c r="A16" s="867"/>
      <c r="B16" s="336">
        <v>0</v>
      </c>
      <c r="C16" s="349" t="s">
        <v>799</v>
      </c>
      <c r="D16" s="850" t="s">
        <v>530</v>
      </c>
      <c r="E16" s="850"/>
      <c r="F16" s="350"/>
      <c r="G16" s="351"/>
      <c r="H16" s="352"/>
      <c r="I16" s="353"/>
      <c r="J16" s="354">
        <f>AVERAGE(J5:J15)</f>
        <v>11.5</v>
      </c>
      <c r="K16" s="354">
        <f>AVERAGE(K5:K15)</f>
        <v>1720.4370670995672</v>
      </c>
      <c r="L16" s="355">
        <f>AVERAGE(L5:L15)</f>
        <v>150.41592823842828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800</v>
      </c>
      <c r="B17" s="336">
        <v>0</v>
      </c>
      <c r="C17" s="637"/>
      <c r="D17" s="337" t="s">
        <v>173</v>
      </c>
      <c r="E17" s="337"/>
      <c r="F17" s="339" t="s">
        <v>161</v>
      </c>
      <c r="G17" s="636">
        <v>3075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1647.3214285714284</v>
      </c>
      <c r="L17" s="343">
        <f>K17/J17</f>
        <v>183.03571428571428</v>
      </c>
      <c r="M17" s="344">
        <v>0.17013888888888887</v>
      </c>
      <c r="N17" s="344">
        <v>0.24791666666666665</v>
      </c>
      <c r="O17" s="335">
        <v>5</v>
      </c>
      <c r="P17" s="641">
        <f>(N17-M17)*24*60</f>
        <v>112</v>
      </c>
      <c r="Q17" s="335"/>
      <c r="R17" s="335"/>
    </row>
    <row r="18" spans="1:18" ht="15.75" customHeight="1">
      <c r="A18" s="868"/>
      <c r="B18" s="336">
        <v>0</v>
      </c>
      <c r="C18" s="637"/>
      <c r="D18" s="337" t="s">
        <v>172</v>
      </c>
      <c r="E18" s="337"/>
      <c r="F18" s="339" t="s">
        <v>161</v>
      </c>
      <c r="G18" s="635">
        <v>3519</v>
      </c>
      <c r="H18" s="340">
        <f t="shared" si="4"/>
        <v>0</v>
      </c>
      <c r="I18" s="638"/>
      <c r="J18" s="341">
        <v>9</v>
      </c>
      <c r="K18" s="342">
        <f t="shared" si="5"/>
        <v>1662.5196850393697</v>
      </c>
      <c r="L18" s="343">
        <f t="shared" ref="L18" si="6">K18/J18</f>
        <v>184.72440944881885</v>
      </c>
      <c r="M18" s="344">
        <v>0.25138888888888888</v>
      </c>
      <c r="N18" s="344">
        <v>0.33958333333333335</v>
      </c>
      <c r="O18" s="335">
        <v>5</v>
      </c>
      <c r="P18" s="641">
        <f t="shared" ref="P18" si="7">(N18-M18)*24*60</f>
        <v>127.00000000000003</v>
      </c>
      <c r="Q18" s="345"/>
      <c r="R18" s="345"/>
    </row>
    <row r="19" spans="1:18" ht="15.75" customHeight="1">
      <c r="A19" s="868"/>
      <c r="B19" s="336">
        <v>0</v>
      </c>
      <c r="C19" s="637"/>
      <c r="D19" s="337"/>
      <c r="E19" s="337"/>
      <c r="F19" s="339"/>
      <c r="G19" s="635"/>
      <c r="H19" s="340"/>
      <c r="I19" s="638"/>
      <c r="J19" s="341"/>
      <c r="K19" s="342"/>
      <c r="L19" s="343"/>
      <c r="M19" s="344"/>
      <c r="N19" s="344"/>
      <c r="O19" s="335"/>
      <c r="P19" s="641"/>
      <c r="Q19" s="345"/>
      <c r="R19" s="345"/>
    </row>
    <row r="20" spans="1:18" ht="15.75" customHeight="1">
      <c r="A20" s="869"/>
      <c r="B20" s="336">
        <v>0</v>
      </c>
      <c r="C20" s="637"/>
      <c r="D20" s="337"/>
      <c r="E20" s="337"/>
      <c r="F20" s="339" t="s">
        <v>161</v>
      </c>
      <c r="G20" s="635"/>
      <c r="H20" s="340"/>
      <c r="I20" s="638"/>
      <c r="J20" s="341"/>
      <c r="K20" s="342"/>
      <c r="L20" s="343"/>
      <c r="M20" s="344"/>
      <c r="N20" s="344"/>
      <c r="O20" s="335"/>
      <c r="P20" s="641"/>
      <c r="Q20" s="345"/>
      <c r="R20" s="345"/>
    </row>
    <row r="21" spans="1:18" ht="15.75" customHeight="1">
      <c r="A21" s="869"/>
      <c r="B21" s="336">
        <v>0</v>
      </c>
      <c r="C21" s="637"/>
      <c r="D21" s="337"/>
      <c r="E21" s="337"/>
      <c r="F21" s="339" t="s">
        <v>161</v>
      </c>
      <c r="G21" s="635"/>
      <c r="H21" s="340"/>
      <c r="I21" s="638"/>
      <c r="J21" s="341"/>
      <c r="K21" s="342"/>
      <c r="L21" s="343"/>
      <c r="M21" s="344"/>
      <c r="N21" s="344"/>
      <c r="O21" s="335"/>
      <c r="P21" s="641"/>
      <c r="Q21" s="345"/>
      <c r="R21" s="345"/>
    </row>
    <row r="22" spans="1:18" ht="15.75" customHeight="1">
      <c r="A22" s="869"/>
      <c r="B22" s="336">
        <v>0</v>
      </c>
      <c r="C22" s="637"/>
      <c r="D22" s="337"/>
      <c r="E22" s="338"/>
      <c r="F22" s="339" t="s">
        <v>161</v>
      </c>
      <c r="G22" s="635"/>
      <c r="H22" s="340">
        <f t="shared" si="4"/>
        <v>0</v>
      </c>
      <c r="I22" s="638"/>
      <c r="J22" s="341"/>
      <c r="K22" s="342"/>
      <c r="L22" s="343"/>
      <c r="M22" s="344"/>
      <c r="N22" s="344"/>
      <c r="O22" s="335"/>
      <c r="P22" s="641"/>
      <c r="Q22" s="335"/>
      <c r="R22" s="335"/>
    </row>
    <row r="23" spans="1:18" ht="15.75" customHeight="1">
      <c r="A23" s="869"/>
      <c r="B23" s="336">
        <v>0</v>
      </c>
      <c r="C23" s="637"/>
      <c r="D23" s="337"/>
      <c r="E23" s="338"/>
      <c r="F23" s="339" t="s">
        <v>161</v>
      </c>
      <c r="G23" s="635"/>
      <c r="H23" s="340">
        <f t="shared" si="4"/>
        <v>0</v>
      </c>
      <c r="I23" s="638"/>
      <c r="J23" s="341"/>
      <c r="K23" s="342"/>
      <c r="L23" s="343"/>
      <c r="M23" s="344"/>
      <c r="N23" s="344"/>
      <c r="O23" s="335"/>
      <c r="P23" s="641"/>
      <c r="Q23" s="335"/>
      <c r="R23" s="335"/>
    </row>
    <row r="24" spans="1:18" ht="17.399999999999999" customHeight="1">
      <c r="A24" s="870"/>
      <c r="B24" s="336">
        <v>0</v>
      </c>
      <c r="C24" s="204" t="s">
        <v>576</v>
      </c>
      <c r="D24" s="850" t="s">
        <v>530</v>
      </c>
      <c r="E24" s="850"/>
      <c r="F24" s="350"/>
      <c r="G24" s="358"/>
      <c r="H24" s="352"/>
      <c r="I24" s="353"/>
      <c r="J24" s="354">
        <f>AVERAGE(J17:J23)</f>
        <v>9</v>
      </c>
      <c r="K24" s="354">
        <f>AVERAGE(K17:K23)</f>
        <v>1654.920556805399</v>
      </c>
      <c r="L24" s="355">
        <f>AVERAGE(L17:L23)</f>
        <v>183.88006186726656</v>
      </c>
      <c r="M24" s="344"/>
      <c r="N24" s="344"/>
      <c r="O24" s="335"/>
      <c r="P24" s="335"/>
      <c r="Q24" s="335"/>
      <c r="R24" s="335"/>
    </row>
    <row r="25" spans="1:18">
      <c r="A25" s="857" t="s">
        <v>1070</v>
      </c>
      <c r="B25" s="336" t="s">
        <v>165</v>
      </c>
      <c r="C25" s="359"/>
      <c r="D25" s="360" t="s">
        <v>174</v>
      </c>
      <c r="E25" s="361"/>
      <c r="F25" s="339">
        <v>18.53</v>
      </c>
      <c r="G25" s="636">
        <v>2184</v>
      </c>
      <c r="H25" s="340">
        <f t="shared" ref="H25:H37" si="8">F25*G25</f>
        <v>40469.520000000004</v>
      </c>
      <c r="I25" s="638"/>
      <c r="J25" s="341">
        <v>3</v>
      </c>
      <c r="K25" s="342">
        <f t="shared" ref="K25:K29" si="9">G25/P25*60</f>
        <v>2788.0851063829791</v>
      </c>
      <c r="L25" s="343">
        <f t="shared" ref="L25:L29" si="10">K25/J25</f>
        <v>929.36170212765967</v>
      </c>
      <c r="M25" s="344">
        <v>0.18055555555555555</v>
      </c>
      <c r="N25" s="344">
        <v>0.21319444444444444</v>
      </c>
      <c r="O25" s="335">
        <v>20</v>
      </c>
      <c r="P25" s="641">
        <f>(N25-M25)*24*60</f>
        <v>46.999999999999993</v>
      </c>
      <c r="Q25" s="345"/>
      <c r="R25" s="345"/>
    </row>
    <row r="26" spans="1:18">
      <c r="A26" s="857"/>
      <c r="B26" s="336" t="s">
        <v>165</v>
      </c>
      <c r="C26" s="359"/>
      <c r="D26" s="337" t="s">
        <v>578</v>
      </c>
      <c r="E26" s="362"/>
      <c r="F26" s="339">
        <v>18.18</v>
      </c>
      <c r="G26" s="636">
        <v>3146</v>
      </c>
      <c r="H26" s="340">
        <f t="shared" si="8"/>
        <v>57194.28</v>
      </c>
      <c r="I26" s="638"/>
      <c r="J26" s="341">
        <v>4</v>
      </c>
      <c r="K26" s="342">
        <f t="shared" si="9"/>
        <v>2775.8823529411766</v>
      </c>
      <c r="L26" s="343">
        <f t="shared" si="10"/>
        <v>693.97058823529414</v>
      </c>
      <c r="M26" s="344">
        <v>0.22222222222222221</v>
      </c>
      <c r="N26" s="344">
        <v>0.26944444444444443</v>
      </c>
      <c r="O26" s="335">
        <v>13</v>
      </c>
      <c r="P26" s="641">
        <f>(N26-M26)*24*60</f>
        <v>68</v>
      </c>
      <c r="Q26" s="345"/>
      <c r="R26" s="345"/>
    </row>
    <row r="27" spans="1:18">
      <c r="A27" s="857"/>
      <c r="B27" s="336" t="s">
        <v>189</v>
      </c>
      <c r="C27" s="359"/>
      <c r="D27" s="360" t="s">
        <v>1071</v>
      </c>
      <c r="E27" s="362"/>
      <c r="F27" s="339">
        <v>22.32</v>
      </c>
      <c r="G27" s="636">
        <v>1750</v>
      </c>
      <c r="H27" s="340">
        <f t="shared" si="8"/>
        <v>39060</v>
      </c>
      <c r="I27" s="638"/>
      <c r="J27" s="341">
        <v>4</v>
      </c>
      <c r="K27" s="342">
        <f t="shared" si="9"/>
        <v>3000.0000000000036</v>
      </c>
      <c r="L27" s="343">
        <f t="shared" si="10"/>
        <v>750.00000000000091</v>
      </c>
      <c r="M27" s="344">
        <v>0.27777777777777779</v>
      </c>
      <c r="N27" s="344">
        <v>0.30208333333333331</v>
      </c>
      <c r="O27" s="335">
        <v>12</v>
      </c>
      <c r="P27" s="641">
        <f t="shared" ref="P27:P30" si="11">(N27-M27)*24*60</f>
        <v>34.999999999999957</v>
      </c>
      <c r="Q27" s="345"/>
      <c r="R27" s="345"/>
    </row>
    <row r="28" spans="1:18">
      <c r="A28" s="857"/>
      <c r="B28" s="336" t="s">
        <v>165</v>
      </c>
      <c r="C28" s="637"/>
      <c r="D28" s="361" t="s">
        <v>1072</v>
      </c>
      <c r="E28" s="362"/>
      <c r="F28" s="339">
        <v>17.890909090909091</v>
      </c>
      <c r="G28" s="636">
        <v>2404</v>
      </c>
      <c r="H28" s="340">
        <f t="shared" si="8"/>
        <v>43009.745454545453</v>
      </c>
      <c r="I28" s="638"/>
      <c r="J28" s="341">
        <v>3</v>
      </c>
      <c r="K28" s="342">
        <f t="shared" si="9"/>
        <v>3135.6521739130385</v>
      </c>
      <c r="L28" s="343">
        <f t="shared" si="10"/>
        <v>1045.2173913043462</v>
      </c>
      <c r="M28" s="344">
        <v>0.3125</v>
      </c>
      <c r="N28" s="344">
        <v>0.3444444444444445</v>
      </c>
      <c r="O28" s="335">
        <v>15</v>
      </c>
      <c r="P28" s="641">
        <f t="shared" si="11"/>
        <v>46.000000000000078</v>
      </c>
      <c r="Q28" s="345"/>
      <c r="R28" s="345"/>
    </row>
    <row r="29" spans="1:18">
      <c r="A29" s="857"/>
      <c r="B29" s="336" t="s">
        <v>189</v>
      </c>
      <c r="C29" s="636"/>
      <c r="D29" s="337" t="s">
        <v>175</v>
      </c>
      <c r="E29" s="362"/>
      <c r="F29" s="339">
        <v>18.77</v>
      </c>
      <c r="G29" s="636">
        <v>834</v>
      </c>
      <c r="H29" s="340">
        <f t="shared" si="8"/>
        <v>15654.18</v>
      </c>
      <c r="I29" s="638"/>
      <c r="J29" s="341">
        <v>4</v>
      </c>
      <c r="K29" s="342">
        <f t="shared" si="9"/>
        <v>2779.9999999999982</v>
      </c>
      <c r="L29" s="343">
        <f t="shared" si="10"/>
        <v>694.99999999999955</v>
      </c>
      <c r="M29" s="344">
        <v>0.35416666666666669</v>
      </c>
      <c r="N29" s="344">
        <v>0.3666666666666667</v>
      </c>
      <c r="O29" s="335">
        <v>14</v>
      </c>
      <c r="P29" s="641">
        <f t="shared" si="11"/>
        <v>18.000000000000014</v>
      </c>
      <c r="Q29" s="345"/>
      <c r="R29" s="345"/>
    </row>
    <row r="30" spans="1:18">
      <c r="A30" s="857"/>
      <c r="B30" s="336">
        <v>0</v>
      </c>
      <c r="C30" s="636"/>
      <c r="D30" s="360"/>
      <c r="E30" s="362"/>
      <c r="F30" s="339" t="s">
        <v>161</v>
      </c>
      <c r="G30" s="636"/>
      <c r="H30" s="340">
        <f t="shared" si="8"/>
        <v>0</v>
      </c>
      <c r="I30" s="638"/>
      <c r="J30" s="341"/>
      <c r="K30" s="342"/>
      <c r="L30" s="343"/>
      <c r="M30" s="344"/>
      <c r="N30" s="344"/>
      <c r="O30" s="335"/>
      <c r="P30" s="641">
        <f t="shared" si="11"/>
        <v>0</v>
      </c>
      <c r="Q30" s="345"/>
      <c r="R30" s="345"/>
    </row>
    <row r="31" spans="1:18" ht="15.75" customHeight="1">
      <c r="A31" s="857"/>
      <c r="B31" s="336">
        <v>0</v>
      </c>
      <c r="C31" s="637"/>
      <c r="D31" s="360"/>
      <c r="E31" s="362"/>
      <c r="F31" s="339" t="s">
        <v>161</v>
      </c>
      <c r="G31" s="636"/>
      <c r="H31" s="340">
        <f t="shared" si="8"/>
        <v>0</v>
      </c>
      <c r="I31" s="638"/>
      <c r="J31" s="341"/>
      <c r="K31" s="342"/>
      <c r="L31" s="343"/>
      <c r="M31" s="344"/>
      <c r="N31" s="344"/>
      <c r="O31" s="335"/>
      <c r="P31" s="641"/>
      <c r="Q31" s="345"/>
      <c r="R31" s="345"/>
    </row>
    <row r="32" spans="1:18">
      <c r="A32" s="857"/>
      <c r="B32" s="336">
        <v>0</v>
      </c>
      <c r="C32" s="637"/>
      <c r="D32" s="360"/>
      <c r="E32" s="338"/>
      <c r="F32" s="339" t="s">
        <v>161</v>
      </c>
      <c r="G32" s="636"/>
      <c r="H32" s="340">
        <f t="shared" si="8"/>
        <v>0</v>
      </c>
      <c r="I32" s="638"/>
      <c r="J32" s="341"/>
      <c r="K32" s="342"/>
      <c r="L32" s="343"/>
      <c r="M32" s="344"/>
      <c r="N32" s="344"/>
      <c r="O32" s="335"/>
      <c r="P32" s="641"/>
      <c r="Q32" s="345"/>
      <c r="R32" s="345"/>
    </row>
    <row r="33" spans="1:18">
      <c r="A33" s="857"/>
      <c r="B33" s="336">
        <v>0</v>
      </c>
      <c r="C33" s="636"/>
      <c r="D33" s="363"/>
      <c r="E33" s="362"/>
      <c r="F33" s="339" t="s">
        <v>161</v>
      </c>
      <c r="G33" s="636"/>
      <c r="H33" s="340">
        <f t="shared" si="8"/>
        <v>0</v>
      </c>
      <c r="I33" s="638"/>
      <c r="J33" s="341"/>
      <c r="K33" s="342"/>
      <c r="L33" s="343"/>
      <c r="M33" s="344"/>
      <c r="N33" s="344"/>
      <c r="O33" s="335"/>
      <c r="P33" s="641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638"/>
      <c r="J34" s="341"/>
      <c r="K34" s="342"/>
      <c r="L34" s="343"/>
      <c r="M34" s="344"/>
      <c r="N34" s="344"/>
      <c r="O34" s="335"/>
      <c r="P34" s="641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638"/>
      <c r="J35" s="341"/>
      <c r="K35" s="342"/>
      <c r="L35" s="343"/>
      <c r="M35" s="344"/>
      <c r="N35" s="344"/>
      <c r="O35" s="335"/>
      <c r="P35" s="641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638"/>
      <c r="J36" s="341"/>
      <c r="K36" s="342"/>
      <c r="L36" s="343"/>
      <c r="M36" s="344"/>
      <c r="N36" s="344"/>
      <c r="O36" s="335"/>
      <c r="P36" s="641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638"/>
      <c r="J37" s="341"/>
      <c r="K37" s="342"/>
      <c r="L37" s="343"/>
      <c r="M37" s="344"/>
      <c r="N37" s="344"/>
      <c r="O37" s="335"/>
      <c r="P37" s="641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3.6</v>
      </c>
      <c r="K38" s="354">
        <f>AVERAGE(K25:K37)</f>
        <v>2895.9239266474392</v>
      </c>
      <c r="L38" s="355">
        <f>AVERAGE(L25:L37)</f>
        <v>822.70993633346006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865</v>
      </c>
      <c r="B39" s="336" t="s">
        <v>165</v>
      </c>
      <c r="C39" s="637"/>
      <c r="D39" s="360" t="s">
        <v>866</v>
      </c>
      <c r="E39" s="338"/>
      <c r="F39" s="339">
        <v>16.66</v>
      </c>
      <c r="G39" s="636">
        <v>4768</v>
      </c>
      <c r="H39" s="340">
        <f t="shared" ref="H39:H47" si="12">F39*G39</f>
        <v>79434.880000000005</v>
      </c>
      <c r="I39" s="638"/>
      <c r="J39" s="341">
        <v>4</v>
      </c>
      <c r="K39" s="342">
        <f t="shared" ref="K39:K40" si="13">G39/P39*60</f>
        <v>2777.4757281553398</v>
      </c>
      <c r="L39" s="343">
        <f t="shared" ref="L39:L40" si="14">K39/J39</f>
        <v>694.36893203883494</v>
      </c>
      <c r="M39" s="344">
        <v>0.18055555555555555</v>
      </c>
      <c r="N39" s="344">
        <v>0.25208333333333333</v>
      </c>
      <c r="O39" s="335">
        <v>20</v>
      </c>
      <c r="P39" s="641">
        <f t="shared" ref="P39:P40" si="15">(N39-M39)*24*60</f>
        <v>103</v>
      </c>
      <c r="Q39" s="345"/>
      <c r="R39" s="345"/>
    </row>
    <row r="40" spans="1:18">
      <c r="A40" s="847"/>
      <c r="B40" s="336" t="s">
        <v>165</v>
      </c>
      <c r="C40" s="637"/>
      <c r="D40" s="361" t="s">
        <v>867</v>
      </c>
      <c r="E40" s="338"/>
      <c r="F40" s="339">
        <v>22.95</v>
      </c>
      <c r="G40" s="636">
        <v>3819</v>
      </c>
      <c r="H40" s="340">
        <f t="shared" si="12"/>
        <v>87646.05</v>
      </c>
      <c r="I40" s="638"/>
      <c r="J40" s="341">
        <v>4</v>
      </c>
      <c r="K40" s="342">
        <f t="shared" si="13"/>
        <v>2975.8441558441541</v>
      </c>
      <c r="L40" s="343">
        <f t="shared" si="14"/>
        <v>743.96103896103853</v>
      </c>
      <c r="M40" s="344">
        <v>0.2638888888888889</v>
      </c>
      <c r="N40" s="344">
        <v>0.31736111111111115</v>
      </c>
      <c r="O40" s="335">
        <v>17</v>
      </c>
      <c r="P40" s="641">
        <f t="shared" si="15"/>
        <v>77.000000000000043</v>
      </c>
      <c r="Q40" s="345"/>
      <c r="R40" s="345"/>
    </row>
    <row r="41" spans="1:18">
      <c r="A41" s="847"/>
      <c r="B41" s="336">
        <v>0</v>
      </c>
      <c r="C41" s="637"/>
      <c r="D41" s="361"/>
      <c r="E41" s="338"/>
      <c r="F41" s="339" t="s">
        <v>161</v>
      </c>
      <c r="G41" s="636"/>
      <c r="H41" s="340">
        <f t="shared" si="12"/>
        <v>0</v>
      </c>
      <c r="I41" s="638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637"/>
      <c r="D42" s="361"/>
      <c r="E42" s="338"/>
      <c r="F42" s="339" t="s">
        <v>161</v>
      </c>
      <c r="G42" s="636"/>
      <c r="H42" s="340">
        <f t="shared" si="12"/>
        <v>0</v>
      </c>
      <c r="I42" s="638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637"/>
      <c r="D43" s="363"/>
      <c r="E43" s="338"/>
      <c r="F43" s="339" t="s">
        <v>161</v>
      </c>
      <c r="G43" s="636"/>
      <c r="H43" s="340">
        <f t="shared" si="12"/>
        <v>0</v>
      </c>
      <c r="I43" s="638"/>
      <c r="J43" s="341"/>
      <c r="K43" s="342"/>
      <c r="L43" s="343"/>
      <c r="M43" s="344"/>
      <c r="N43" s="344"/>
      <c r="O43" s="335"/>
      <c r="P43" s="641"/>
      <c r="Q43" s="345"/>
      <c r="R43" s="345"/>
    </row>
    <row r="44" spans="1:18">
      <c r="A44" s="847"/>
      <c r="B44" s="336">
        <v>0</v>
      </c>
      <c r="C44" s="637"/>
      <c r="D44" s="361"/>
      <c r="E44" s="367"/>
      <c r="F44" s="339" t="s">
        <v>161</v>
      </c>
      <c r="G44" s="368"/>
      <c r="H44" s="369">
        <f t="shared" si="12"/>
        <v>0</v>
      </c>
      <c r="I44" s="639"/>
      <c r="J44" s="341"/>
      <c r="K44" s="342"/>
      <c r="L44" s="343"/>
      <c r="M44" s="344"/>
      <c r="N44" s="344"/>
      <c r="O44" s="335"/>
      <c r="P44" s="641"/>
      <c r="Q44" s="345"/>
      <c r="R44" s="345"/>
    </row>
    <row r="45" spans="1:18">
      <c r="A45" s="847"/>
      <c r="B45" s="336">
        <v>0</v>
      </c>
      <c r="C45" s="637"/>
      <c r="D45" s="361"/>
      <c r="E45" s="362"/>
      <c r="F45" s="339" t="s">
        <v>161</v>
      </c>
      <c r="G45" s="636"/>
      <c r="H45" s="340">
        <f t="shared" si="12"/>
        <v>0</v>
      </c>
      <c r="I45" s="638"/>
      <c r="J45" s="341"/>
      <c r="K45" s="342"/>
      <c r="L45" s="343"/>
      <c r="M45" s="344"/>
      <c r="N45" s="344"/>
      <c r="O45" s="335"/>
      <c r="P45" s="641"/>
      <c r="Q45" s="345"/>
      <c r="R45" s="345"/>
    </row>
    <row r="46" spans="1:18">
      <c r="A46" s="847"/>
      <c r="B46" s="336">
        <v>0</v>
      </c>
      <c r="C46" s="637"/>
      <c r="D46" s="363"/>
      <c r="E46" s="367"/>
      <c r="F46" s="339" t="s">
        <v>161</v>
      </c>
      <c r="G46" s="368"/>
      <c r="H46" s="369">
        <f t="shared" si="12"/>
        <v>0</v>
      </c>
      <c r="I46" s="639"/>
      <c r="J46" s="341"/>
      <c r="K46" s="342"/>
      <c r="L46" s="343"/>
      <c r="M46" s="344"/>
      <c r="N46" s="344"/>
      <c r="O46" s="335"/>
      <c r="P46" s="641"/>
      <c r="Q46" s="345"/>
      <c r="R46" s="345"/>
    </row>
    <row r="47" spans="1:18">
      <c r="A47" s="847"/>
      <c r="B47" s="336">
        <v>0</v>
      </c>
      <c r="C47" s="637"/>
      <c r="D47" s="361"/>
      <c r="E47" s="362"/>
      <c r="F47" s="339" t="s">
        <v>161</v>
      </c>
      <c r="G47" s="636"/>
      <c r="H47" s="340">
        <f t="shared" si="12"/>
        <v>0</v>
      </c>
      <c r="I47" s="638"/>
      <c r="J47" s="341"/>
      <c r="K47" s="342"/>
      <c r="L47" s="343"/>
      <c r="M47" s="344"/>
      <c r="N47" s="344"/>
      <c r="O47" s="335"/>
      <c r="P47" s="641"/>
      <c r="Q47" s="345"/>
      <c r="R47" s="345"/>
    </row>
    <row r="48" spans="1:18">
      <c r="A48" s="848"/>
      <c r="B48" s="336">
        <v>0</v>
      </c>
      <c r="C48" s="636"/>
      <c r="D48" s="361"/>
      <c r="E48" s="370"/>
      <c r="F48" s="339" t="s">
        <v>161</v>
      </c>
      <c r="G48" s="636"/>
      <c r="H48" s="340"/>
      <c r="I48" s="638"/>
      <c r="J48" s="341"/>
      <c r="K48" s="342"/>
      <c r="L48" s="343"/>
      <c r="M48" s="344"/>
      <c r="N48" s="344"/>
      <c r="O48" s="335"/>
      <c r="P48" s="641"/>
      <c r="Q48" s="345"/>
      <c r="R48" s="345"/>
    </row>
    <row r="49" spans="1:18">
      <c r="A49" s="848"/>
      <c r="B49" s="336">
        <v>0</v>
      </c>
      <c r="C49" s="636"/>
      <c r="D49" s="360"/>
      <c r="E49" s="371"/>
      <c r="F49" s="339" t="s">
        <v>161</v>
      </c>
      <c r="G49" s="335"/>
      <c r="H49" s="369">
        <f>F49*G49</f>
        <v>0</v>
      </c>
      <c r="I49" s="641"/>
      <c r="J49" s="341"/>
      <c r="K49" s="342"/>
      <c r="L49" s="343"/>
      <c r="M49" s="344"/>
      <c r="N49" s="344"/>
      <c r="O49" s="335"/>
      <c r="P49" s="641"/>
      <c r="Q49" s="345"/>
      <c r="R49" s="345"/>
    </row>
    <row r="50" spans="1:18">
      <c r="A50" s="848"/>
      <c r="B50" s="336">
        <v>0</v>
      </c>
      <c r="C50" s="636"/>
      <c r="D50" s="361"/>
      <c r="E50" s="371"/>
      <c r="F50" s="339" t="s">
        <v>161</v>
      </c>
      <c r="G50" s="335"/>
      <c r="H50" s="369">
        <f>F50*G50</f>
        <v>0</v>
      </c>
      <c r="I50" s="641"/>
      <c r="J50" s="341"/>
      <c r="K50" s="342"/>
      <c r="L50" s="343"/>
      <c r="M50" s="344"/>
      <c r="N50" s="344"/>
      <c r="O50" s="335"/>
      <c r="P50" s="641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530</v>
      </c>
      <c r="E51" s="850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2883.0812702156441</v>
      </c>
      <c r="L51" s="355">
        <f>AVERAGE(L38:L50)</f>
        <v>753.67996911111106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585</v>
      </c>
      <c r="B52" s="336" t="s">
        <v>165</v>
      </c>
      <c r="C52" s="637"/>
      <c r="D52" s="361" t="s">
        <v>177</v>
      </c>
      <c r="E52" s="375"/>
      <c r="F52" s="339">
        <v>25.03</v>
      </c>
      <c r="G52" s="636">
        <v>705</v>
      </c>
      <c r="H52" s="340">
        <f>F52*G52</f>
        <v>17646.150000000001</v>
      </c>
      <c r="I52" s="638"/>
      <c r="J52" s="341">
        <v>4</v>
      </c>
      <c r="K52" s="342">
        <f>G52/P52*60</f>
        <v>3021.4285714285738</v>
      </c>
      <c r="L52" s="343">
        <f>K52/J52</f>
        <v>755.35714285714346</v>
      </c>
      <c r="M52" s="344">
        <v>0.18055555555555555</v>
      </c>
      <c r="N52" s="344">
        <v>0.19027777777777777</v>
      </c>
      <c r="O52" s="342">
        <v>20</v>
      </c>
      <c r="P52" s="641">
        <f>(N52-M52)*24*60</f>
        <v>13.999999999999989</v>
      </c>
      <c r="Q52" s="345"/>
      <c r="R52" s="345"/>
    </row>
    <row r="53" spans="1:18" ht="15.6" customHeight="1">
      <c r="A53" s="852"/>
      <c r="B53" s="336" t="s">
        <v>165</v>
      </c>
      <c r="C53" s="637"/>
      <c r="D53" s="361" t="s">
        <v>178</v>
      </c>
      <c r="E53" s="376"/>
      <c r="F53" s="339">
        <v>24.82</v>
      </c>
      <c r="G53" s="346">
        <v>935</v>
      </c>
      <c r="H53" s="340">
        <f t="shared" ref="H53:H116" si="16">F53*G53</f>
        <v>23206.7</v>
      </c>
      <c r="I53" s="638"/>
      <c r="J53" s="341">
        <v>4</v>
      </c>
      <c r="K53" s="342">
        <f t="shared" ref="K53:K57" si="17">G53/P53*60</f>
        <v>3116.666666666657</v>
      </c>
      <c r="L53" s="343">
        <f t="shared" ref="L53:L57" si="18">K53/J53</f>
        <v>779.16666666666424</v>
      </c>
      <c r="M53" s="344">
        <v>0.20138888888888887</v>
      </c>
      <c r="N53" s="344">
        <v>0.21388888888888891</v>
      </c>
      <c r="O53" s="342">
        <v>16</v>
      </c>
      <c r="P53" s="641">
        <f t="shared" ref="P53:P57" si="19">(N53-M53)*24*60</f>
        <v>18.000000000000057</v>
      </c>
      <c r="Q53" s="345"/>
      <c r="R53" s="345"/>
    </row>
    <row r="54" spans="1:18" ht="15.6" customHeight="1">
      <c r="A54" s="852"/>
      <c r="B54" s="336" t="s">
        <v>165</v>
      </c>
      <c r="C54" s="637"/>
      <c r="D54" s="361" t="s">
        <v>179</v>
      </c>
      <c r="E54" s="338"/>
      <c r="F54" s="339">
        <v>30</v>
      </c>
      <c r="G54" s="346">
        <v>1320</v>
      </c>
      <c r="H54" s="340">
        <f t="shared" si="16"/>
        <v>39600</v>
      </c>
      <c r="I54" s="638"/>
      <c r="J54" s="341">
        <v>4</v>
      </c>
      <c r="K54" s="342">
        <f t="shared" si="17"/>
        <v>3167.9999999999959</v>
      </c>
      <c r="L54" s="343">
        <f t="shared" si="18"/>
        <v>791.99999999999898</v>
      </c>
      <c r="M54" s="344">
        <v>0.22222222222222221</v>
      </c>
      <c r="N54" s="344">
        <v>0.23958333333333334</v>
      </c>
      <c r="O54" s="342">
        <v>12</v>
      </c>
      <c r="P54" s="641">
        <f t="shared" si="19"/>
        <v>25.000000000000032</v>
      </c>
      <c r="Q54" s="345"/>
      <c r="R54" s="345"/>
    </row>
    <row r="55" spans="1:18" ht="15.6" customHeight="1">
      <c r="A55" s="852"/>
      <c r="B55" s="336" t="s">
        <v>165</v>
      </c>
      <c r="C55" s="637"/>
      <c r="D55" s="363" t="s">
        <v>870</v>
      </c>
      <c r="E55" s="362"/>
      <c r="F55" s="339">
        <v>30</v>
      </c>
      <c r="G55" s="346">
        <v>641</v>
      </c>
      <c r="H55" s="340">
        <f t="shared" si="16"/>
        <v>19230</v>
      </c>
      <c r="I55" s="638"/>
      <c r="J55" s="341">
        <v>4</v>
      </c>
      <c r="K55" s="342">
        <f t="shared" si="17"/>
        <v>3204.99999999999</v>
      </c>
      <c r="L55" s="343">
        <f t="shared" si="18"/>
        <v>801.2499999999975</v>
      </c>
      <c r="M55" s="344">
        <v>0.25</v>
      </c>
      <c r="N55" s="344">
        <v>0.25833333333333336</v>
      </c>
      <c r="O55" s="342">
        <v>15</v>
      </c>
      <c r="P55" s="641">
        <f t="shared" si="19"/>
        <v>12.000000000000037</v>
      </c>
      <c r="Q55" s="345"/>
      <c r="R55" s="345"/>
    </row>
    <row r="56" spans="1:18" ht="15.6" customHeight="1">
      <c r="A56" s="852"/>
      <c r="B56" s="336" t="s">
        <v>165</v>
      </c>
      <c r="C56" s="637"/>
      <c r="D56" s="361" t="s">
        <v>1073</v>
      </c>
      <c r="E56" s="362"/>
      <c r="F56" s="339">
        <v>27.48</v>
      </c>
      <c r="G56" s="346">
        <v>1280</v>
      </c>
      <c r="H56" s="340">
        <f t="shared" si="16"/>
        <v>35174.400000000001</v>
      </c>
      <c r="I56" s="638"/>
      <c r="J56" s="341">
        <v>3</v>
      </c>
      <c r="K56" s="342">
        <f t="shared" si="17"/>
        <v>3199.99999999999</v>
      </c>
      <c r="L56" s="343">
        <f t="shared" si="18"/>
        <v>1066.6666666666633</v>
      </c>
      <c r="M56" s="344">
        <v>0.27083333333333331</v>
      </c>
      <c r="N56" s="344">
        <v>0.28750000000000003</v>
      </c>
      <c r="O56" s="342">
        <v>18</v>
      </c>
      <c r="P56" s="641">
        <f t="shared" si="19"/>
        <v>24.000000000000075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1074</v>
      </c>
      <c r="E57" s="362"/>
      <c r="F57" s="339">
        <v>23.8</v>
      </c>
      <c r="G57" s="346">
        <v>469</v>
      </c>
      <c r="H57" s="340">
        <f t="shared" si="16"/>
        <v>11162.2</v>
      </c>
      <c r="I57" s="638"/>
      <c r="J57" s="341">
        <v>4</v>
      </c>
      <c r="K57" s="342">
        <f t="shared" si="17"/>
        <v>3126.6666666666779</v>
      </c>
      <c r="L57" s="343">
        <f t="shared" si="18"/>
        <v>781.66666666666947</v>
      </c>
      <c r="M57" s="344">
        <v>0.2986111111111111</v>
      </c>
      <c r="N57" s="344">
        <v>0.30486111111111108</v>
      </c>
      <c r="O57" s="342">
        <v>16</v>
      </c>
      <c r="P57" s="641">
        <f t="shared" si="19"/>
        <v>8.999999999999968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638"/>
      <c r="J58" s="341"/>
      <c r="K58" s="342"/>
      <c r="L58" s="343"/>
      <c r="M58" s="344"/>
      <c r="N58" s="344"/>
      <c r="O58" s="342"/>
      <c r="P58" s="641"/>
      <c r="Q58" s="345"/>
      <c r="R58" s="345"/>
    </row>
    <row r="59" spans="1:18" ht="15.6" customHeight="1">
      <c r="A59" s="852"/>
      <c r="B59" s="336">
        <v>0</v>
      </c>
      <c r="C59" s="637"/>
      <c r="D59" s="361"/>
      <c r="E59" s="362"/>
      <c r="F59" s="339" t="s">
        <v>161</v>
      </c>
      <c r="G59" s="346"/>
      <c r="H59" s="340">
        <f t="shared" si="16"/>
        <v>0</v>
      </c>
      <c r="I59" s="638"/>
      <c r="J59" s="341"/>
      <c r="K59" s="342"/>
      <c r="L59" s="343"/>
      <c r="M59" s="344"/>
      <c r="N59" s="344"/>
      <c r="O59" s="342"/>
      <c r="P59" s="641"/>
      <c r="Q59" s="345"/>
      <c r="R59" s="345"/>
    </row>
    <row r="60" spans="1:18" ht="15.6" customHeight="1">
      <c r="A60" s="852"/>
      <c r="B60" s="336">
        <v>0</v>
      </c>
      <c r="C60" s="637"/>
      <c r="D60" s="361"/>
      <c r="E60" s="379"/>
      <c r="F60" s="339" t="s">
        <v>161</v>
      </c>
      <c r="G60" s="346"/>
      <c r="H60" s="340">
        <f t="shared" si="16"/>
        <v>0</v>
      </c>
      <c r="I60" s="638"/>
      <c r="J60" s="341"/>
      <c r="K60" s="342"/>
      <c r="L60" s="343"/>
      <c r="M60" s="344"/>
      <c r="N60" s="344"/>
      <c r="O60" s="342"/>
      <c r="P60" s="641"/>
      <c r="Q60" s="345"/>
      <c r="R60" s="345"/>
    </row>
    <row r="61" spans="1:18" ht="15.6" customHeight="1">
      <c r="A61" s="852"/>
      <c r="B61" s="336">
        <v>0</v>
      </c>
      <c r="C61" s="637"/>
      <c r="D61" s="360"/>
      <c r="E61" s="362"/>
      <c r="F61" s="339" t="s">
        <v>161</v>
      </c>
      <c r="G61" s="346"/>
      <c r="H61" s="340">
        <f t="shared" si="16"/>
        <v>0</v>
      </c>
      <c r="I61" s="638"/>
      <c r="J61" s="341"/>
      <c r="K61" s="342"/>
      <c r="L61" s="343"/>
      <c r="M61" s="344"/>
      <c r="N61" s="344"/>
      <c r="O61" s="342"/>
      <c r="P61" s="641"/>
      <c r="Q61" s="345"/>
      <c r="R61" s="345"/>
    </row>
    <row r="62" spans="1:18" ht="15.6" customHeight="1">
      <c r="A62" s="852"/>
      <c r="B62" s="336">
        <v>0</v>
      </c>
      <c r="C62" s="637"/>
      <c r="D62" s="361"/>
      <c r="E62" s="380"/>
      <c r="F62" s="339" t="s">
        <v>161</v>
      </c>
      <c r="G62" s="346"/>
      <c r="H62" s="340">
        <f t="shared" si="16"/>
        <v>0</v>
      </c>
      <c r="I62" s="638"/>
      <c r="J62" s="341"/>
      <c r="K62" s="342"/>
      <c r="L62" s="343"/>
      <c r="M62" s="344"/>
      <c r="N62" s="344"/>
      <c r="O62" s="342"/>
      <c r="P62" s="641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639"/>
      <c r="J63" s="341"/>
      <c r="K63" s="342"/>
      <c r="L63" s="343"/>
      <c r="M63" s="344"/>
      <c r="N63" s="344"/>
      <c r="O63" s="335"/>
      <c r="P63" s="641"/>
      <c r="Q63" s="345"/>
      <c r="R63" s="345"/>
    </row>
    <row r="64" spans="1:18" ht="15.75" customHeight="1">
      <c r="A64" s="853"/>
      <c r="B64" s="336">
        <v>0</v>
      </c>
      <c r="C64" s="204" t="s">
        <v>1075</v>
      </c>
      <c r="D64" s="850" t="s">
        <v>530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3139.6269841269809</v>
      </c>
      <c r="L64" s="355">
        <f>AVERAGE(L52:L63)</f>
        <v>829.35119047618957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1076</v>
      </c>
      <c r="B65" s="336" t="s">
        <v>165</v>
      </c>
      <c r="C65" s="637"/>
      <c r="D65" s="361" t="s">
        <v>180</v>
      </c>
      <c r="E65" s="375"/>
      <c r="F65" s="339">
        <v>18.18</v>
      </c>
      <c r="G65" s="636">
        <v>1199</v>
      </c>
      <c r="H65" s="340">
        <f>F65*G65</f>
        <v>21797.82</v>
      </c>
      <c r="I65" s="638"/>
      <c r="J65" s="341">
        <v>3</v>
      </c>
      <c r="K65" s="342">
        <f t="shared" ref="K65:K71" si="20">G65/P65*60</f>
        <v>3127.8260869565215</v>
      </c>
      <c r="L65" s="343">
        <f t="shared" ref="L65:L71" si="21">K65/J65</f>
        <v>1042.6086956521738</v>
      </c>
      <c r="M65" s="344">
        <v>0.18055555555555555</v>
      </c>
      <c r="N65" s="344">
        <v>0.19652777777777777</v>
      </c>
      <c r="O65" s="342">
        <v>20</v>
      </c>
      <c r="P65" s="641">
        <f>(N65-M65)*24*60</f>
        <v>23</v>
      </c>
      <c r="Q65" s="345"/>
      <c r="R65" s="345"/>
    </row>
    <row r="66" spans="1:18" ht="15.6" customHeight="1">
      <c r="A66" s="855"/>
      <c r="B66" s="336" t="s">
        <v>165</v>
      </c>
      <c r="C66" s="637"/>
      <c r="D66" s="382" t="s">
        <v>181</v>
      </c>
      <c r="E66" s="376"/>
      <c r="F66" s="339">
        <v>14.03</v>
      </c>
      <c r="G66" s="346">
        <v>4263</v>
      </c>
      <c r="H66" s="340">
        <f t="shared" ref="H66:H74" si="22">F66*G66</f>
        <v>59809.89</v>
      </c>
      <c r="I66" s="638"/>
      <c r="J66" s="341">
        <v>3</v>
      </c>
      <c r="K66" s="342">
        <f t="shared" si="20"/>
        <v>3197.25</v>
      </c>
      <c r="L66" s="343">
        <f t="shared" si="21"/>
        <v>1065.75</v>
      </c>
      <c r="M66" s="344">
        <v>0.20833333333333334</v>
      </c>
      <c r="N66" s="344">
        <v>0.2638888888888889</v>
      </c>
      <c r="O66" s="342">
        <v>17</v>
      </c>
      <c r="P66" s="641">
        <f t="shared" ref="P66:P71" si="23">(N66-M66)*24*60</f>
        <v>80</v>
      </c>
      <c r="Q66" s="345"/>
      <c r="R66" s="345"/>
    </row>
    <row r="67" spans="1:18" ht="15.6" customHeight="1">
      <c r="A67" s="855"/>
      <c r="B67" s="336" t="s">
        <v>165</v>
      </c>
      <c r="C67" s="637"/>
      <c r="D67" s="360" t="s">
        <v>182</v>
      </c>
      <c r="E67" s="362"/>
      <c r="F67" s="339">
        <v>18.18</v>
      </c>
      <c r="G67" s="346">
        <v>1933</v>
      </c>
      <c r="H67" s="340">
        <f t="shared" si="22"/>
        <v>35141.94</v>
      </c>
      <c r="I67" s="638"/>
      <c r="J67" s="341">
        <v>3</v>
      </c>
      <c r="K67" s="342">
        <f t="shared" si="20"/>
        <v>3134.5945945945923</v>
      </c>
      <c r="L67" s="343">
        <f t="shared" si="21"/>
        <v>1044.8648648648641</v>
      </c>
      <c r="M67" s="344">
        <v>0.27430555555555552</v>
      </c>
      <c r="N67" s="344">
        <v>0.3</v>
      </c>
      <c r="O67" s="342">
        <v>15</v>
      </c>
      <c r="P67" s="641">
        <f t="shared" si="23"/>
        <v>37.000000000000028</v>
      </c>
      <c r="Q67" s="345"/>
      <c r="R67" s="345"/>
    </row>
    <row r="68" spans="1:18" ht="15.6" customHeight="1">
      <c r="A68" s="855"/>
      <c r="B68" s="336" t="s">
        <v>165</v>
      </c>
      <c r="C68" s="637"/>
      <c r="D68" s="361" t="s">
        <v>591</v>
      </c>
      <c r="E68" s="362"/>
      <c r="F68" s="339">
        <v>17.07</v>
      </c>
      <c r="G68" s="346">
        <v>1449</v>
      </c>
      <c r="H68" s="340">
        <f t="shared" si="22"/>
        <v>24734.43</v>
      </c>
      <c r="I68" s="638"/>
      <c r="J68" s="341">
        <v>3</v>
      </c>
      <c r="K68" s="342">
        <f t="shared" si="20"/>
        <v>3105.0000000000027</v>
      </c>
      <c r="L68" s="343">
        <f t="shared" si="21"/>
        <v>1035.0000000000009</v>
      </c>
      <c r="M68" s="344">
        <v>0.3125</v>
      </c>
      <c r="N68" s="344">
        <v>0.33194444444444443</v>
      </c>
      <c r="O68" s="342">
        <v>18</v>
      </c>
      <c r="P68" s="641">
        <f t="shared" si="23"/>
        <v>27.999999999999979</v>
      </c>
      <c r="Q68" s="345"/>
      <c r="R68" s="345"/>
    </row>
    <row r="69" spans="1:18" ht="15.6" customHeight="1">
      <c r="A69" s="855"/>
      <c r="B69" s="336" t="s">
        <v>165</v>
      </c>
      <c r="C69" s="637"/>
      <c r="D69" s="363" t="s">
        <v>592</v>
      </c>
      <c r="E69" s="362"/>
      <c r="F69" s="339">
        <v>20.72</v>
      </c>
      <c r="G69" s="346">
        <v>754</v>
      </c>
      <c r="H69" s="340">
        <f t="shared" si="22"/>
        <v>15622.88</v>
      </c>
      <c r="I69" s="638"/>
      <c r="J69" s="341">
        <v>3</v>
      </c>
      <c r="K69" s="342">
        <f t="shared" si="20"/>
        <v>3015.999999999995</v>
      </c>
      <c r="L69" s="343">
        <f t="shared" si="21"/>
        <v>1005.3333333333317</v>
      </c>
      <c r="M69" s="344">
        <v>0.34027777777777773</v>
      </c>
      <c r="N69" s="344">
        <v>0.35069444444444442</v>
      </c>
      <c r="O69" s="342">
        <v>12</v>
      </c>
      <c r="P69" s="641">
        <f t="shared" si="23"/>
        <v>15.000000000000027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6982</v>
      </c>
      <c r="H70" s="340">
        <f t="shared" si="22"/>
        <v>99742.85714285713</v>
      </c>
      <c r="I70" s="638"/>
      <c r="J70" s="341">
        <v>3</v>
      </c>
      <c r="K70" s="342">
        <f t="shared" si="20"/>
        <v>3222.4615384615381</v>
      </c>
      <c r="L70" s="343">
        <f t="shared" si="21"/>
        <v>1074.153846153846</v>
      </c>
      <c r="M70" s="344">
        <v>0.3611111111111111</v>
      </c>
      <c r="N70" s="344">
        <v>0.4513888888888889</v>
      </c>
      <c r="O70" s="342">
        <v>15</v>
      </c>
      <c r="P70" s="641">
        <f t="shared" si="23"/>
        <v>130.00000000000003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1077</v>
      </c>
      <c r="E71" s="362"/>
      <c r="F71" s="339">
        <v>24.76</v>
      </c>
      <c r="G71" s="378">
        <v>960</v>
      </c>
      <c r="H71" s="340">
        <f t="shared" si="22"/>
        <v>23769.600000000002</v>
      </c>
      <c r="I71" s="638"/>
      <c r="J71" s="341">
        <v>4</v>
      </c>
      <c r="K71" s="342">
        <f t="shared" si="20"/>
        <v>3200.0000000000114</v>
      </c>
      <c r="L71" s="343">
        <f t="shared" si="21"/>
        <v>800.00000000000284</v>
      </c>
      <c r="M71" s="344">
        <v>0.46180555555555558</v>
      </c>
      <c r="N71" s="344">
        <v>0.47430555555555554</v>
      </c>
      <c r="O71" s="342">
        <v>15</v>
      </c>
      <c r="P71" s="641">
        <f t="shared" si="23"/>
        <v>17.999999999999936</v>
      </c>
      <c r="Q71" s="345"/>
      <c r="R71" s="345"/>
    </row>
    <row r="72" spans="1:18" ht="15.6" customHeight="1">
      <c r="A72" s="855"/>
      <c r="B72" s="336">
        <v>0</v>
      </c>
      <c r="C72" s="637"/>
      <c r="D72" s="363"/>
      <c r="E72" s="362"/>
      <c r="F72" s="339" t="s">
        <v>161</v>
      </c>
      <c r="G72" s="346"/>
      <c r="H72" s="340">
        <f t="shared" si="22"/>
        <v>0</v>
      </c>
      <c r="I72" s="638"/>
      <c r="J72" s="341"/>
      <c r="K72" s="342"/>
      <c r="L72" s="343"/>
      <c r="M72" s="344"/>
      <c r="N72" s="344"/>
      <c r="O72" s="342"/>
      <c r="P72" s="641"/>
      <c r="Q72" s="345"/>
      <c r="R72" s="345"/>
    </row>
    <row r="73" spans="1:18" ht="15.6" customHeight="1">
      <c r="A73" s="855"/>
      <c r="B73" s="336">
        <v>0</v>
      </c>
      <c r="C73" s="637"/>
      <c r="D73" s="361"/>
      <c r="E73" s="362"/>
      <c r="F73" s="339" t="s">
        <v>161</v>
      </c>
      <c r="G73" s="346"/>
      <c r="H73" s="340">
        <f t="shared" si="22"/>
        <v>0</v>
      </c>
      <c r="I73" s="638"/>
      <c r="J73" s="341"/>
      <c r="K73" s="342"/>
      <c r="L73" s="343"/>
      <c r="M73" s="344"/>
      <c r="N73" s="344"/>
      <c r="O73" s="342"/>
      <c r="P73" s="641"/>
      <c r="Q73" s="345"/>
      <c r="R73" s="345"/>
    </row>
    <row r="74" spans="1:18" ht="15.6" customHeight="1">
      <c r="A74" s="855"/>
      <c r="B74" s="336">
        <v>0</v>
      </c>
      <c r="C74" s="637"/>
      <c r="D74" s="363"/>
      <c r="E74" s="362"/>
      <c r="F74" s="339" t="s">
        <v>161</v>
      </c>
      <c r="G74" s="346"/>
      <c r="H74" s="340">
        <f t="shared" si="22"/>
        <v>0</v>
      </c>
      <c r="I74" s="638"/>
      <c r="J74" s="341"/>
      <c r="K74" s="342"/>
      <c r="L74" s="343"/>
      <c r="M74" s="344"/>
      <c r="N74" s="344"/>
      <c r="O74" s="342"/>
      <c r="P74" s="641"/>
      <c r="Q74" s="345"/>
      <c r="R74" s="345"/>
    </row>
    <row r="75" spans="1:18" ht="15.75" customHeight="1">
      <c r="A75" s="856"/>
      <c r="B75" s="336">
        <v>0</v>
      </c>
      <c r="C75" s="204" t="s">
        <v>1078</v>
      </c>
      <c r="D75" s="850" t="s">
        <v>530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3143.3046028589515</v>
      </c>
      <c r="L75" s="355">
        <f>AVERAGE(L65:L74)</f>
        <v>1009.6729628577457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641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636"/>
      <c r="H77" s="340">
        <f t="shared" si="16"/>
        <v>0</v>
      </c>
      <c r="I77" s="638"/>
      <c r="J77" s="341"/>
      <c r="K77" s="342"/>
      <c r="L77" s="343"/>
      <c r="M77" s="344"/>
      <c r="N77" s="344"/>
      <c r="O77" s="335"/>
      <c r="P77" s="641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638"/>
      <c r="J78" s="341"/>
      <c r="K78" s="342"/>
      <c r="L78" s="343"/>
      <c r="M78" s="344"/>
      <c r="N78" s="344"/>
      <c r="O78" s="335"/>
      <c r="P78" s="641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638"/>
      <c r="J79" s="341"/>
      <c r="K79" s="342"/>
      <c r="L79" s="343"/>
      <c r="M79" s="344"/>
      <c r="N79" s="344"/>
      <c r="O79" s="335"/>
      <c r="P79" s="641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638"/>
      <c r="J80" s="341"/>
      <c r="K80" s="342"/>
      <c r="L80" s="343"/>
      <c r="M80" s="344"/>
      <c r="N80" s="344"/>
      <c r="O80" s="335"/>
      <c r="P80" s="641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530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1079</v>
      </c>
      <c r="B82" s="336" t="s">
        <v>165</v>
      </c>
      <c r="C82" s="359"/>
      <c r="D82" s="361" t="s">
        <v>1080</v>
      </c>
      <c r="E82" s="388"/>
      <c r="F82" s="339">
        <v>22.32</v>
      </c>
      <c r="G82" s="364">
        <v>2421</v>
      </c>
      <c r="H82" s="389">
        <f t="shared" ref="H82:H90" si="24">F82*G82</f>
        <v>54036.72</v>
      </c>
      <c r="I82" s="638"/>
      <c r="J82" s="341">
        <v>4</v>
      </c>
      <c r="K82" s="342">
        <f>G82/P82*60</f>
        <v>3228</v>
      </c>
      <c r="L82" s="343">
        <f t="shared" ref="L82:L83" si="25">K82/J82</f>
        <v>807</v>
      </c>
      <c r="M82" s="344">
        <v>0.72152777777777777</v>
      </c>
      <c r="N82" s="344">
        <v>0.75277777777777777</v>
      </c>
      <c r="O82" s="342">
        <v>19</v>
      </c>
      <c r="P82" s="641">
        <f>(N82-M82)*24*60</f>
        <v>45</v>
      </c>
      <c r="Q82" s="345"/>
      <c r="R82" s="345"/>
    </row>
    <row r="83" spans="1:18">
      <c r="A83" s="841"/>
      <c r="B83" s="336" t="s">
        <v>165</v>
      </c>
      <c r="C83" s="359"/>
      <c r="D83" s="394" t="s">
        <v>1081</v>
      </c>
      <c r="E83" s="388"/>
      <c r="F83" s="339">
        <v>24.54</v>
      </c>
      <c r="G83" s="364">
        <v>1615</v>
      </c>
      <c r="H83" s="389">
        <f t="shared" si="24"/>
        <v>39632.1</v>
      </c>
      <c r="I83" s="638"/>
      <c r="J83" s="341">
        <v>3</v>
      </c>
      <c r="K83" s="342">
        <f t="shared" ref="K83" si="26">G83/P83*60</f>
        <v>2422.5000000000086</v>
      </c>
      <c r="L83" s="343">
        <f t="shared" si="25"/>
        <v>807.50000000000284</v>
      </c>
      <c r="M83" s="344">
        <v>0.76736111111111116</v>
      </c>
      <c r="N83" s="344">
        <v>0.79513888888888884</v>
      </c>
      <c r="O83" s="342">
        <v>21</v>
      </c>
      <c r="P83" s="641">
        <f t="shared" ref="P83" si="27">(N83-M83)*24*60</f>
        <v>39.999999999999858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638"/>
      <c r="J84" s="341"/>
      <c r="K84" s="342"/>
      <c r="L84" s="343"/>
      <c r="M84" s="344"/>
      <c r="N84" s="344"/>
      <c r="O84" s="342"/>
      <c r="P84" s="641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638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636"/>
      <c r="H86" s="390">
        <f t="shared" si="24"/>
        <v>0</v>
      </c>
      <c r="I86" s="638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636"/>
      <c r="H87" s="390">
        <f t="shared" si="24"/>
        <v>0</v>
      </c>
      <c r="I87" s="638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636"/>
      <c r="H88" s="390">
        <f t="shared" si="24"/>
        <v>0</v>
      </c>
      <c r="I88" s="638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636"/>
      <c r="H89" s="390">
        <f t="shared" si="24"/>
        <v>0</v>
      </c>
      <c r="I89" s="638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636"/>
      <c r="H90" s="390">
        <f t="shared" si="24"/>
        <v>0</v>
      </c>
      <c r="I90" s="638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1070</v>
      </c>
      <c r="D91" s="842" t="s">
        <v>530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2825.2500000000045</v>
      </c>
      <c r="L91" s="355">
        <f>AVERAGE(L82:L90)</f>
        <v>807.25000000000136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1082</v>
      </c>
      <c r="B92" s="336" t="s">
        <v>165</v>
      </c>
      <c r="C92" s="349"/>
      <c r="D92" s="361" t="s">
        <v>185</v>
      </c>
      <c r="E92" s="388"/>
      <c r="F92" s="339">
        <v>16.66</v>
      </c>
      <c r="G92" s="636">
        <v>8465</v>
      </c>
      <c r="H92" s="340">
        <f t="shared" ref="H92:H99" si="28">F92*G92</f>
        <v>141026.9</v>
      </c>
      <c r="I92" s="638"/>
      <c r="J92" s="341">
        <v>4</v>
      </c>
      <c r="K92" s="342">
        <f>G92/P92*60</f>
        <v>2821.6666666666665</v>
      </c>
      <c r="L92" s="343">
        <f t="shared" ref="L92:L93" si="29">K92/J92</f>
        <v>705.41666666666663</v>
      </c>
      <c r="M92" s="344">
        <v>0.72430555555555554</v>
      </c>
      <c r="N92" s="344">
        <v>0.84930555555555554</v>
      </c>
      <c r="O92" s="335">
        <v>23</v>
      </c>
      <c r="P92" s="641">
        <f>(N92-M92)*24*60</f>
        <v>180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5713</v>
      </c>
      <c r="H93" s="340">
        <f t="shared" si="28"/>
        <v>102210.76363636364</v>
      </c>
      <c r="I93" s="638"/>
      <c r="J93" s="341">
        <v>3</v>
      </c>
      <c r="K93" s="342">
        <f t="shared" ref="K93" si="30">G93/P93*60</f>
        <v>2856.5000000000027</v>
      </c>
      <c r="L93" s="343">
        <f t="shared" si="29"/>
        <v>952.16666666666754</v>
      </c>
      <c r="M93" s="344">
        <v>0.86458333333333337</v>
      </c>
      <c r="N93" s="344">
        <v>0.94791666666666663</v>
      </c>
      <c r="O93" s="335">
        <v>22</v>
      </c>
      <c r="P93" s="641">
        <f>(N93-M93)*24*60</f>
        <v>119.99999999999989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638"/>
      <c r="J94" s="341"/>
      <c r="K94" s="342"/>
      <c r="L94" s="343"/>
      <c r="M94" s="344"/>
      <c r="N94" s="344"/>
      <c r="O94" s="335"/>
      <c r="P94" s="641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638"/>
      <c r="J95" s="341"/>
      <c r="K95" s="342"/>
      <c r="L95" s="343"/>
      <c r="M95" s="344"/>
      <c r="N95" s="344"/>
      <c r="O95" s="335"/>
      <c r="P95" s="641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638"/>
      <c r="J96" s="341"/>
      <c r="K96" s="342"/>
      <c r="L96" s="343"/>
      <c r="M96" s="344"/>
      <c r="N96" s="344"/>
      <c r="O96" s="335"/>
      <c r="P96" s="641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638"/>
      <c r="J97" s="341"/>
      <c r="K97" s="342"/>
      <c r="L97" s="343"/>
      <c r="M97" s="344"/>
      <c r="N97" s="344"/>
      <c r="O97" s="335"/>
      <c r="P97" s="641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638"/>
      <c r="J98" s="341"/>
      <c r="K98" s="342"/>
      <c r="L98" s="343"/>
      <c r="M98" s="344"/>
      <c r="N98" s="344"/>
      <c r="O98" s="335"/>
      <c r="P98" s="641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638"/>
      <c r="J99" s="341"/>
      <c r="K99" s="342"/>
      <c r="L99" s="343"/>
      <c r="M99" s="344"/>
      <c r="N99" s="344"/>
      <c r="O99" s="335"/>
      <c r="P99" s="641"/>
      <c r="Q99" s="345"/>
      <c r="R99" s="345"/>
    </row>
    <row r="100" spans="1:18" ht="15.75" customHeight="1">
      <c r="A100" s="845"/>
      <c r="B100" s="336">
        <v>0</v>
      </c>
      <c r="C100" s="204" t="s">
        <v>1083</v>
      </c>
      <c r="D100" s="838" t="s">
        <v>530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2839.0833333333348</v>
      </c>
      <c r="L100" s="355">
        <f>AVERAGE(L92:L99)</f>
        <v>828.79166666666708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600</v>
      </c>
      <c r="B101" s="336" t="s">
        <v>165</v>
      </c>
      <c r="C101" s="204"/>
      <c r="D101" s="361" t="s">
        <v>601</v>
      </c>
      <c r="E101" s="642"/>
      <c r="F101" s="339">
        <v>30</v>
      </c>
      <c r="G101" s="636">
        <v>2347</v>
      </c>
      <c r="H101" s="340">
        <f t="shared" ref="H101:H110" si="31">F101*G101</f>
        <v>70410</v>
      </c>
      <c r="I101" s="638"/>
      <c r="J101" s="341">
        <v>3</v>
      </c>
      <c r="K101" s="342">
        <f>G101/P101*60</f>
        <v>3129.3333333333335</v>
      </c>
      <c r="L101" s="343">
        <f t="shared" ref="L101:L105" si="32">K101/J101</f>
        <v>1043.1111111111111</v>
      </c>
      <c r="M101" s="344">
        <v>0.72152777777777777</v>
      </c>
      <c r="N101" s="344">
        <v>0.75277777777777777</v>
      </c>
      <c r="O101" s="335">
        <v>19</v>
      </c>
      <c r="P101" s="342">
        <f t="shared" ref="P101:P103" si="33">(N101-M101)*24*60</f>
        <v>45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642"/>
      <c r="F102" s="339">
        <v>24.82</v>
      </c>
      <c r="G102" s="636">
        <v>2194</v>
      </c>
      <c r="H102" s="340">
        <f t="shared" si="31"/>
        <v>54455.08</v>
      </c>
      <c r="I102" s="638"/>
      <c r="J102" s="341">
        <v>4</v>
      </c>
      <c r="K102" s="342">
        <f t="shared" ref="K102:K105" si="34">G102/P102*60</f>
        <v>3291.0000000000118</v>
      </c>
      <c r="L102" s="343">
        <f t="shared" si="32"/>
        <v>822.75000000000296</v>
      </c>
      <c r="M102" s="344">
        <v>0.76736111111111116</v>
      </c>
      <c r="N102" s="344">
        <v>0.79513888888888884</v>
      </c>
      <c r="O102" s="335">
        <v>21</v>
      </c>
      <c r="P102" s="342">
        <f t="shared" si="33"/>
        <v>39.999999999999858</v>
      </c>
      <c r="Q102" s="345"/>
      <c r="R102" s="345"/>
    </row>
    <row r="103" spans="1:18">
      <c r="A103" s="830"/>
      <c r="B103" s="336" t="s">
        <v>165</v>
      </c>
      <c r="C103" s="204"/>
      <c r="D103" s="361" t="s">
        <v>1084</v>
      </c>
      <c r="E103" s="361"/>
      <c r="F103" s="339">
        <v>23.8</v>
      </c>
      <c r="G103" s="636">
        <v>669</v>
      </c>
      <c r="H103" s="340">
        <f t="shared" si="31"/>
        <v>15922.2</v>
      </c>
      <c r="I103" s="638"/>
      <c r="J103" s="341">
        <v>4</v>
      </c>
      <c r="K103" s="342">
        <f t="shared" si="34"/>
        <v>4013.99999999995</v>
      </c>
      <c r="L103" s="343">
        <f t="shared" si="32"/>
        <v>1003.4999999999875</v>
      </c>
      <c r="M103" s="344">
        <v>0.8125</v>
      </c>
      <c r="N103" s="344">
        <v>0.81944444444444453</v>
      </c>
      <c r="O103" s="335">
        <v>25</v>
      </c>
      <c r="P103" s="342">
        <f t="shared" si="33"/>
        <v>10.000000000000124</v>
      </c>
      <c r="Q103" s="345"/>
      <c r="R103" s="345"/>
    </row>
    <row r="104" spans="1:18">
      <c r="A104" s="830"/>
      <c r="B104" s="336" t="s">
        <v>165</v>
      </c>
      <c r="C104" s="204"/>
      <c r="D104" s="361" t="s">
        <v>1085</v>
      </c>
      <c r="E104" s="379"/>
      <c r="F104" s="339">
        <v>24.76</v>
      </c>
      <c r="G104" s="636">
        <v>1347</v>
      </c>
      <c r="H104" s="340">
        <f t="shared" si="31"/>
        <v>33351.72</v>
      </c>
      <c r="I104" s="638"/>
      <c r="J104" s="341">
        <v>4</v>
      </c>
      <c r="K104" s="342">
        <f t="shared" si="34"/>
        <v>3232.8000000000116</v>
      </c>
      <c r="L104" s="343">
        <f t="shared" si="32"/>
        <v>808.20000000000289</v>
      </c>
      <c r="M104" s="344">
        <v>0.83472222222222225</v>
      </c>
      <c r="N104" s="344">
        <v>0.8520833333333333</v>
      </c>
      <c r="O104" s="335">
        <v>22</v>
      </c>
      <c r="P104" s="342">
        <f>(N104-M104)*24*60</f>
        <v>24.999999999999911</v>
      </c>
      <c r="Q104" s="345"/>
      <c r="R104" s="345"/>
    </row>
    <row r="105" spans="1:18">
      <c r="A105" s="830"/>
      <c r="B105" s="336" t="s">
        <v>165</v>
      </c>
      <c r="C105" s="204"/>
      <c r="D105" s="361" t="s">
        <v>1086</v>
      </c>
      <c r="E105" s="363"/>
      <c r="F105" s="339">
        <v>14.03</v>
      </c>
      <c r="G105" s="636">
        <v>8551</v>
      </c>
      <c r="H105" s="340">
        <f t="shared" si="31"/>
        <v>119970.53</v>
      </c>
      <c r="I105" s="638"/>
      <c r="J105" s="341">
        <v>3</v>
      </c>
      <c r="K105" s="342">
        <f t="shared" si="34"/>
        <v>3017.9999999999964</v>
      </c>
      <c r="L105" s="343">
        <f t="shared" si="32"/>
        <v>1005.9999999999987</v>
      </c>
      <c r="M105" s="344">
        <v>0.86805555555555547</v>
      </c>
      <c r="N105" s="344">
        <v>0.98611111111111116</v>
      </c>
      <c r="O105" s="335">
        <v>23</v>
      </c>
      <c r="P105" s="342">
        <f>(N105-M105)*24*60</f>
        <v>170.0000000000002</v>
      </c>
      <c r="Q105" s="343"/>
      <c r="R105" s="345"/>
    </row>
    <row r="106" spans="1:18">
      <c r="A106" s="830"/>
      <c r="B106" s="336">
        <v>0</v>
      </c>
      <c r="C106" s="204"/>
      <c r="D106" s="363"/>
      <c r="E106" s="642"/>
      <c r="F106" s="339" t="s">
        <v>161</v>
      </c>
      <c r="G106" s="346"/>
      <c r="H106" s="340">
        <f t="shared" si="31"/>
        <v>0</v>
      </c>
      <c r="I106" s="638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636"/>
      <c r="H107" s="340">
        <f t="shared" si="31"/>
        <v>0</v>
      </c>
      <c r="I107" s="638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636"/>
      <c r="H108" s="340">
        <f t="shared" si="31"/>
        <v>0</v>
      </c>
      <c r="I108" s="638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636"/>
      <c r="H109" s="340">
        <f t="shared" si="31"/>
        <v>0</v>
      </c>
      <c r="I109" s="638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636"/>
      <c r="H110" s="340">
        <f t="shared" si="31"/>
        <v>0</v>
      </c>
      <c r="I110" s="638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1075</v>
      </c>
      <c r="D111" s="831" t="s">
        <v>530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3337.0266666666603</v>
      </c>
      <c r="L111" s="355">
        <f>AVERAGE(L101:L110)</f>
        <v>936.71222222222059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1087</v>
      </c>
      <c r="B112" s="336" t="s">
        <v>165</v>
      </c>
      <c r="C112" s="204"/>
      <c r="D112" s="363" t="s">
        <v>188</v>
      </c>
      <c r="E112" s="398"/>
      <c r="F112" s="339">
        <v>28.57</v>
      </c>
      <c r="G112" s="636">
        <v>4199</v>
      </c>
      <c r="H112" s="389">
        <f t="shared" si="16"/>
        <v>119965.43000000001</v>
      </c>
      <c r="I112" s="638"/>
      <c r="J112" s="341">
        <v>3</v>
      </c>
      <c r="K112" s="342">
        <f t="shared" ref="K112:K117" si="35">G112/P112*60</f>
        <v>3149.2499999999991</v>
      </c>
      <c r="L112" s="343">
        <f t="shared" ref="L112:L117" si="36">K112/J112</f>
        <v>1049.7499999999998</v>
      </c>
      <c r="M112" s="344">
        <v>0.72361111111111109</v>
      </c>
      <c r="N112" s="344">
        <v>0.77916666666666667</v>
      </c>
      <c r="O112" s="335">
        <v>22</v>
      </c>
      <c r="P112" s="641">
        <f t="shared" ref="P112:P116" si="37">(N112-M112)*24*60</f>
        <v>80.000000000000028</v>
      </c>
      <c r="Q112" s="335"/>
      <c r="R112" s="335"/>
    </row>
    <row r="113" spans="1:18">
      <c r="A113" s="833"/>
      <c r="B113" s="336" t="s">
        <v>165</v>
      </c>
      <c r="C113" s="359"/>
      <c r="D113" s="386" t="s">
        <v>1088</v>
      </c>
      <c r="E113" s="386"/>
      <c r="F113" s="339">
        <v>25.03</v>
      </c>
      <c r="G113" s="636">
        <v>1320</v>
      </c>
      <c r="H113" s="389">
        <f t="shared" si="16"/>
        <v>33039.599999999999</v>
      </c>
      <c r="I113" s="638"/>
      <c r="J113" s="341">
        <v>4</v>
      </c>
      <c r="K113" s="342">
        <f t="shared" si="35"/>
        <v>2640.0000000000095</v>
      </c>
      <c r="L113" s="343">
        <f t="shared" si="36"/>
        <v>660.00000000000239</v>
      </c>
      <c r="M113" s="344">
        <v>0.79375000000000007</v>
      </c>
      <c r="N113" s="344">
        <v>0.81458333333333333</v>
      </c>
      <c r="O113" s="335">
        <v>21</v>
      </c>
      <c r="P113" s="641">
        <f t="shared" si="37"/>
        <v>29.999999999999893</v>
      </c>
      <c r="Q113" s="345"/>
      <c r="R113" s="345"/>
    </row>
    <row r="114" spans="1:18">
      <c r="A114" s="833"/>
      <c r="B114" s="336" t="s">
        <v>165</v>
      </c>
      <c r="C114" s="359"/>
      <c r="D114" s="386" t="s">
        <v>1089</v>
      </c>
      <c r="E114" s="361"/>
      <c r="F114" s="339">
        <v>16.7</v>
      </c>
      <c r="G114" s="636">
        <v>2535</v>
      </c>
      <c r="H114" s="389">
        <f t="shared" si="16"/>
        <v>42334.5</v>
      </c>
      <c r="I114" s="638"/>
      <c r="J114" s="341">
        <v>3</v>
      </c>
      <c r="K114" s="342">
        <f t="shared" si="35"/>
        <v>3042.0000000000109</v>
      </c>
      <c r="L114" s="343">
        <f t="shared" si="36"/>
        <v>1014.0000000000036</v>
      </c>
      <c r="M114" s="344">
        <v>0.82777777777777783</v>
      </c>
      <c r="N114" s="344">
        <v>0.86249999999999993</v>
      </c>
      <c r="O114" s="335">
        <v>19</v>
      </c>
      <c r="P114" s="641">
        <f t="shared" si="37"/>
        <v>49.999999999999822</v>
      </c>
      <c r="Q114" s="345"/>
      <c r="R114" s="345"/>
    </row>
    <row r="115" spans="1:18">
      <c r="A115" s="833"/>
      <c r="B115" s="336" t="s">
        <v>165</v>
      </c>
      <c r="C115" s="359"/>
      <c r="D115" s="363" t="s">
        <v>1090</v>
      </c>
      <c r="E115" s="379"/>
      <c r="F115" s="339">
        <v>18.18</v>
      </c>
      <c r="G115" s="636">
        <v>1692</v>
      </c>
      <c r="H115" s="389">
        <f t="shared" si="16"/>
        <v>30760.560000000001</v>
      </c>
      <c r="I115" s="638"/>
      <c r="J115" s="341">
        <v>3</v>
      </c>
      <c r="K115" s="342">
        <f t="shared" si="35"/>
        <v>3384.0000000000118</v>
      </c>
      <c r="L115" s="343">
        <f t="shared" si="36"/>
        <v>1128.0000000000039</v>
      </c>
      <c r="M115" s="344">
        <v>0.87847222222222221</v>
      </c>
      <c r="N115" s="344">
        <v>0.89930555555555547</v>
      </c>
      <c r="O115" s="335">
        <v>23</v>
      </c>
      <c r="P115" s="641">
        <f t="shared" si="37"/>
        <v>29.999999999999893</v>
      </c>
      <c r="Q115" s="345"/>
      <c r="R115" s="345"/>
    </row>
    <row r="116" spans="1:18">
      <c r="A116" s="833"/>
      <c r="B116" s="336" t="s">
        <v>165</v>
      </c>
      <c r="C116" s="359"/>
      <c r="D116" s="386" t="s">
        <v>1091</v>
      </c>
      <c r="E116" s="363"/>
      <c r="F116" s="339">
        <v>18.18</v>
      </c>
      <c r="G116" s="636">
        <v>1655</v>
      </c>
      <c r="H116" s="389">
        <f t="shared" si="16"/>
        <v>30087.899999999998</v>
      </c>
      <c r="I116" s="638"/>
      <c r="J116" s="341">
        <v>3</v>
      </c>
      <c r="K116" s="342">
        <f t="shared" si="35"/>
        <v>3309.9999999999945</v>
      </c>
      <c r="L116" s="343">
        <f t="shared" si="36"/>
        <v>1103.3333333333314</v>
      </c>
      <c r="M116" s="344">
        <v>0.91666666666666663</v>
      </c>
      <c r="N116" s="391">
        <v>0.9375</v>
      </c>
      <c r="O116" s="335">
        <v>25</v>
      </c>
      <c r="P116" s="641">
        <f t="shared" si="37"/>
        <v>30.000000000000053</v>
      </c>
      <c r="Q116" s="345"/>
      <c r="R116" s="345"/>
    </row>
    <row r="117" spans="1:18">
      <c r="A117" s="833"/>
      <c r="B117" s="336" t="s">
        <v>165</v>
      </c>
      <c r="C117" s="359"/>
      <c r="D117" s="361" t="s">
        <v>1092</v>
      </c>
      <c r="E117" s="376"/>
      <c r="F117" s="339">
        <v>14.285714285714283</v>
      </c>
      <c r="G117" s="636">
        <v>12250</v>
      </c>
      <c r="H117" s="389">
        <f t="shared" ref="H117:H123" si="38">F117*G117</f>
        <v>174999.99999999997</v>
      </c>
      <c r="I117" s="638"/>
      <c r="J117" s="341">
        <v>3</v>
      </c>
      <c r="K117" s="342">
        <f t="shared" si="35"/>
        <v>3062.4999999999986</v>
      </c>
      <c r="L117" s="343">
        <f t="shared" si="36"/>
        <v>1020.8333333333329</v>
      </c>
      <c r="M117" s="344">
        <v>0.95138888888888884</v>
      </c>
      <c r="N117" s="344">
        <v>1.1180555555555556</v>
      </c>
      <c r="O117" s="335">
        <v>20</v>
      </c>
      <c r="P117" s="342">
        <f>(N117-M117)*24*60</f>
        <v>240.00000000000011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636"/>
      <c r="H118" s="389">
        <f t="shared" si="38"/>
        <v>0</v>
      </c>
      <c r="I118" s="638"/>
      <c r="J118" s="341"/>
      <c r="K118" s="342"/>
      <c r="L118" s="343"/>
      <c r="M118" s="344"/>
      <c r="N118" s="344"/>
      <c r="O118" s="342"/>
      <c r="P118" s="641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636"/>
      <c r="H119" s="389">
        <f t="shared" si="38"/>
        <v>0</v>
      </c>
      <c r="I119" s="638"/>
      <c r="J119" s="341"/>
      <c r="K119" s="342"/>
      <c r="L119" s="343"/>
      <c r="M119" s="344"/>
      <c r="N119" s="344"/>
      <c r="O119" s="335"/>
      <c r="P119" s="641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636"/>
      <c r="H120" s="389">
        <f t="shared" si="38"/>
        <v>0</v>
      </c>
      <c r="I120" s="638"/>
      <c r="J120" s="341"/>
      <c r="K120" s="342"/>
      <c r="L120" s="343"/>
      <c r="M120" s="344"/>
      <c r="N120" s="344"/>
      <c r="O120" s="335"/>
      <c r="P120" s="641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636"/>
      <c r="H121" s="389">
        <f t="shared" si="38"/>
        <v>0</v>
      </c>
      <c r="I121" s="638"/>
      <c r="J121" s="341"/>
      <c r="K121" s="342"/>
      <c r="L121" s="343"/>
      <c r="M121" s="344"/>
      <c r="N121" s="344"/>
      <c r="O121" s="335"/>
      <c r="P121" s="641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636"/>
      <c r="H122" s="389">
        <f t="shared" si="38"/>
        <v>0</v>
      </c>
      <c r="I122" s="638"/>
      <c r="J122" s="341"/>
      <c r="K122" s="342"/>
      <c r="L122" s="343"/>
      <c r="M122" s="344"/>
      <c r="N122" s="344"/>
      <c r="O122" s="335"/>
      <c r="P122" s="641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636"/>
      <c r="H123" s="389">
        <f t="shared" si="38"/>
        <v>0</v>
      </c>
      <c r="I123" s="638"/>
      <c r="J123" s="341"/>
      <c r="K123" s="342"/>
      <c r="L123" s="343"/>
      <c r="M123" s="344"/>
      <c r="N123" s="344"/>
      <c r="O123" s="335"/>
      <c r="P123" s="641"/>
      <c r="Q123" s="345"/>
      <c r="R123" s="345"/>
    </row>
    <row r="124" spans="1:18" ht="17.399999999999999" customHeight="1">
      <c r="A124" s="833"/>
      <c r="B124" s="349">
        <v>0</v>
      </c>
      <c r="C124" s="204" t="s">
        <v>1078</v>
      </c>
      <c r="D124" s="834" t="s">
        <v>530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3097.9583333333376</v>
      </c>
      <c r="L124" s="355">
        <f>AVERAGE(L112:L123)</f>
        <v>995.98611111111234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0" activePane="bottomRight" state="frozen"/>
      <selection activeCell="T125" sqref="T125"/>
      <selection pane="topRight" activeCell="T125" sqref="T125"/>
      <selection pane="bottomLeft" activeCell="T125" sqref="T125"/>
      <selection pane="bottomRight" activeCell="K54" sqref="K54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1011</v>
      </c>
      <c r="B1" s="57"/>
      <c r="C1" s="57"/>
      <c r="D1" s="649" t="s">
        <v>1012</v>
      </c>
      <c r="E1" s="58">
        <f>SUM(G5:G173)</f>
        <v>178857.59999999998</v>
      </c>
      <c r="F1" s="650" t="s">
        <v>3</v>
      </c>
      <c r="G1" s="59">
        <f>SUM(H5:H173)</f>
        <v>6928611.0678555854</v>
      </c>
      <c r="H1" s="643" t="s">
        <v>77</v>
      </c>
      <c r="I1" s="60">
        <f>M17+M30+M43+M56+M69+M82+M95+M108+M121+M134+M147+M160+M173</f>
        <v>194.51587301587298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1013</v>
      </c>
      <c r="Q1" s="956"/>
      <c r="R1" s="956"/>
      <c r="S1" s="956"/>
      <c r="T1" s="956" t="s">
        <v>1014</v>
      </c>
      <c r="U1" s="956"/>
      <c r="V1" s="956"/>
      <c r="W1" s="956"/>
      <c r="X1" s="956"/>
      <c r="Y1" s="956"/>
      <c r="Z1" s="61" t="s">
        <v>1015</v>
      </c>
      <c r="AA1" s="61" t="s">
        <v>1016</v>
      </c>
      <c r="AB1" s="961" t="s">
        <v>1017</v>
      </c>
      <c r="AC1" s="962"/>
      <c r="AD1" s="61" t="s">
        <v>1015</v>
      </c>
      <c r="AE1" s="61" t="s">
        <v>1018</v>
      </c>
      <c r="AF1" s="956" t="s">
        <v>1019</v>
      </c>
      <c r="AG1" s="957"/>
      <c r="AH1" s="957"/>
      <c r="AK1" s="62" t="s">
        <v>1020</v>
      </c>
    </row>
    <row r="2" spans="1:37" ht="26.25" customHeight="1">
      <c r="A2" s="960" t="s">
        <v>1021</v>
      </c>
      <c r="B2" s="960"/>
      <c r="C2" s="649"/>
      <c r="D2" s="649" t="s">
        <v>1022</v>
      </c>
      <c r="E2" s="63">
        <f>AVERAGE(O17,O30,O43,O56,O69,O82,O95,O108,O121,O134,O147,O160,O173)</f>
        <v>127.02667738125137</v>
      </c>
      <c r="F2" s="64" t="s">
        <v>80</v>
      </c>
      <c r="G2" s="65">
        <f>G1/E1</f>
        <v>38.738141783494726</v>
      </c>
      <c r="H2" s="643" t="s">
        <v>81</v>
      </c>
      <c r="I2" s="643">
        <f>COUNT(I5:I173)</f>
        <v>21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8</v>
      </c>
      <c r="AE2" s="67">
        <f>AE17+AE30+AE43+AE56+AE69+AE82+AE95+AE108+AE121+AE134+AE147+AE160+AE173</f>
        <v>7</v>
      </c>
      <c r="AF2" s="957"/>
      <c r="AG2" s="957"/>
      <c r="AH2" s="957"/>
      <c r="AK2" s="402">
        <f>AVERAGE(AK5:AK9999)</f>
        <v>6.3343253968254105</v>
      </c>
    </row>
    <row r="3" spans="1:37" ht="30.6" customHeight="1">
      <c r="A3" s="895" t="s">
        <v>1023</v>
      </c>
      <c r="B3" s="895" t="s">
        <v>82</v>
      </c>
      <c r="C3" s="958"/>
      <c r="D3" s="895" t="s">
        <v>1024</v>
      </c>
      <c r="E3" s="895"/>
      <c r="F3" s="958" t="s">
        <v>83</v>
      </c>
      <c r="G3" s="951" t="s">
        <v>84</v>
      </c>
      <c r="H3" s="958" t="s">
        <v>85</v>
      </c>
      <c r="I3" s="952" t="s">
        <v>1025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1026</v>
      </c>
      <c r="O3" s="924" t="s">
        <v>1022</v>
      </c>
      <c r="P3" s="955" t="s">
        <v>1027</v>
      </c>
      <c r="Q3" s="924" t="s">
        <v>1022</v>
      </c>
      <c r="R3" s="949" t="s">
        <v>1028</v>
      </c>
      <c r="S3" s="925" t="s">
        <v>1029</v>
      </c>
      <c r="T3" s="951" t="s">
        <v>88</v>
      </c>
      <c r="U3" s="951"/>
      <c r="V3" s="950" t="s">
        <v>89</v>
      </c>
      <c r="W3" s="952" t="s">
        <v>1030</v>
      </c>
      <c r="X3" s="951" t="s">
        <v>1031</v>
      </c>
      <c r="Y3" s="951"/>
      <c r="Z3" s="953" t="s">
        <v>1032</v>
      </c>
      <c r="AA3" s="954"/>
      <c r="AB3" s="944" t="s">
        <v>1033</v>
      </c>
      <c r="AC3" s="945"/>
      <c r="AD3" s="946" t="s">
        <v>1034</v>
      </c>
      <c r="AE3" s="947"/>
      <c r="AF3" s="948" t="s">
        <v>1035</v>
      </c>
      <c r="AG3" s="949" t="s">
        <v>1036</v>
      </c>
      <c r="AH3" s="925" t="s">
        <v>1037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644" t="s">
        <v>90</v>
      </c>
      <c r="U4" s="644" t="s">
        <v>91</v>
      </c>
      <c r="V4" s="951"/>
      <c r="W4" s="952"/>
      <c r="X4" s="650" t="s">
        <v>1038</v>
      </c>
      <c r="Y4" s="650" t="s">
        <v>36</v>
      </c>
      <c r="Z4" s="644" t="s">
        <v>1039</v>
      </c>
      <c r="AA4" s="644" t="s">
        <v>1040</v>
      </c>
      <c r="AB4" s="945"/>
      <c r="AC4" s="945"/>
      <c r="AD4" s="644" t="s">
        <v>1041</v>
      </c>
      <c r="AE4" s="68" t="s">
        <v>1042</v>
      </c>
      <c r="AF4" s="948"/>
      <c r="AG4" s="949"/>
      <c r="AH4" s="925"/>
      <c r="AK4" s="951"/>
    </row>
    <row r="5" spans="1:37" ht="18.75" customHeight="1">
      <c r="A5" s="940" t="s">
        <v>1043</v>
      </c>
      <c r="B5" s="69" t="s">
        <v>162</v>
      </c>
      <c r="C5" s="70"/>
      <c r="D5" s="71" t="s">
        <v>92</v>
      </c>
      <c r="E5" s="72"/>
      <c r="F5" s="73">
        <v>37.83</v>
      </c>
      <c r="G5" s="74">
        <v>4374.75</v>
      </c>
      <c r="H5" s="75">
        <f t="shared" ref="H5:H16" si="0">F5*G5</f>
        <v>165496.79249999998</v>
      </c>
      <c r="I5" s="647"/>
      <c r="J5" s="76">
        <v>20</v>
      </c>
      <c r="K5" s="74">
        <v>2400</v>
      </c>
      <c r="L5" s="77">
        <v>120</v>
      </c>
      <c r="M5" s="648">
        <v>20</v>
      </c>
      <c r="N5" s="74">
        <f t="shared" ref="N5:N11" si="1">G5/W5*60</f>
        <v>2262.8017241379312</v>
      </c>
      <c r="O5" s="77">
        <f t="shared" ref="O5:O11" si="2">N5/M5</f>
        <v>113.14008620689656</v>
      </c>
      <c r="P5" s="78">
        <f t="shared" ref="P5:P11" si="3">M5-J5</f>
        <v>0</v>
      </c>
      <c r="Q5" s="79">
        <f t="shared" ref="Q5:Q11" si="4">O5-L5</f>
        <v>-6.8599137931034448</v>
      </c>
      <c r="R5" s="651">
        <f t="shared" ref="R5:R11" si="5">O5/L5</f>
        <v>0.94283405172413792</v>
      </c>
      <c r="S5" s="910">
        <f>R17</f>
        <v>0.90352787011589042</v>
      </c>
      <c r="T5" s="80">
        <v>0.25</v>
      </c>
      <c r="U5" s="80">
        <v>0.33055555555555555</v>
      </c>
      <c r="V5" s="650">
        <v>5</v>
      </c>
      <c r="W5" s="647">
        <f>(U5-T5)*24*60</f>
        <v>115.99999999999999</v>
      </c>
      <c r="X5" s="650"/>
      <c r="Y5" s="650"/>
      <c r="Z5" s="81"/>
      <c r="AA5" s="81"/>
      <c r="AB5" s="895"/>
      <c r="AC5" s="895"/>
      <c r="AD5" s="82"/>
      <c r="AE5" s="82"/>
      <c r="AF5" s="78">
        <f t="shared" ref="AF5:AF70" si="6">N5-K5</f>
        <v>-137.19827586206884</v>
      </c>
      <c r="AG5" s="651">
        <f t="shared" ref="AG5:AG70" si="7">N5/K5</f>
        <v>0.94283405172413803</v>
      </c>
      <c r="AH5" s="910">
        <f>AG17</f>
        <v>0.90445776030071823</v>
      </c>
      <c r="AJ5" s="62" t="str">
        <f>A5</f>
        <v>四度一組
(ET-600)</v>
      </c>
      <c r="AK5" s="404">
        <f>AVERAGE(AK6:AK16)</f>
        <v>6.4000000000000075</v>
      </c>
    </row>
    <row r="6" spans="1:37" ht="19.2" customHeight="1">
      <c r="A6" s="941"/>
      <c r="B6" s="69" t="s">
        <v>162</v>
      </c>
      <c r="C6" s="70"/>
      <c r="D6" s="71" t="s">
        <v>94</v>
      </c>
      <c r="E6" s="72"/>
      <c r="F6" s="73">
        <v>35.89</v>
      </c>
      <c r="G6" s="74">
        <v>1894</v>
      </c>
      <c r="H6" s="75">
        <f t="shared" si="0"/>
        <v>67975.66</v>
      </c>
      <c r="I6" s="647"/>
      <c r="J6" s="76">
        <v>18</v>
      </c>
      <c r="K6" s="74">
        <v>2571</v>
      </c>
      <c r="L6" s="77">
        <v>142.83333333333334</v>
      </c>
      <c r="M6" s="648">
        <v>18</v>
      </c>
      <c r="N6" s="74">
        <f t="shared" si="1"/>
        <v>2319.1836734693884</v>
      </c>
      <c r="O6" s="77">
        <f t="shared" si="2"/>
        <v>128.84353741496602</v>
      </c>
      <c r="P6" s="78">
        <f t="shared" si="3"/>
        <v>0</v>
      </c>
      <c r="Q6" s="79">
        <f t="shared" si="4"/>
        <v>-13.989795918367321</v>
      </c>
      <c r="R6" s="651">
        <f t="shared" si="5"/>
        <v>0.90205510442216574</v>
      </c>
      <c r="S6" s="910"/>
      <c r="T6" s="80">
        <v>0.3347222222222222</v>
      </c>
      <c r="U6" s="80">
        <v>0.36874999999999997</v>
      </c>
      <c r="V6" s="650">
        <v>6</v>
      </c>
      <c r="W6" s="647">
        <f t="shared" ref="W6:W17" si="8">(U6-T6)*24*60</f>
        <v>48.999999999999986</v>
      </c>
      <c r="X6" s="83"/>
      <c r="Y6" s="83"/>
      <c r="Z6" s="84"/>
      <c r="AA6" s="84"/>
      <c r="AB6" s="895"/>
      <c r="AC6" s="895"/>
      <c r="AD6" s="660"/>
      <c r="AE6" s="660"/>
      <c r="AF6" s="78">
        <f t="shared" si="6"/>
        <v>-251.8163265306116</v>
      </c>
      <c r="AG6" s="651">
        <f t="shared" si="7"/>
        <v>0.90205510442216585</v>
      </c>
      <c r="AH6" s="910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941"/>
      <c r="B7" s="69" t="s">
        <v>162</v>
      </c>
      <c r="C7" s="70"/>
      <c r="D7" s="71" t="s">
        <v>98</v>
      </c>
      <c r="E7" s="72"/>
      <c r="F7" s="73">
        <v>38.479999999999997</v>
      </c>
      <c r="G7" s="74">
        <v>5209</v>
      </c>
      <c r="H7" s="75">
        <f t="shared" si="0"/>
        <v>200442.31999999998</v>
      </c>
      <c r="I7" s="647"/>
      <c r="J7" s="76">
        <v>19</v>
      </c>
      <c r="K7" s="74">
        <v>2769</v>
      </c>
      <c r="L7" s="77">
        <v>145.73684210526315</v>
      </c>
      <c r="M7" s="648">
        <v>19</v>
      </c>
      <c r="N7" s="74">
        <f t="shared" si="1"/>
        <v>2500.3199999999993</v>
      </c>
      <c r="O7" s="77">
        <f t="shared" si="2"/>
        <v>131.59578947368416</v>
      </c>
      <c r="P7" s="78">
        <f t="shared" si="3"/>
        <v>0</v>
      </c>
      <c r="Q7" s="79">
        <f t="shared" si="4"/>
        <v>-14.141052631578987</v>
      </c>
      <c r="R7" s="651">
        <f t="shared" si="5"/>
        <v>0.90296858071505937</v>
      </c>
      <c r="S7" s="910"/>
      <c r="T7" s="80">
        <v>0.38472222222222219</v>
      </c>
      <c r="U7" s="80">
        <v>0.47152777777777777</v>
      </c>
      <c r="V7" s="650">
        <v>23</v>
      </c>
      <c r="W7" s="647">
        <f t="shared" si="8"/>
        <v>125.00000000000003</v>
      </c>
      <c r="X7" s="83">
        <v>0.37361111111111112</v>
      </c>
      <c r="Y7" s="83">
        <v>0.3833333333333333</v>
      </c>
      <c r="Z7" s="84"/>
      <c r="AA7" s="84"/>
      <c r="AB7" s="895"/>
      <c r="AC7" s="895"/>
      <c r="AD7" s="660"/>
      <c r="AE7" s="660"/>
      <c r="AF7" s="78">
        <f t="shared" si="6"/>
        <v>-268.68000000000075</v>
      </c>
      <c r="AG7" s="651">
        <f t="shared" si="7"/>
        <v>0.90296858071505937</v>
      </c>
      <c r="AH7" s="910"/>
      <c r="AJ7" s="405">
        <f t="shared" ref="AJ7:AJ16" si="9">IF((IF(V7&lt;10,V7,(X7-U6)*1440))=0,"",IF(V7&lt;10,V7,(X7-U6)*1440))</f>
        <v>7.0000000000000551</v>
      </c>
      <c r="AK7" s="406">
        <f t="shared" ref="AK7:AK16" si="10">IF(AJ7&gt;4,AJ7,"")</f>
        <v>7.0000000000000551</v>
      </c>
    </row>
    <row r="8" spans="1:37" ht="19.2" customHeight="1">
      <c r="A8" s="941"/>
      <c r="B8" s="69" t="s">
        <v>162</v>
      </c>
      <c r="C8" s="70"/>
      <c r="D8" s="71" t="s">
        <v>97</v>
      </c>
      <c r="E8" s="72"/>
      <c r="F8" s="73">
        <v>31.11</v>
      </c>
      <c r="G8" s="85">
        <v>1765</v>
      </c>
      <c r="H8" s="75">
        <f t="shared" si="0"/>
        <v>54909.15</v>
      </c>
      <c r="I8" s="647"/>
      <c r="J8" s="76">
        <v>18</v>
      </c>
      <c r="K8" s="74">
        <v>2769</v>
      </c>
      <c r="L8" s="77">
        <v>153.83333333333334</v>
      </c>
      <c r="M8" s="648">
        <v>18</v>
      </c>
      <c r="N8" s="74">
        <f t="shared" si="1"/>
        <v>2353.3333333333335</v>
      </c>
      <c r="O8" s="77">
        <f t="shared" si="2"/>
        <v>130.74074074074076</v>
      </c>
      <c r="P8" s="78">
        <f t="shared" si="3"/>
        <v>0</v>
      </c>
      <c r="Q8" s="79">
        <f t="shared" si="4"/>
        <v>-23.092592592592581</v>
      </c>
      <c r="R8" s="651">
        <f t="shared" si="5"/>
        <v>0.84988563861803312</v>
      </c>
      <c r="S8" s="910"/>
      <c r="T8" s="80">
        <v>0.51111111111111107</v>
      </c>
      <c r="U8" s="80">
        <v>0.54236111111111107</v>
      </c>
      <c r="V8" s="650">
        <v>4</v>
      </c>
      <c r="W8" s="647">
        <f t="shared" si="8"/>
        <v>45</v>
      </c>
      <c r="X8" s="83"/>
      <c r="Y8" s="83"/>
      <c r="Z8" s="84"/>
      <c r="AA8" s="84"/>
      <c r="AB8" s="895"/>
      <c r="AC8" s="895"/>
      <c r="AD8" s="660"/>
      <c r="AE8" s="660"/>
      <c r="AF8" s="78">
        <f t="shared" si="6"/>
        <v>-415.66666666666652</v>
      </c>
      <c r="AG8" s="651">
        <f t="shared" si="7"/>
        <v>0.84988563861803301</v>
      </c>
      <c r="AH8" s="910"/>
      <c r="AJ8" s="405">
        <f t="shared" si="9"/>
        <v>4</v>
      </c>
      <c r="AK8" s="406" t="str">
        <f t="shared" si="10"/>
        <v/>
      </c>
    </row>
    <row r="9" spans="1:37" ht="19.2" customHeight="1">
      <c r="A9" s="941"/>
      <c r="B9" s="69" t="s">
        <v>162</v>
      </c>
      <c r="C9" s="86"/>
      <c r="D9" s="71" t="s">
        <v>96</v>
      </c>
      <c r="E9" s="87"/>
      <c r="F9" s="73">
        <v>28.86</v>
      </c>
      <c r="G9" s="74">
        <v>1126</v>
      </c>
      <c r="H9" s="75">
        <f t="shared" si="0"/>
        <v>32496.36</v>
      </c>
      <c r="I9" s="660"/>
      <c r="J9" s="76">
        <v>17</v>
      </c>
      <c r="K9" s="74">
        <v>2571</v>
      </c>
      <c r="L9" s="77">
        <v>151.23529411764707</v>
      </c>
      <c r="M9" s="648">
        <v>17</v>
      </c>
      <c r="N9" s="74">
        <f t="shared" si="1"/>
        <v>2329.6551724137885</v>
      </c>
      <c r="O9" s="77">
        <f t="shared" si="2"/>
        <v>137.03853955375226</v>
      </c>
      <c r="P9" s="78">
        <f t="shared" si="3"/>
        <v>0</v>
      </c>
      <c r="Q9" s="79">
        <f t="shared" si="4"/>
        <v>-14.196754563894814</v>
      </c>
      <c r="R9" s="651">
        <f t="shared" si="5"/>
        <v>0.90612803283305643</v>
      </c>
      <c r="S9" s="910"/>
      <c r="T9" s="80">
        <v>0.54652777777777772</v>
      </c>
      <c r="U9" s="80">
        <v>0.56666666666666665</v>
      </c>
      <c r="V9" s="650">
        <v>6</v>
      </c>
      <c r="W9" s="647">
        <f t="shared" si="8"/>
        <v>29.000000000000057</v>
      </c>
      <c r="X9" s="83"/>
      <c r="Y9" s="83"/>
      <c r="Z9" s="84"/>
      <c r="AA9" s="84"/>
      <c r="AB9" s="895"/>
      <c r="AC9" s="895"/>
      <c r="AD9" s="660"/>
      <c r="AE9" s="660"/>
      <c r="AF9" s="78">
        <f t="shared" si="6"/>
        <v>-241.34482758621152</v>
      </c>
      <c r="AG9" s="651">
        <f t="shared" si="7"/>
        <v>0.90612803283305654</v>
      </c>
      <c r="AH9" s="910"/>
      <c r="AJ9" s="405">
        <f t="shared" si="9"/>
        <v>6</v>
      </c>
      <c r="AK9" s="406">
        <f t="shared" si="10"/>
        <v>6</v>
      </c>
    </row>
    <row r="10" spans="1:37" ht="19.2" customHeight="1">
      <c r="A10" s="942"/>
      <c r="B10" s="69" t="s">
        <v>163</v>
      </c>
      <c r="C10" s="70"/>
      <c r="D10" s="71" t="s">
        <v>988</v>
      </c>
      <c r="E10" s="72"/>
      <c r="F10" s="73">
        <v>57.73</v>
      </c>
      <c r="G10" s="74">
        <v>1796</v>
      </c>
      <c r="H10" s="75">
        <f t="shared" si="0"/>
        <v>103683.07999999999</v>
      </c>
      <c r="I10" s="647"/>
      <c r="J10" s="76">
        <v>21</v>
      </c>
      <c r="K10" s="74">
        <v>1200</v>
      </c>
      <c r="L10" s="77">
        <v>57.142857142857146</v>
      </c>
      <c r="M10" s="648">
        <v>21</v>
      </c>
      <c r="N10" s="74">
        <f t="shared" si="1"/>
        <v>1077.6000000000004</v>
      </c>
      <c r="O10" s="77">
        <f t="shared" si="2"/>
        <v>51.314285714285731</v>
      </c>
      <c r="P10" s="78">
        <f t="shared" si="3"/>
        <v>0</v>
      </c>
      <c r="Q10" s="79">
        <f t="shared" si="4"/>
        <v>-5.828571428571415</v>
      </c>
      <c r="R10" s="651">
        <f t="shared" si="5"/>
        <v>0.89800000000000024</v>
      </c>
      <c r="S10" s="911"/>
      <c r="T10" s="80">
        <v>0.58263888888888893</v>
      </c>
      <c r="U10" s="80">
        <v>0.65208333333333335</v>
      </c>
      <c r="V10" s="650">
        <v>23</v>
      </c>
      <c r="W10" s="647">
        <f t="shared" si="8"/>
        <v>99.999999999999972</v>
      </c>
      <c r="X10" s="83">
        <v>0.5708333333333333</v>
      </c>
      <c r="Y10" s="83">
        <v>0.58194444444444449</v>
      </c>
      <c r="Z10" s="84"/>
      <c r="AA10" s="84"/>
      <c r="AB10" s="895"/>
      <c r="AC10" s="895"/>
      <c r="AD10" s="660"/>
      <c r="AE10" s="660"/>
      <c r="AF10" s="78">
        <f>N10-K10</f>
        <v>-122.39999999999964</v>
      </c>
      <c r="AG10" s="651">
        <f>N10/K10</f>
        <v>0.89800000000000035</v>
      </c>
      <c r="AH10" s="911"/>
      <c r="AJ10" s="405">
        <f t="shared" si="9"/>
        <v>5.9999999999999787</v>
      </c>
      <c r="AK10" s="406">
        <f t="shared" si="10"/>
        <v>5.9999999999999787</v>
      </c>
    </row>
    <row r="11" spans="1:37" ht="19.2" customHeight="1">
      <c r="A11" s="942"/>
      <c r="B11" s="69" t="s">
        <v>162</v>
      </c>
      <c r="C11" s="70"/>
      <c r="D11" s="88" t="s">
        <v>92</v>
      </c>
      <c r="E11" s="72"/>
      <c r="F11" s="73">
        <v>37.83</v>
      </c>
      <c r="G11" s="74">
        <v>1458.25</v>
      </c>
      <c r="H11" s="75">
        <f t="shared" si="0"/>
        <v>55165.597499999996</v>
      </c>
      <c r="I11" s="647">
        <v>1</v>
      </c>
      <c r="J11" s="76">
        <v>20</v>
      </c>
      <c r="K11" s="74">
        <v>2400</v>
      </c>
      <c r="L11" s="77">
        <v>120</v>
      </c>
      <c r="M11" s="648">
        <v>20</v>
      </c>
      <c r="N11" s="74">
        <f t="shared" si="1"/>
        <v>2243.4615384615372</v>
      </c>
      <c r="O11" s="77">
        <f t="shared" si="2"/>
        <v>112.17307692307686</v>
      </c>
      <c r="P11" s="78">
        <f t="shared" si="3"/>
        <v>0</v>
      </c>
      <c r="Q11" s="79">
        <f t="shared" si="4"/>
        <v>-7.826923076923137</v>
      </c>
      <c r="R11" s="651">
        <f t="shared" si="5"/>
        <v>0.93477564102564048</v>
      </c>
      <c r="S11" s="911"/>
      <c r="T11" s="80">
        <v>0.65694444444444444</v>
      </c>
      <c r="U11" s="80">
        <v>0.68402777777777779</v>
      </c>
      <c r="V11" s="650">
        <v>7</v>
      </c>
      <c r="W11" s="647">
        <f t="shared" si="8"/>
        <v>39.000000000000021</v>
      </c>
      <c r="X11" s="83"/>
      <c r="Y11" s="83"/>
      <c r="Z11" s="84"/>
      <c r="AA11" s="84"/>
      <c r="AB11" s="895"/>
      <c r="AC11" s="895"/>
      <c r="AD11" s="660"/>
      <c r="AE11" s="660"/>
      <c r="AF11" s="78">
        <f>N11-K11</f>
        <v>-156.5384615384628</v>
      </c>
      <c r="AG11" s="651">
        <f>N11/K11</f>
        <v>0.93477564102564048</v>
      </c>
      <c r="AH11" s="911"/>
      <c r="AJ11" s="405">
        <f t="shared" si="9"/>
        <v>7</v>
      </c>
      <c r="AK11" s="406">
        <f t="shared" si="10"/>
        <v>7</v>
      </c>
    </row>
    <row r="12" spans="1:37" ht="19.2" customHeight="1">
      <c r="A12" s="942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647"/>
      <c r="J12" s="76"/>
      <c r="K12" s="74"/>
      <c r="L12" s="77"/>
      <c r="M12" s="648"/>
      <c r="N12" s="74"/>
      <c r="O12" s="77"/>
      <c r="P12" s="78"/>
      <c r="Q12" s="79"/>
      <c r="R12" s="651"/>
      <c r="S12" s="911"/>
      <c r="T12" s="80"/>
      <c r="U12" s="80"/>
      <c r="V12" s="650"/>
      <c r="W12" s="647">
        <f t="shared" si="8"/>
        <v>0</v>
      </c>
      <c r="X12" s="83"/>
      <c r="Y12" s="83"/>
      <c r="Z12" s="84"/>
      <c r="AA12" s="84"/>
      <c r="AB12" s="895"/>
      <c r="AC12" s="895"/>
      <c r="AD12" s="660"/>
      <c r="AE12" s="660"/>
      <c r="AF12" s="78">
        <f t="shared" si="6"/>
        <v>0</v>
      </c>
      <c r="AG12" s="651" t="e">
        <f t="shared" si="7"/>
        <v>#DIV/0!</v>
      </c>
      <c r="AH12" s="911"/>
      <c r="AJ12" s="405" t="str">
        <f t="shared" si="9"/>
        <v/>
      </c>
      <c r="AK12" s="406" t="str">
        <f t="shared" si="10"/>
        <v/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645"/>
      <c r="J13" s="76"/>
      <c r="K13" s="74"/>
      <c r="L13" s="77"/>
      <c r="M13" s="92"/>
      <c r="N13" s="74"/>
      <c r="O13" s="77"/>
      <c r="P13" s="78"/>
      <c r="Q13" s="79"/>
      <c r="R13" s="651"/>
      <c r="S13" s="911"/>
      <c r="T13" s="80"/>
      <c r="U13" s="80"/>
      <c r="V13" s="645"/>
      <c r="W13" s="647">
        <f t="shared" si="8"/>
        <v>0</v>
      </c>
      <c r="X13" s="93"/>
      <c r="Y13" s="93"/>
      <c r="Z13" s="84"/>
      <c r="AA13" s="84"/>
      <c r="AB13" s="895"/>
      <c r="AC13" s="895"/>
      <c r="AD13" s="660"/>
      <c r="AE13" s="660"/>
      <c r="AF13" s="78">
        <f t="shared" si="6"/>
        <v>0</v>
      </c>
      <c r="AG13" s="651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645"/>
      <c r="J14" s="76"/>
      <c r="K14" s="74"/>
      <c r="L14" s="77"/>
      <c r="M14" s="92"/>
      <c r="N14" s="74"/>
      <c r="O14" s="77"/>
      <c r="P14" s="78"/>
      <c r="Q14" s="79"/>
      <c r="R14" s="651"/>
      <c r="S14" s="911"/>
      <c r="T14" s="80"/>
      <c r="U14" s="80"/>
      <c r="V14" s="645"/>
      <c r="W14" s="647">
        <f t="shared" si="8"/>
        <v>0</v>
      </c>
      <c r="X14" s="93"/>
      <c r="Y14" s="93"/>
      <c r="Z14" s="84"/>
      <c r="AA14" s="84"/>
      <c r="AB14" s="895"/>
      <c r="AC14" s="895"/>
      <c r="AD14" s="660"/>
      <c r="AE14" s="660"/>
      <c r="AF14" s="78">
        <f t="shared" si="6"/>
        <v>0</v>
      </c>
      <c r="AG14" s="651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645"/>
      <c r="J15" s="76"/>
      <c r="K15" s="74"/>
      <c r="L15" s="77"/>
      <c r="M15" s="92"/>
      <c r="N15" s="96"/>
      <c r="O15" s="77"/>
      <c r="P15" s="78"/>
      <c r="Q15" s="79"/>
      <c r="R15" s="651"/>
      <c r="S15" s="911"/>
      <c r="T15" s="80"/>
      <c r="U15" s="80"/>
      <c r="V15" s="645"/>
      <c r="W15" s="647">
        <f t="shared" si="8"/>
        <v>0</v>
      </c>
      <c r="X15" s="93"/>
      <c r="Y15" s="93"/>
      <c r="Z15" s="84"/>
      <c r="AA15" s="84"/>
      <c r="AB15" s="895"/>
      <c r="AC15" s="895"/>
      <c r="AD15" s="660"/>
      <c r="AE15" s="660"/>
      <c r="AF15" s="78">
        <f t="shared" si="6"/>
        <v>0</v>
      </c>
      <c r="AG15" s="651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645"/>
      <c r="J16" s="76"/>
      <c r="K16" s="74"/>
      <c r="L16" s="77"/>
      <c r="M16" s="92"/>
      <c r="N16" s="96"/>
      <c r="O16" s="77"/>
      <c r="P16" s="78"/>
      <c r="Q16" s="79"/>
      <c r="R16" s="651"/>
      <c r="S16" s="911"/>
      <c r="T16" s="80"/>
      <c r="U16" s="80"/>
      <c r="V16" s="645"/>
      <c r="W16" s="647">
        <f t="shared" si="8"/>
        <v>0</v>
      </c>
      <c r="X16" s="93"/>
      <c r="Y16" s="93"/>
      <c r="Z16" s="84"/>
      <c r="AA16" s="84"/>
      <c r="AB16" s="895"/>
      <c r="AC16" s="895"/>
      <c r="AD16" s="660"/>
      <c r="AE16" s="660"/>
      <c r="AF16" s="78">
        <f t="shared" si="6"/>
        <v>0</v>
      </c>
      <c r="AG16" s="651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1044</v>
      </c>
      <c r="D17" s="905" t="s">
        <v>1045</v>
      </c>
      <c r="E17" s="905"/>
      <c r="F17" s="98"/>
      <c r="G17" s="99"/>
      <c r="H17" s="100"/>
      <c r="I17" s="101"/>
      <c r="J17" s="99">
        <v>19</v>
      </c>
      <c r="K17" s="99">
        <v>2382.8571428571427</v>
      </c>
      <c r="L17" s="102">
        <v>127.25452286177629</v>
      </c>
      <c r="M17" s="103">
        <f t="shared" ref="M17:O17" si="11">AVERAGE(M5:M16)</f>
        <v>19</v>
      </c>
      <c r="N17" s="99">
        <f t="shared" si="11"/>
        <v>2155.19363454514</v>
      </c>
      <c r="O17" s="102">
        <f t="shared" si="11"/>
        <v>114.97800800391462</v>
      </c>
      <c r="P17" s="104">
        <f t="shared" ref="P17:P24" si="12">M17-J17</f>
        <v>0</v>
      </c>
      <c r="Q17" s="105">
        <f t="shared" ref="Q17:Q24" si="13">O17-L17</f>
        <v>-12.27651485786167</v>
      </c>
      <c r="R17" s="106">
        <f>O17/L17</f>
        <v>0.90352787011589042</v>
      </c>
      <c r="S17" s="911"/>
      <c r="T17" s="80"/>
      <c r="U17" s="80"/>
      <c r="V17" s="64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0</v>
      </c>
      <c r="AE17" s="110">
        <f>SUM(AE5:AE16)</f>
        <v>0</v>
      </c>
      <c r="AF17" s="104">
        <f t="shared" si="6"/>
        <v>-227.6635083120027</v>
      </c>
      <c r="AG17" s="652">
        <f t="shared" si="7"/>
        <v>0.90445776030071823</v>
      </c>
      <c r="AH17" s="911"/>
    </row>
    <row r="18" spans="1:37" ht="19.2" customHeight="1">
      <c r="A18" s="893" t="s">
        <v>1046</v>
      </c>
      <c r="B18" s="111" t="s">
        <v>164</v>
      </c>
      <c r="C18" s="112"/>
      <c r="D18" s="113" t="s">
        <v>102</v>
      </c>
      <c r="E18" s="114"/>
      <c r="F18" s="115">
        <v>49.91</v>
      </c>
      <c r="G18" s="85">
        <v>1132</v>
      </c>
      <c r="H18" s="116">
        <f t="shared" ref="H18:H29" si="14">F18*G18</f>
        <v>56498.119999999995</v>
      </c>
      <c r="I18" s="66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1306.1538461538457</v>
      </c>
      <c r="O18" s="118">
        <f t="shared" ref="O18:O24" si="16">N18/M18</f>
        <v>76.832579185520331</v>
      </c>
      <c r="P18" s="84">
        <f t="shared" si="12"/>
        <v>0</v>
      </c>
      <c r="Q18" s="119">
        <f t="shared" si="13"/>
        <v>-15.226244343891437</v>
      </c>
      <c r="R18" s="654">
        <f t="shared" ref="R18:R24" si="17">O18/L18</f>
        <v>0.83460309658392684</v>
      </c>
      <c r="S18" s="894">
        <f>R30</f>
        <v>0.90128698422520626</v>
      </c>
      <c r="T18" s="80">
        <v>0.16666666666666666</v>
      </c>
      <c r="U18" s="80">
        <v>0.20277777777777778</v>
      </c>
      <c r="V18" s="660">
        <v>5</v>
      </c>
      <c r="W18" s="120">
        <f>(U18-T18)*24*60</f>
        <v>52.000000000000014</v>
      </c>
      <c r="X18" s="118"/>
      <c r="Y18" s="118"/>
      <c r="Z18" s="84"/>
      <c r="AA18" s="84"/>
      <c r="AB18" s="895"/>
      <c r="AC18" s="895"/>
      <c r="AD18" s="660"/>
      <c r="AE18" s="660"/>
      <c r="AF18" s="121">
        <f t="shared" si="6"/>
        <v>-258.84615384615427</v>
      </c>
      <c r="AG18" s="122">
        <f t="shared" si="7"/>
        <v>0.83460309658392695</v>
      </c>
      <c r="AH18" s="936">
        <f>AG30</f>
        <v>0.88525756038573677</v>
      </c>
      <c r="AJ18" s="62" t="str">
        <f>A18</f>
        <v>四度二組A
熱麵
固定線
(ET-55)</v>
      </c>
      <c r="AK18" s="404">
        <f>AVERAGE(AK19:AK29)</f>
        <v>6.5999999999999783</v>
      </c>
    </row>
    <row r="19" spans="1:37" ht="19.2" customHeight="1">
      <c r="A19" s="893"/>
      <c r="B19" s="658" t="s">
        <v>164</v>
      </c>
      <c r="C19" s="657"/>
      <c r="D19" s="113" t="s">
        <v>104</v>
      </c>
      <c r="E19" s="114"/>
      <c r="F19" s="73">
        <v>44.3</v>
      </c>
      <c r="G19" s="85">
        <v>978</v>
      </c>
      <c r="H19" s="116">
        <f t="shared" si="14"/>
        <v>43325.399999999994</v>
      </c>
      <c r="I19" s="660"/>
      <c r="J19" s="123">
        <v>18</v>
      </c>
      <c r="K19" s="74">
        <v>1565</v>
      </c>
      <c r="L19" s="77">
        <v>86.944444444444443</v>
      </c>
      <c r="M19" s="123">
        <v>18</v>
      </c>
      <c r="N19" s="124">
        <f t="shared" si="15"/>
        <v>1431.2195121951213</v>
      </c>
      <c r="O19" s="125">
        <f t="shared" si="16"/>
        <v>79.51219512195118</v>
      </c>
      <c r="P19" s="84">
        <f t="shared" si="12"/>
        <v>0</v>
      </c>
      <c r="Q19" s="119">
        <f t="shared" si="13"/>
        <v>-7.4322493224932629</v>
      </c>
      <c r="R19" s="654">
        <f t="shared" si="17"/>
        <v>0.91451726018857593</v>
      </c>
      <c r="S19" s="894"/>
      <c r="T19" s="80">
        <v>0.20694444444444446</v>
      </c>
      <c r="U19" s="80">
        <v>0.23541666666666669</v>
      </c>
      <c r="V19" s="660">
        <v>6</v>
      </c>
      <c r="W19" s="120">
        <f>(U19-T19)*24*60</f>
        <v>41.000000000000014</v>
      </c>
      <c r="X19" s="126"/>
      <c r="Y19" s="126"/>
      <c r="Z19" s="84"/>
      <c r="AA19" s="84"/>
      <c r="AB19" s="895"/>
      <c r="AC19" s="895"/>
      <c r="AD19" s="660"/>
      <c r="AE19" s="660"/>
      <c r="AF19" s="78">
        <f t="shared" si="6"/>
        <v>-133.7804878048787</v>
      </c>
      <c r="AG19" s="651">
        <f t="shared" si="7"/>
        <v>0.91451726018857593</v>
      </c>
      <c r="AH19" s="937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893"/>
      <c r="B20" s="658" t="s">
        <v>164</v>
      </c>
      <c r="C20" s="86"/>
      <c r="D20" s="71" t="s">
        <v>105</v>
      </c>
      <c r="E20" s="114"/>
      <c r="F20" s="73">
        <v>49.91</v>
      </c>
      <c r="G20" s="85">
        <v>2968</v>
      </c>
      <c r="H20" s="116">
        <f t="shared" si="14"/>
        <v>148132.87999999998</v>
      </c>
      <c r="I20" s="660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1424.6399999999999</v>
      </c>
      <c r="O20" s="125">
        <f t="shared" si="16"/>
        <v>83.802352941176466</v>
      </c>
      <c r="P20" s="84">
        <f t="shared" si="12"/>
        <v>0</v>
      </c>
      <c r="Q20" s="119">
        <f t="shared" si="13"/>
        <v>-8.2564705882353024</v>
      </c>
      <c r="R20" s="654">
        <f t="shared" si="17"/>
        <v>0.91031309904153346</v>
      </c>
      <c r="S20" s="894"/>
      <c r="T20" s="80">
        <v>0.24027777777777781</v>
      </c>
      <c r="U20" s="80">
        <v>0.32708333333333339</v>
      </c>
      <c r="V20" s="660">
        <v>7</v>
      </c>
      <c r="W20" s="120">
        <f t="shared" ref="W20:W29" si="19">(U20-T20)*24*60</f>
        <v>125.00000000000003</v>
      </c>
      <c r="X20" s="126"/>
      <c r="Y20" s="126"/>
      <c r="Z20" s="84"/>
      <c r="AA20" s="84"/>
      <c r="AB20" s="895"/>
      <c r="AC20" s="895"/>
      <c r="AD20" s="660"/>
      <c r="AE20" s="660"/>
      <c r="AF20" s="121">
        <f t="shared" si="6"/>
        <v>-140.36000000000013</v>
      </c>
      <c r="AG20" s="122">
        <f t="shared" si="7"/>
        <v>0.91031309904153346</v>
      </c>
      <c r="AH20" s="937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893"/>
      <c r="B21" s="658" t="s">
        <v>162</v>
      </c>
      <c r="C21" s="127"/>
      <c r="D21" s="128" t="s">
        <v>106</v>
      </c>
      <c r="E21" s="72"/>
      <c r="F21" s="73">
        <v>36.729999999999997</v>
      </c>
      <c r="G21" s="74">
        <v>3013.4</v>
      </c>
      <c r="H21" s="116">
        <f t="shared" si="14"/>
        <v>110682.182</v>
      </c>
      <c r="I21" s="650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2178.3614457831318</v>
      </c>
      <c r="O21" s="125">
        <f t="shared" si="16"/>
        <v>121.02008032128509</v>
      </c>
      <c r="P21" s="84">
        <f t="shared" si="12"/>
        <v>0</v>
      </c>
      <c r="Q21" s="119">
        <f t="shared" si="13"/>
        <v>-12.31325301204825</v>
      </c>
      <c r="R21" s="654">
        <f t="shared" si="17"/>
        <v>0.90765060240963813</v>
      </c>
      <c r="S21" s="894"/>
      <c r="T21" s="80">
        <v>0.34236111111111117</v>
      </c>
      <c r="U21" s="80">
        <v>0.40000000000000008</v>
      </c>
      <c r="V21" s="660">
        <v>22</v>
      </c>
      <c r="W21" s="120">
        <f t="shared" si="19"/>
        <v>83.000000000000028</v>
      </c>
      <c r="X21" s="126">
        <v>0.33194444444444443</v>
      </c>
      <c r="Y21" s="126">
        <v>0.34166666666666662</v>
      </c>
      <c r="Z21" s="84"/>
      <c r="AA21" s="84"/>
      <c r="AB21" s="895"/>
      <c r="AC21" s="895"/>
      <c r="AD21" s="660"/>
      <c r="AE21" s="660"/>
      <c r="AF21" s="78">
        <f t="shared" si="6"/>
        <v>-221.63855421686822</v>
      </c>
      <c r="AG21" s="651">
        <f t="shared" si="7"/>
        <v>0.90765060240963824</v>
      </c>
      <c r="AH21" s="938"/>
      <c r="AJ21" s="405">
        <f t="shared" si="18"/>
        <v>6.9999999999998952</v>
      </c>
      <c r="AK21" s="406">
        <f t="shared" si="20"/>
        <v>6.9999999999998952</v>
      </c>
    </row>
    <row r="22" spans="1:37" ht="19.2" customHeight="1">
      <c r="A22" s="893"/>
      <c r="B22" s="658" t="s">
        <v>162</v>
      </c>
      <c r="C22" s="127"/>
      <c r="D22" s="71" t="s">
        <v>99</v>
      </c>
      <c r="E22" s="72"/>
      <c r="F22" s="73">
        <v>37.799999999999997</v>
      </c>
      <c r="G22" s="74">
        <v>4336.5</v>
      </c>
      <c r="H22" s="116">
        <f t="shared" si="14"/>
        <v>163919.69999999998</v>
      </c>
      <c r="I22" s="650"/>
      <c r="J22" s="117">
        <v>20</v>
      </c>
      <c r="K22" s="85">
        <v>2769</v>
      </c>
      <c r="L22" s="118">
        <v>138.44999999999999</v>
      </c>
      <c r="M22" s="123">
        <v>19</v>
      </c>
      <c r="N22" s="124">
        <f t="shared" si="15"/>
        <v>2431.6822429906538</v>
      </c>
      <c r="O22" s="125">
        <f t="shared" si="16"/>
        <v>127.98327594687652</v>
      </c>
      <c r="P22" s="84">
        <f t="shared" si="12"/>
        <v>-1</v>
      </c>
      <c r="Q22" s="119">
        <f t="shared" si="13"/>
        <v>-10.466724053123471</v>
      </c>
      <c r="R22" s="654">
        <f t="shared" si="17"/>
        <v>0.92440069300741445</v>
      </c>
      <c r="S22" s="894"/>
      <c r="T22" s="80">
        <v>0.40486111111111117</v>
      </c>
      <c r="U22" s="80">
        <v>0.47916666666666674</v>
      </c>
      <c r="V22" s="660">
        <v>7</v>
      </c>
      <c r="W22" s="120">
        <f t="shared" si="19"/>
        <v>107.00000000000001</v>
      </c>
      <c r="X22" s="126"/>
      <c r="Y22" s="126"/>
      <c r="Z22" s="84"/>
      <c r="AA22" s="84"/>
      <c r="AB22" s="895"/>
      <c r="AC22" s="895"/>
      <c r="AD22" s="660"/>
      <c r="AE22" s="660"/>
      <c r="AF22" s="121">
        <f t="shared" si="6"/>
        <v>-337.31775700934622</v>
      </c>
      <c r="AG22" s="122">
        <f t="shared" si="7"/>
        <v>0.87818065835704362</v>
      </c>
      <c r="AH22" s="938"/>
      <c r="AJ22" s="405">
        <f t="shared" si="18"/>
        <v>7</v>
      </c>
      <c r="AK22" s="406">
        <f t="shared" si="20"/>
        <v>7</v>
      </c>
    </row>
    <row r="23" spans="1:37" ht="19.2" customHeight="1">
      <c r="A23" s="893"/>
      <c r="B23" s="658" t="s">
        <v>162</v>
      </c>
      <c r="C23" s="127"/>
      <c r="D23" s="71" t="s">
        <v>99</v>
      </c>
      <c r="E23" s="72"/>
      <c r="F23" s="73">
        <v>37.799999999999997</v>
      </c>
      <c r="G23" s="74">
        <v>1858.5</v>
      </c>
      <c r="H23" s="116">
        <f t="shared" si="14"/>
        <v>70251.299999999988</v>
      </c>
      <c r="I23" s="650"/>
      <c r="J23" s="123">
        <v>20</v>
      </c>
      <c r="K23" s="74">
        <v>2769</v>
      </c>
      <c r="L23" s="77">
        <v>138.44999999999999</v>
      </c>
      <c r="M23" s="123">
        <v>19</v>
      </c>
      <c r="N23" s="124">
        <f t="shared" si="15"/>
        <v>2372.5531914893622</v>
      </c>
      <c r="O23" s="125">
        <f t="shared" si="16"/>
        <v>124.87122060470328</v>
      </c>
      <c r="P23" s="84">
        <f t="shared" si="12"/>
        <v>-1</v>
      </c>
      <c r="Q23" s="119">
        <f t="shared" si="13"/>
        <v>-13.578779395296706</v>
      </c>
      <c r="R23" s="654">
        <f t="shared" si="17"/>
        <v>0.90192286460601867</v>
      </c>
      <c r="S23" s="894"/>
      <c r="T23" s="80">
        <v>0.51875000000000004</v>
      </c>
      <c r="U23" s="80">
        <v>0.55138888888888893</v>
      </c>
      <c r="V23" s="660">
        <v>4</v>
      </c>
      <c r="W23" s="120">
        <f t="shared" si="19"/>
        <v>46.999999999999993</v>
      </c>
      <c r="X23" s="126"/>
      <c r="Y23" s="126"/>
      <c r="Z23" s="84"/>
      <c r="AA23" s="84"/>
      <c r="AB23" s="895"/>
      <c r="AC23" s="895"/>
      <c r="AD23" s="660"/>
      <c r="AE23" s="660"/>
      <c r="AF23" s="78">
        <f t="shared" si="6"/>
        <v>-396.44680851063777</v>
      </c>
      <c r="AG23" s="651">
        <f t="shared" si="7"/>
        <v>0.85682672137571769</v>
      </c>
      <c r="AH23" s="938"/>
      <c r="AJ23" s="405">
        <f t="shared" si="18"/>
        <v>4</v>
      </c>
      <c r="AK23" s="406" t="str">
        <f t="shared" si="20"/>
        <v/>
      </c>
    </row>
    <row r="24" spans="1:37" ht="19.2" customHeight="1">
      <c r="A24" s="893"/>
      <c r="B24" s="658" t="s">
        <v>162</v>
      </c>
      <c r="C24" s="112"/>
      <c r="D24" s="113" t="s">
        <v>106</v>
      </c>
      <c r="E24" s="114"/>
      <c r="F24" s="73">
        <v>36.729999999999997</v>
      </c>
      <c r="G24" s="85">
        <v>1622.6</v>
      </c>
      <c r="H24" s="116">
        <f t="shared" si="14"/>
        <v>59598.097999999991</v>
      </c>
      <c r="I24" s="650">
        <v>1</v>
      </c>
      <c r="J24" s="117">
        <v>18</v>
      </c>
      <c r="K24" s="85">
        <v>2400</v>
      </c>
      <c r="L24" s="118">
        <v>133.33333333333334</v>
      </c>
      <c r="M24" s="123">
        <v>18</v>
      </c>
      <c r="N24" s="124">
        <f t="shared" si="15"/>
        <v>2163.4666666666662</v>
      </c>
      <c r="O24" s="125">
        <f t="shared" si="16"/>
        <v>120.19259259259258</v>
      </c>
      <c r="P24" s="84">
        <f t="shared" si="12"/>
        <v>0</v>
      </c>
      <c r="Q24" s="119">
        <f t="shared" si="13"/>
        <v>-13.140740740740767</v>
      </c>
      <c r="R24" s="654">
        <f t="shared" si="17"/>
        <v>0.90144444444444427</v>
      </c>
      <c r="S24" s="894"/>
      <c r="T24" s="80">
        <v>0.55555555555555558</v>
      </c>
      <c r="U24" s="80">
        <v>0.58680555555555558</v>
      </c>
      <c r="V24" s="660">
        <v>6</v>
      </c>
      <c r="W24" s="120">
        <f t="shared" si="19"/>
        <v>45</v>
      </c>
      <c r="X24" s="126"/>
      <c r="Y24" s="126"/>
      <c r="Z24" s="84"/>
      <c r="AA24" s="84"/>
      <c r="AB24" s="895"/>
      <c r="AC24" s="895"/>
      <c r="AD24" s="660">
        <v>1</v>
      </c>
      <c r="AE24" s="660"/>
      <c r="AF24" s="121">
        <f t="shared" si="6"/>
        <v>-236.53333333333376</v>
      </c>
      <c r="AG24" s="122">
        <f t="shared" si="7"/>
        <v>0.90144444444444427</v>
      </c>
      <c r="AH24" s="938"/>
      <c r="AJ24" s="405">
        <f t="shared" si="18"/>
        <v>6</v>
      </c>
      <c r="AK24" s="406">
        <f t="shared" si="20"/>
        <v>6</v>
      </c>
    </row>
    <row r="25" spans="1:37" ht="19.2" customHeight="1">
      <c r="A25" s="893"/>
      <c r="B25" s="658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654"/>
      <c r="S25" s="894"/>
      <c r="T25" s="80"/>
      <c r="U25" s="80"/>
      <c r="V25" s="660"/>
      <c r="W25" s="120">
        <f t="shared" si="19"/>
        <v>0</v>
      </c>
      <c r="X25" s="660"/>
      <c r="Y25" s="660"/>
      <c r="Z25" s="84"/>
      <c r="AA25" s="84"/>
      <c r="AB25" s="895"/>
      <c r="AC25" s="895"/>
      <c r="AD25" s="660"/>
      <c r="AE25" s="660"/>
      <c r="AF25" s="78">
        <f t="shared" si="6"/>
        <v>0</v>
      </c>
      <c r="AG25" s="651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658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654"/>
      <c r="S26" s="894"/>
      <c r="T26" s="80"/>
      <c r="U26" s="80"/>
      <c r="V26" s="660"/>
      <c r="W26" s="120">
        <f t="shared" si="19"/>
        <v>0</v>
      </c>
      <c r="X26" s="126"/>
      <c r="Y26" s="126"/>
      <c r="Z26" s="84"/>
      <c r="AA26" s="84"/>
      <c r="AB26" s="895"/>
      <c r="AC26" s="895"/>
      <c r="AD26" s="660"/>
      <c r="AE26" s="660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654"/>
      <c r="S27" s="894"/>
      <c r="T27" s="80"/>
      <c r="U27" s="80"/>
      <c r="V27" s="660"/>
      <c r="W27" s="120">
        <f t="shared" si="19"/>
        <v>0</v>
      </c>
      <c r="X27" s="660"/>
      <c r="Y27" s="660"/>
      <c r="Z27" s="84"/>
      <c r="AA27" s="84"/>
      <c r="AB27" s="895"/>
      <c r="AC27" s="895"/>
      <c r="AD27" s="660"/>
      <c r="AE27" s="660"/>
      <c r="AF27" s="78">
        <f t="shared" si="6"/>
        <v>0</v>
      </c>
      <c r="AG27" s="651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654"/>
      <c r="S28" s="894"/>
      <c r="T28" s="80"/>
      <c r="U28" s="80"/>
      <c r="V28" s="660"/>
      <c r="W28" s="120">
        <f t="shared" si="19"/>
        <v>0</v>
      </c>
      <c r="X28" s="660"/>
      <c r="Y28" s="660"/>
      <c r="Z28" s="84"/>
      <c r="AA28" s="84"/>
      <c r="AB28" s="895"/>
      <c r="AC28" s="895"/>
      <c r="AD28" s="660"/>
      <c r="AE28" s="660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654"/>
      <c r="S29" s="894"/>
      <c r="T29" s="80"/>
      <c r="U29" s="80"/>
      <c r="V29" s="660"/>
      <c r="W29" s="120">
        <f t="shared" si="19"/>
        <v>0</v>
      </c>
      <c r="X29" s="660"/>
      <c r="Y29" s="660"/>
      <c r="Z29" s="84"/>
      <c r="AA29" s="84"/>
      <c r="AB29" s="895"/>
      <c r="AC29" s="895"/>
      <c r="AD29" s="660"/>
      <c r="AE29" s="660"/>
      <c r="AF29" s="78">
        <f t="shared" si="6"/>
        <v>0</v>
      </c>
      <c r="AG29" s="651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1047</v>
      </c>
      <c r="D30" s="943" t="s">
        <v>1045</v>
      </c>
      <c r="E30" s="943"/>
      <c r="F30" s="133"/>
      <c r="G30" s="103"/>
      <c r="H30" s="134"/>
      <c r="I30" s="135"/>
      <c r="J30" s="103">
        <v>18.285714285714285</v>
      </c>
      <c r="K30" s="103">
        <v>2147.5714285714284</v>
      </c>
      <c r="L30" s="136">
        <v>116.37553688141925</v>
      </c>
      <c r="M30" s="103">
        <f t="shared" ref="M30:O30" si="21">AVERAGE(M18:M29)</f>
        <v>18</v>
      </c>
      <c r="N30" s="103">
        <f t="shared" si="21"/>
        <v>1901.1538436112544</v>
      </c>
      <c r="O30" s="136">
        <f t="shared" si="21"/>
        <v>104.88775667344362</v>
      </c>
      <c r="P30" s="84">
        <f t="shared" ref="P30:P39" si="22">M30-J30</f>
        <v>-0.2857142857142847</v>
      </c>
      <c r="Q30" s="119">
        <f t="shared" ref="Q30:Q39" si="23">O30-L30</f>
        <v>-11.487780207975632</v>
      </c>
      <c r="R30" s="137">
        <f t="shared" ref="R30:R39" si="24">O30/L30</f>
        <v>0.90128698422520626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1</v>
      </c>
      <c r="AE30" s="139">
        <f>SUM(AE18:AE29)</f>
        <v>0</v>
      </c>
      <c r="AF30" s="140">
        <f t="shared" si="6"/>
        <v>-246.41758496017405</v>
      </c>
      <c r="AG30" s="141">
        <f t="shared" ref="AG30" si="25">N30/K30</f>
        <v>0.88525756038573677</v>
      </c>
      <c r="AH30" s="939"/>
    </row>
    <row r="31" spans="1:37" ht="19.2" customHeight="1">
      <c r="A31" s="930" t="s">
        <v>1048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2150.75</v>
      </c>
      <c r="H31" s="146">
        <f t="shared" ref="H31:H41" si="26">F31*G31</f>
        <v>69727.315000000002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9" si="27">G31/W31*60</f>
        <v>1173.1363636363635</v>
      </c>
      <c r="O31" s="149">
        <f t="shared" ref="O31:O39" si="28">N31/M31</f>
        <v>78.209090909090904</v>
      </c>
      <c r="P31" s="150">
        <f t="shared" si="22"/>
        <v>0</v>
      </c>
      <c r="Q31" s="151">
        <f t="shared" si="23"/>
        <v>-1.7909090909090963</v>
      </c>
      <c r="R31" s="655">
        <f t="shared" si="24"/>
        <v>0.9776136363636363</v>
      </c>
      <c r="S31" s="931">
        <f>R43</f>
        <v>0.8789951240895193</v>
      </c>
      <c r="T31" s="152">
        <v>0.125</v>
      </c>
      <c r="U31" s="152">
        <v>0.2013888888888889</v>
      </c>
      <c r="V31" s="153">
        <v>5</v>
      </c>
      <c r="W31" s="154">
        <f t="shared" ref="W31:W42" si="29">(U31-T31)*24*60</f>
        <v>110.00000000000001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-26.863636363636488</v>
      </c>
      <c r="AG31" s="155">
        <f t="shared" si="7"/>
        <v>0.9776136363636363</v>
      </c>
      <c r="AH31" s="909">
        <f>AG43</f>
        <v>0.9546185600014252</v>
      </c>
      <c r="AJ31" s="62" t="str">
        <f>A31</f>
        <v>四度二組
(ET-55)</v>
      </c>
      <c r="AK31" s="404">
        <f>AVERAGE(AK32:AK42)</f>
        <v>6.1428571428571388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1853.8</v>
      </c>
      <c r="H32" s="116">
        <f t="shared" si="26"/>
        <v>63455.573999999993</v>
      </c>
      <c r="I32" s="64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2138.9999999999995</v>
      </c>
      <c r="O32" s="77">
        <f t="shared" si="28"/>
        <v>164.53846153846149</v>
      </c>
      <c r="P32" s="150">
        <f t="shared" si="22"/>
        <v>0</v>
      </c>
      <c r="Q32" s="79">
        <f t="shared" si="23"/>
        <v>-8.5384615384615756</v>
      </c>
      <c r="R32" s="651">
        <f t="shared" si="24"/>
        <v>0.95066666666666644</v>
      </c>
      <c r="S32" s="894"/>
      <c r="T32" s="80">
        <v>0.20555555555555557</v>
      </c>
      <c r="U32" s="80">
        <v>0.2416666666666667</v>
      </c>
      <c r="V32" s="153">
        <v>6</v>
      </c>
      <c r="W32" s="120">
        <f t="shared" si="29"/>
        <v>52.000000000000014</v>
      </c>
      <c r="X32" s="158"/>
      <c r="Y32" s="158"/>
      <c r="Z32" s="159"/>
      <c r="AA32" s="159"/>
      <c r="AB32" s="895"/>
      <c r="AC32" s="895"/>
      <c r="AD32" s="660"/>
      <c r="AE32" s="660"/>
      <c r="AF32" s="78">
        <f t="shared" si="6"/>
        <v>-111.00000000000045</v>
      </c>
      <c r="AG32" s="651">
        <f t="shared" si="7"/>
        <v>0.95066666666666644</v>
      </c>
      <c r="AH32" s="910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923"/>
      <c r="B33" s="156" t="s">
        <v>165</v>
      </c>
      <c r="C33" s="660"/>
      <c r="D33" s="71" t="s">
        <v>110</v>
      </c>
      <c r="E33" s="114"/>
      <c r="F33" s="73">
        <v>35.83</v>
      </c>
      <c r="G33" s="145">
        <v>3175.2</v>
      </c>
      <c r="H33" s="116">
        <f t="shared" si="26"/>
        <v>113767.41599999998</v>
      </c>
      <c r="I33" s="660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2116.8000000000011</v>
      </c>
      <c r="O33" s="77">
        <f t="shared" si="28"/>
        <v>192.43636363636372</v>
      </c>
      <c r="P33" s="150">
        <f t="shared" si="22"/>
        <v>0</v>
      </c>
      <c r="Q33" s="79">
        <f t="shared" si="23"/>
        <v>-12.10909090909081</v>
      </c>
      <c r="R33" s="651">
        <f t="shared" si="24"/>
        <v>0.94080000000000052</v>
      </c>
      <c r="S33" s="894"/>
      <c r="T33" s="80">
        <v>0.24652777777777782</v>
      </c>
      <c r="U33" s="80">
        <v>0.30902777777777779</v>
      </c>
      <c r="V33" s="153">
        <v>7</v>
      </c>
      <c r="W33" s="120">
        <f t="shared" si="29"/>
        <v>89.999999999999957</v>
      </c>
      <c r="X33" s="158"/>
      <c r="Y33" s="158"/>
      <c r="Z33" s="159"/>
      <c r="AA33" s="159"/>
      <c r="AB33" s="895"/>
      <c r="AC33" s="895"/>
      <c r="AD33" s="660"/>
      <c r="AE33" s="660"/>
      <c r="AF33" s="78">
        <f t="shared" si="6"/>
        <v>-133.19999999999891</v>
      </c>
      <c r="AG33" s="160">
        <f t="shared" si="7"/>
        <v>0.94080000000000052</v>
      </c>
      <c r="AH33" s="910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923"/>
      <c r="B34" s="156" t="s">
        <v>164</v>
      </c>
      <c r="C34" s="161"/>
      <c r="D34" s="162" t="s">
        <v>101</v>
      </c>
      <c r="E34" s="114"/>
      <c r="F34" s="73">
        <v>53.27</v>
      </c>
      <c r="G34" s="163">
        <v>664</v>
      </c>
      <c r="H34" s="116">
        <f t="shared" si="26"/>
        <v>35371.279999999999</v>
      </c>
      <c r="I34" s="660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1285.1612903225819</v>
      </c>
      <c r="O34" s="149">
        <f t="shared" si="28"/>
        <v>75.59772296015187</v>
      </c>
      <c r="P34" s="150">
        <f t="shared" si="22"/>
        <v>0</v>
      </c>
      <c r="Q34" s="151">
        <f t="shared" si="23"/>
        <v>-16.461100569259898</v>
      </c>
      <c r="R34" s="655">
        <f t="shared" si="24"/>
        <v>0.8211893228898286</v>
      </c>
      <c r="S34" s="894"/>
      <c r="T34" s="80">
        <v>0.32430555555555557</v>
      </c>
      <c r="U34" s="80">
        <v>0.34583333333333333</v>
      </c>
      <c r="V34" s="163">
        <v>22</v>
      </c>
      <c r="W34" s="120">
        <f t="shared" si="29"/>
        <v>30.999999999999972</v>
      </c>
      <c r="X34" s="158">
        <v>0.31388888888888888</v>
      </c>
      <c r="Y34" s="158">
        <v>0.32361111111111113</v>
      </c>
      <c r="Z34" s="159"/>
      <c r="AA34" s="159"/>
      <c r="AB34" s="895"/>
      <c r="AC34" s="895"/>
      <c r="AD34" s="660"/>
      <c r="AE34" s="660"/>
      <c r="AF34" s="78">
        <f t="shared" si="6"/>
        <v>-279.83870967741814</v>
      </c>
      <c r="AG34" s="160">
        <f t="shared" si="7"/>
        <v>0.82118932288982871</v>
      </c>
      <c r="AH34" s="910"/>
      <c r="AJ34" s="405">
        <f t="shared" si="30"/>
        <v>6.9999999999999751</v>
      </c>
      <c r="AK34" s="406">
        <f t="shared" si="31"/>
        <v>6.9999999999999751</v>
      </c>
    </row>
    <row r="35" spans="1:37" ht="19.2" customHeight="1">
      <c r="A35" s="923"/>
      <c r="B35" s="156" t="s">
        <v>164</v>
      </c>
      <c r="C35" s="70"/>
      <c r="D35" s="165" t="s">
        <v>103</v>
      </c>
      <c r="E35" s="72"/>
      <c r="F35" s="73">
        <v>38.39</v>
      </c>
      <c r="G35" s="163">
        <v>1209</v>
      </c>
      <c r="H35" s="116">
        <f t="shared" si="26"/>
        <v>46413.51</v>
      </c>
      <c r="I35" s="650"/>
      <c r="J35" s="147">
        <v>17</v>
      </c>
      <c r="K35" s="124">
        <v>1565</v>
      </c>
      <c r="L35" s="125">
        <v>92.058823529411768</v>
      </c>
      <c r="M35" s="164">
        <v>17</v>
      </c>
      <c r="N35" s="74">
        <f t="shared" si="27"/>
        <v>1422.3529411764712</v>
      </c>
      <c r="O35" s="77">
        <f t="shared" si="28"/>
        <v>83.667820069204183</v>
      </c>
      <c r="P35" s="150">
        <f t="shared" si="22"/>
        <v>0</v>
      </c>
      <c r="Q35" s="79">
        <f t="shared" si="23"/>
        <v>-8.3910034602075854</v>
      </c>
      <c r="R35" s="651">
        <f t="shared" si="24"/>
        <v>0.90885171960157896</v>
      </c>
      <c r="S35" s="894"/>
      <c r="T35" s="80">
        <v>0.35</v>
      </c>
      <c r="U35" s="80">
        <v>0.38541666666666663</v>
      </c>
      <c r="V35" s="145">
        <v>6</v>
      </c>
      <c r="W35" s="120">
        <f t="shared" si="29"/>
        <v>50.999999999999979</v>
      </c>
      <c r="X35" s="158"/>
      <c r="Y35" s="158"/>
      <c r="Z35" s="159"/>
      <c r="AA35" s="159"/>
      <c r="AB35" s="895"/>
      <c r="AC35" s="895"/>
      <c r="AD35" s="660"/>
      <c r="AE35" s="660"/>
      <c r="AF35" s="150">
        <f t="shared" si="6"/>
        <v>-142.64705882352882</v>
      </c>
      <c r="AG35" s="155">
        <f t="shared" si="7"/>
        <v>0.90885171960157907</v>
      </c>
      <c r="AH35" s="911"/>
      <c r="AJ35" s="405">
        <f t="shared" si="30"/>
        <v>6</v>
      </c>
      <c r="AK35" s="406">
        <f t="shared" si="31"/>
        <v>6</v>
      </c>
    </row>
    <row r="36" spans="1:37" ht="19.2" customHeight="1">
      <c r="A36" s="923"/>
      <c r="B36" s="156" t="s">
        <v>164</v>
      </c>
      <c r="C36" s="166"/>
      <c r="D36" s="165" t="s">
        <v>107</v>
      </c>
      <c r="E36" s="114"/>
      <c r="F36" s="73">
        <v>49.52</v>
      </c>
      <c r="G36" s="145">
        <v>3052</v>
      </c>
      <c r="H36" s="116">
        <f t="shared" si="26"/>
        <v>151135.04000000001</v>
      </c>
      <c r="I36" s="660"/>
      <c r="J36" s="76">
        <v>18</v>
      </c>
      <c r="K36" s="74">
        <v>1565</v>
      </c>
      <c r="L36" s="77">
        <v>86.944444444444443</v>
      </c>
      <c r="M36" s="164">
        <v>18</v>
      </c>
      <c r="N36" s="74">
        <f t="shared" si="27"/>
        <v>1464.9599999999996</v>
      </c>
      <c r="O36" s="77">
        <f t="shared" si="28"/>
        <v>81.386666666666642</v>
      </c>
      <c r="P36" s="150">
        <f t="shared" si="22"/>
        <v>0</v>
      </c>
      <c r="Q36" s="79">
        <f t="shared" si="23"/>
        <v>-5.557777777777801</v>
      </c>
      <c r="R36" s="651">
        <f t="shared" si="24"/>
        <v>0.93607667731629363</v>
      </c>
      <c r="S36" s="894"/>
      <c r="T36" s="80">
        <v>0.39027777777777772</v>
      </c>
      <c r="U36" s="80">
        <v>0.4770833333333333</v>
      </c>
      <c r="V36" s="145">
        <v>7</v>
      </c>
      <c r="W36" s="120">
        <f t="shared" si="29"/>
        <v>125.00000000000003</v>
      </c>
      <c r="X36" s="158"/>
      <c r="Y36" s="158"/>
      <c r="Z36" s="159"/>
      <c r="AA36" s="159"/>
      <c r="AB36" s="895"/>
      <c r="AC36" s="895"/>
      <c r="AD36" s="660"/>
      <c r="AE36" s="660"/>
      <c r="AF36" s="78">
        <f t="shared" si="6"/>
        <v>-100.04000000000042</v>
      </c>
      <c r="AG36" s="651">
        <f t="shared" si="7"/>
        <v>0.93607667731629363</v>
      </c>
      <c r="AH36" s="911"/>
      <c r="AJ36" s="405">
        <f t="shared" si="30"/>
        <v>7</v>
      </c>
      <c r="AK36" s="406">
        <f t="shared" si="31"/>
        <v>7</v>
      </c>
    </row>
    <row r="37" spans="1:37" ht="19.2" customHeight="1">
      <c r="A37" s="923"/>
      <c r="B37" s="156" t="s">
        <v>165</v>
      </c>
      <c r="C37" s="166"/>
      <c r="D37" s="71" t="s">
        <v>992</v>
      </c>
      <c r="E37" s="114"/>
      <c r="F37" s="73">
        <v>32.42</v>
      </c>
      <c r="G37" s="85">
        <v>1843.5</v>
      </c>
      <c r="H37" s="116">
        <f t="shared" si="26"/>
        <v>59766.270000000004</v>
      </c>
      <c r="I37" s="660"/>
      <c r="J37" s="147">
        <v>15</v>
      </c>
      <c r="K37" s="124">
        <v>1200</v>
      </c>
      <c r="L37" s="125">
        <v>80</v>
      </c>
      <c r="M37" s="653">
        <v>15</v>
      </c>
      <c r="N37" s="148">
        <f t="shared" si="27"/>
        <v>1073.8834951456315</v>
      </c>
      <c r="O37" s="149">
        <f t="shared" si="28"/>
        <v>71.592233009708764</v>
      </c>
      <c r="P37" s="150">
        <f t="shared" si="22"/>
        <v>0</v>
      </c>
      <c r="Q37" s="151">
        <f t="shared" si="23"/>
        <v>-8.4077669902912362</v>
      </c>
      <c r="R37" s="655">
        <f t="shared" si="24"/>
        <v>0.89490291262135957</v>
      </c>
      <c r="S37" s="894"/>
      <c r="T37" s="80">
        <v>0.51666666666666661</v>
      </c>
      <c r="U37" s="80">
        <v>0.58819444444444435</v>
      </c>
      <c r="V37" s="145">
        <v>4</v>
      </c>
      <c r="W37" s="120">
        <f t="shared" si="29"/>
        <v>102.99999999999996</v>
      </c>
      <c r="X37" s="158"/>
      <c r="Y37" s="158"/>
      <c r="Z37" s="159"/>
      <c r="AA37" s="159"/>
      <c r="AB37" s="895"/>
      <c r="AC37" s="895"/>
      <c r="AD37" s="660"/>
      <c r="AE37" s="660"/>
      <c r="AF37" s="78">
        <f t="shared" si="6"/>
        <v>-126.11650485436849</v>
      </c>
      <c r="AG37" s="160">
        <f t="shared" si="7"/>
        <v>0.89490291262135957</v>
      </c>
      <c r="AH37" s="911"/>
      <c r="AJ37" s="405">
        <f t="shared" si="30"/>
        <v>4</v>
      </c>
      <c r="AK37" s="406" t="str">
        <f t="shared" si="31"/>
        <v/>
      </c>
    </row>
    <row r="38" spans="1:37" ht="19.2" customHeight="1">
      <c r="A38" s="923"/>
      <c r="B38" s="156" t="s">
        <v>165</v>
      </c>
      <c r="C38" s="166"/>
      <c r="D38" s="71" t="s">
        <v>112</v>
      </c>
      <c r="E38" s="114"/>
      <c r="F38" s="73">
        <v>24.73</v>
      </c>
      <c r="G38" s="85">
        <v>1775.55</v>
      </c>
      <c r="H38" s="116">
        <f t="shared" si="26"/>
        <v>43909.351499999997</v>
      </c>
      <c r="I38" s="660">
        <v>1</v>
      </c>
      <c r="J38" s="147">
        <v>4</v>
      </c>
      <c r="K38" s="124">
        <v>2000</v>
      </c>
      <c r="L38" s="125">
        <v>500</v>
      </c>
      <c r="M38" s="653">
        <v>5</v>
      </c>
      <c r="N38" s="74">
        <f t="shared" si="27"/>
        <v>2088.882352941177</v>
      </c>
      <c r="O38" s="77">
        <f t="shared" si="28"/>
        <v>417.77647058823538</v>
      </c>
      <c r="P38" s="150">
        <f t="shared" si="22"/>
        <v>1</v>
      </c>
      <c r="Q38" s="79">
        <f t="shared" si="23"/>
        <v>-82.223529411764616</v>
      </c>
      <c r="R38" s="651">
        <f t="shared" si="24"/>
        <v>0.83555294117647072</v>
      </c>
      <c r="S38" s="894"/>
      <c r="T38" s="167">
        <v>0.59166666666666656</v>
      </c>
      <c r="U38" s="167">
        <v>0.62708333333333321</v>
      </c>
      <c r="V38" s="660">
        <v>5</v>
      </c>
      <c r="W38" s="120">
        <f t="shared" si="29"/>
        <v>50.999999999999979</v>
      </c>
      <c r="X38" s="158"/>
      <c r="Y38" s="158"/>
      <c r="Z38" s="159"/>
      <c r="AA38" s="159"/>
      <c r="AB38" s="895"/>
      <c r="AC38" s="895"/>
      <c r="AD38" s="660"/>
      <c r="AE38" s="660">
        <v>1</v>
      </c>
      <c r="AF38" s="78">
        <f t="shared" si="6"/>
        <v>88.882352941177032</v>
      </c>
      <c r="AG38" s="160">
        <f t="shared" si="7"/>
        <v>1.0444411764705885</v>
      </c>
      <c r="AH38" s="911"/>
      <c r="AJ38" s="405">
        <f t="shared" si="30"/>
        <v>5</v>
      </c>
      <c r="AK38" s="406">
        <f t="shared" si="31"/>
        <v>5</v>
      </c>
    </row>
    <row r="39" spans="1:37" ht="19.2" customHeight="1">
      <c r="A39" s="923"/>
      <c r="B39" s="156" t="s">
        <v>165</v>
      </c>
      <c r="C39" s="161"/>
      <c r="D39" s="71" t="s">
        <v>113</v>
      </c>
      <c r="E39" s="72"/>
      <c r="F39" s="73">
        <v>24.73</v>
      </c>
      <c r="G39" s="85">
        <v>1769.25</v>
      </c>
      <c r="H39" s="116">
        <f t="shared" si="26"/>
        <v>43753.552499999998</v>
      </c>
      <c r="I39" s="660">
        <v>1</v>
      </c>
      <c r="J39" s="76">
        <v>4</v>
      </c>
      <c r="K39" s="74">
        <v>2000</v>
      </c>
      <c r="L39" s="77">
        <v>500</v>
      </c>
      <c r="M39" s="653">
        <v>5</v>
      </c>
      <c r="N39" s="148">
        <f t="shared" si="27"/>
        <v>2123.1000000000008</v>
      </c>
      <c r="O39" s="149">
        <f t="shared" si="28"/>
        <v>424.62000000000018</v>
      </c>
      <c r="P39" s="150">
        <f t="shared" si="22"/>
        <v>1</v>
      </c>
      <c r="Q39" s="151">
        <f t="shared" si="23"/>
        <v>-75.379999999999825</v>
      </c>
      <c r="R39" s="655">
        <f t="shared" si="24"/>
        <v>0.84924000000000033</v>
      </c>
      <c r="S39" s="894"/>
      <c r="T39" s="80">
        <v>0.63055555555555542</v>
      </c>
      <c r="U39" s="80">
        <v>0.66527777777777763</v>
      </c>
      <c r="V39" s="660">
        <v>5</v>
      </c>
      <c r="W39" s="120">
        <f t="shared" si="29"/>
        <v>49.999999999999986</v>
      </c>
      <c r="X39" s="158"/>
      <c r="Y39" s="158"/>
      <c r="Z39" s="159"/>
      <c r="AA39" s="159"/>
      <c r="AB39" s="895"/>
      <c r="AC39" s="895"/>
      <c r="AD39" s="660"/>
      <c r="AE39" s="660"/>
      <c r="AF39" s="150">
        <f t="shared" si="6"/>
        <v>123.10000000000082</v>
      </c>
      <c r="AG39" s="155">
        <f t="shared" si="7"/>
        <v>1.0615500000000004</v>
      </c>
      <c r="AH39" s="911"/>
      <c r="AJ39" s="405">
        <f t="shared" si="30"/>
        <v>5</v>
      </c>
      <c r="AK39" s="406">
        <f t="shared" si="31"/>
        <v>5</v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650"/>
      <c r="J40" s="76"/>
      <c r="K40" s="74"/>
      <c r="L40" s="77"/>
      <c r="M40" s="648"/>
      <c r="N40" s="74"/>
      <c r="O40" s="77"/>
      <c r="P40" s="150"/>
      <c r="Q40" s="79"/>
      <c r="R40" s="651"/>
      <c r="S40" s="894"/>
      <c r="T40" s="80"/>
      <c r="U40" s="80"/>
      <c r="V40" s="660"/>
      <c r="W40" s="120">
        <f>(U40-T40)*24*60</f>
        <v>0</v>
      </c>
      <c r="X40" s="158"/>
      <c r="Y40" s="158"/>
      <c r="Z40" s="159"/>
      <c r="AA40" s="159"/>
      <c r="AB40" s="895"/>
      <c r="AC40" s="895"/>
      <c r="AD40" s="660"/>
      <c r="AE40" s="660"/>
      <c r="AF40" s="78">
        <f t="shared" si="6"/>
        <v>0</v>
      </c>
      <c r="AG40" s="651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66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660"/>
      <c r="J41" s="129"/>
      <c r="K41" s="85"/>
      <c r="L41" s="118"/>
      <c r="M41" s="653"/>
      <c r="N41" s="85"/>
      <c r="O41" s="118"/>
      <c r="P41" s="84"/>
      <c r="Q41" s="119"/>
      <c r="R41" s="654"/>
      <c r="S41" s="894"/>
      <c r="T41" s="80"/>
      <c r="U41" s="80"/>
      <c r="V41" s="660"/>
      <c r="W41" s="120">
        <f>(U41-T41)*24*60</f>
        <v>0</v>
      </c>
      <c r="X41" s="158"/>
      <c r="Y41" s="158"/>
      <c r="Z41" s="159"/>
      <c r="AA41" s="159"/>
      <c r="AB41" s="895"/>
      <c r="AC41" s="895"/>
      <c r="AD41" s="660"/>
      <c r="AE41" s="660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66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660"/>
      <c r="J42" s="129"/>
      <c r="K42" s="85"/>
      <c r="L42" s="118"/>
      <c r="M42" s="653" t="s">
        <v>15</v>
      </c>
      <c r="N42" s="85"/>
      <c r="O42" s="118"/>
      <c r="P42" s="84"/>
      <c r="Q42" s="119"/>
      <c r="R42" s="654"/>
      <c r="S42" s="894"/>
      <c r="T42" s="80"/>
      <c r="U42" s="80"/>
      <c r="V42" s="660"/>
      <c r="W42" s="120">
        <f t="shared" si="29"/>
        <v>0</v>
      </c>
      <c r="X42" s="158"/>
      <c r="Y42" s="158"/>
      <c r="Z42" s="159"/>
      <c r="AA42" s="159"/>
      <c r="AB42" s="895"/>
      <c r="AC42" s="895"/>
      <c r="AD42" s="660"/>
      <c r="AE42" s="660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1049</v>
      </c>
      <c r="D43" s="891" t="s">
        <v>1050</v>
      </c>
      <c r="E43" s="891"/>
      <c r="F43" s="133"/>
      <c r="G43" s="103"/>
      <c r="H43" s="134"/>
      <c r="I43" s="135"/>
      <c r="J43" s="103">
        <v>12.666666666666666</v>
      </c>
      <c r="K43" s="103">
        <v>1732.7777777777778</v>
      </c>
      <c r="L43" s="136">
        <v>200.96494101396061</v>
      </c>
      <c r="M43" s="103">
        <f t="shared" ref="M43:O43" si="32">AVERAGE(M31:M42)</f>
        <v>12.888888888888889</v>
      </c>
      <c r="N43" s="103">
        <f t="shared" si="32"/>
        <v>1654.1418270246918</v>
      </c>
      <c r="O43" s="136">
        <f t="shared" si="32"/>
        <v>176.64720326420922</v>
      </c>
      <c r="P43" s="84">
        <f>M43-J43</f>
        <v>0.22222222222222321</v>
      </c>
      <c r="Q43" s="119">
        <f>N43-K43</f>
        <v>-78.635950753086036</v>
      </c>
      <c r="R43" s="137">
        <f t="shared" ref="R43:R52" si="33">O43/L43</f>
        <v>0.8789951240895193</v>
      </c>
      <c r="S43" s="894"/>
      <c r="T43" s="80"/>
      <c r="U43" s="80"/>
      <c r="V43" s="660"/>
      <c r="W43" s="660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0</v>
      </c>
      <c r="AE43" s="139">
        <f>SUM(AE31:AE42)</f>
        <v>1</v>
      </c>
      <c r="AF43" s="78">
        <f t="shared" ref="AF43:AF54" si="34">N43-K43</f>
        <v>-78.635950753086036</v>
      </c>
      <c r="AG43" s="652">
        <f t="shared" si="7"/>
        <v>0.9546185600014252</v>
      </c>
      <c r="AH43" s="911"/>
      <c r="AJ43" s="182"/>
    </row>
    <row r="44" spans="1:37" s="182" customFormat="1" ht="19.2" customHeight="1">
      <c r="A44" s="933" t="s">
        <v>1051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3297.4500000000003</v>
      </c>
      <c r="H44" s="75">
        <f>F44*G44</f>
        <v>81545.938500000004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2127.3870967741941</v>
      </c>
      <c r="O44" s="177">
        <f t="shared" ref="O44:O52" si="36">N44/M44</f>
        <v>425.47741935483884</v>
      </c>
      <c r="P44" s="81">
        <f t="shared" ref="P44:P52" si="37">M44-J44</f>
        <v>1</v>
      </c>
      <c r="Q44" s="178">
        <f t="shared" ref="Q44:Q52" si="38">O44-L44</f>
        <v>-74.522580645161156</v>
      </c>
      <c r="R44" s="179">
        <f t="shared" si="33"/>
        <v>0.8509548387096777</v>
      </c>
      <c r="S44" s="910">
        <f>R56</f>
        <v>0.90067735214359668</v>
      </c>
      <c r="T44" s="152">
        <v>0.125</v>
      </c>
      <c r="U44" s="152">
        <v>0.18958333333333333</v>
      </c>
      <c r="V44" s="153">
        <v>5</v>
      </c>
      <c r="W44" s="180">
        <f t="shared" ref="W44:W56" si="39">(U44-T44)*24*60</f>
        <v>92.999999999999986</v>
      </c>
      <c r="X44" s="158"/>
      <c r="Y44" s="158"/>
      <c r="Z44" s="159"/>
      <c r="AA44" s="159"/>
      <c r="AB44" s="895"/>
      <c r="AC44" s="895"/>
      <c r="AD44" s="660"/>
      <c r="AE44" s="660"/>
      <c r="AF44" s="181">
        <f t="shared" si="34"/>
        <v>127.38709677419411</v>
      </c>
      <c r="AG44" s="656">
        <f t="shared" si="7"/>
        <v>1.0636935483870971</v>
      </c>
      <c r="AH44" s="927">
        <f>AG56</f>
        <v>0.94676420373294534</v>
      </c>
      <c r="AJ44" s="62"/>
      <c r="AK44" s="62"/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3285.75</v>
      </c>
      <c r="H45" s="75">
        <f>F45*G45</f>
        <v>81256.597500000003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2166.4285714285711</v>
      </c>
      <c r="O45" s="177">
        <f t="shared" si="36"/>
        <v>433.28571428571422</v>
      </c>
      <c r="P45" s="81">
        <f t="shared" si="37"/>
        <v>1</v>
      </c>
      <c r="Q45" s="178">
        <f t="shared" si="38"/>
        <v>-66.714285714285779</v>
      </c>
      <c r="R45" s="179">
        <f t="shared" si="33"/>
        <v>0.86657142857142844</v>
      </c>
      <c r="S45" s="910"/>
      <c r="T45" s="80">
        <v>0.19305555555555554</v>
      </c>
      <c r="U45" s="80">
        <v>0.25624999999999998</v>
      </c>
      <c r="V45" s="153">
        <v>5</v>
      </c>
      <c r="W45" s="180">
        <f t="shared" si="39"/>
        <v>91</v>
      </c>
      <c r="X45" s="158"/>
      <c r="Y45" s="158"/>
      <c r="Z45" s="159"/>
      <c r="AA45" s="159"/>
      <c r="AB45" s="895"/>
      <c r="AC45" s="895"/>
      <c r="AD45" s="660">
        <v>1</v>
      </c>
      <c r="AE45" s="660"/>
      <c r="AF45" s="181">
        <f t="shared" si="34"/>
        <v>166.4285714285711</v>
      </c>
      <c r="AG45" s="656">
        <f t="shared" si="7"/>
        <v>1.0832142857142855</v>
      </c>
      <c r="AH45" s="927"/>
      <c r="AJ45" s="62"/>
      <c r="AK45" s="62"/>
    </row>
    <row r="46" spans="1:37" s="182" customFormat="1" ht="19.2" customHeight="1">
      <c r="A46" s="934"/>
      <c r="B46" s="127" t="s">
        <v>163</v>
      </c>
      <c r="C46" s="172"/>
      <c r="D46" s="71" t="s">
        <v>108</v>
      </c>
      <c r="E46" s="72"/>
      <c r="F46" s="174">
        <v>26.5</v>
      </c>
      <c r="G46" s="145">
        <v>915.6</v>
      </c>
      <c r="H46" s="75">
        <f t="shared" ref="H46:H55" si="40">F46*G46</f>
        <v>24263.4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1569.5999999999985</v>
      </c>
      <c r="O46" s="177">
        <f t="shared" si="36"/>
        <v>130.79999999999987</v>
      </c>
      <c r="P46" s="81">
        <f t="shared" si="37"/>
        <v>0</v>
      </c>
      <c r="Q46" s="178">
        <f t="shared" si="38"/>
        <v>-35.866666666666788</v>
      </c>
      <c r="R46" s="179">
        <f t="shared" si="33"/>
        <v>0.78479999999999928</v>
      </c>
      <c r="S46" s="910"/>
      <c r="T46" s="80">
        <v>0.25972222222222219</v>
      </c>
      <c r="U46" s="80">
        <v>0.28402777777777777</v>
      </c>
      <c r="V46" s="153">
        <v>5</v>
      </c>
      <c r="W46" s="180">
        <f t="shared" si="39"/>
        <v>35.000000000000036</v>
      </c>
      <c r="X46" s="158"/>
      <c r="Y46" s="158"/>
      <c r="Z46" s="159"/>
      <c r="AA46" s="159"/>
      <c r="AB46" s="895"/>
      <c r="AC46" s="895"/>
      <c r="AD46" s="660"/>
      <c r="AE46" s="660"/>
      <c r="AF46" s="181">
        <f t="shared" si="34"/>
        <v>-430.40000000000146</v>
      </c>
      <c r="AG46" s="656">
        <f t="shared" si="7"/>
        <v>0.78479999999999928</v>
      </c>
      <c r="AH46" s="927"/>
      <c r="AJ46" s="62"/>
      <c r="AK46" s="62"/>
    </row>
    <row r="47" spans="1:37" s="182" customFormat="1" ht="19.2" customHeight="1">
      <c r="A47" s="934"/>
      <c r="B47" s="127" t="s">
        <v>163</v>
      </c>
      <c r="C47" s="172"/>
      <c r="D47" s="71" t="s">
        <v>191</v>
      </c>
      <c r="E47" s="184"/>
      <c r="F47" s="174">
        <v>28.26</v>
      </c>
      <c r="G47" s="163">
        <v>327.60000000000002</v>
      </c>
      <c r="H47" s="75">
        <f t="shared" si="40"/>
        <v>9257.9760000000006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1511.9999999999961</v>
      </c>
      <c r="O47" s="177">
        <f t="shared" si="36"/>
        <v>125.99999999999967</v>
      </c>
      <c r="P47" s="81">
        <f t="shared" si="37"/>
        <v>0</v>
      </c>
      <c r="Q47" s="178">
        <f t="shared" si="38"/>
        <v>-40.666666666666984</v>
      </c>
      <c r="R47" s="179">
        <f t="shared" si="33"/>
        <v>0.75599999999999812</v>
      </c>
      <c r="S47" s="910"/>
      <c r="T47" s="80">
        <v>0.28749999999999998</v>
      </c>
      <c r="U47" s="80">
        <v>0.29652777777777778</v>
      </c>
      <c r="V47" s="163">
        <v>5</v>
      </c>
      <c r="W47" s="180">
        <f t="shared" si="39"/>
        <v>13.000000000000034</v>
      </c>
      <c r="X47" s="158"/>
      <c r="Y47" s="158"/>
      <c r="Z47" s="159"/>
      <c r="AA47" s="159"/>
      <c r="AB47" s="895"/>
      <c r="AC47" s="895"/>
      <c r="AD47" s="660"/>
      <c r="AE47" s="660"/>
      <c r="AF47" s="181">
        <f t="shared" si="34"/>
        <v>-488.00000000000387</v>
      </c>
      <c r="AG47" s="656">
        <f t="shared" si="7"/>
        <v>0.75599999999999812</v>
      </c>
      <c r="AH47" s="927"/>
      <c r="AJ47" s="62"/>
      <c r="AK47" s="62"/>
    </row>
    <row r="48" spans="1:37" s="182" customFormat="1" ht="19.2" customHeight="1">
      <c r="A48" s="934"/>
      <c r="B48" s="127" t="s">
        <v>163</v>
      </c>
      <c r="C48" s="172"/>
      <c r="D48" s="71" t="s">
        <v>114</v>
      </c>
      <c r="E48" s="184"/>
      <c r="F48" s="174">
        <v>28.26</v>
      </c>
      <c r="G48" s="163">
        <v>1115</v>
      </c>
      <c r="H48" s="75">
        <f t="shared" si="40"/>
        <v>31509.9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1486.6666666666667</v>
      </c>
      <c r="O48" s="177">
        <f t="shared" si="36"/>
        <v>212.38095238095238</v>
      </c>
      <c r="P48" s="81">
        <f t="shared" si="37"/>
        <v>0</v>
      </c>
      <c r="Q48" s="178">
        <f t="shared" si="38"/>
        <v>-1.904761904761898</v>
      </c>
      <c r="R48" s="179">
        <f t="shared" si="33"/>
        <v>0.99111111111111116</v>
      </c>
      <c r="S48" s="910"/>
      <c r="T48" s="80">
        <v>0.31388888888888888</v>
      </c>
      <c r="U48" s="80">
        <v>0.34513888888888888</v>
      </c>
      <c r="V48" s="145">
        <v>25</v>
      </c>
      <c r="W48" s="180">
        <f t="shared" si="39"/>
        <v>45</v>
      </c>
      <c r="X48" s="158">
        <v>0.30138888888888887</v>
      </c>
      <c r="Y48" s="158">
        <v>0.3125</v>
      </c>
      <c r="Z48" s="159"/>
      <c r="AA48" s="159"/>
      <c r="AB48" s="895"/>
      <c r="AC48" s="895"/>
      <c r="AD48" s="660"/>
      <c r="AE48" s="660"/>
      <c r="AF48" s="181">
        <f t="shared" si="34"/>
        <v>-13.333333333333258</v>
      </c>
      <c r="AG48" s="656">
        <f t="shared" si="7"/>
        <v>0.99111111111111116</v>
      </c>
      <c r="AH48" s="927"/>
      <c r="AJ48" s="62"/>
      <c r="AK48" s="62"/>
    </row>
    <row r="49" spans="1:37" s="182" customFormat="1" ht="19.2" customHeight="1">
      <c r="A49" s="934"/>
      <c r="B49" s="127" t="s">
        <v>163</v>
      </c>
      <c r="C49" s="172"/>
      <c r="D49" s="71" t="s">
        <v>115</v>
      </c>
      <c r="E49" s="184"/>
      <c r="F49" s="174">
        <v>28.47</v>
      </c>
      <c r="G49" s="145">
        <v>916</v>
      </c>
      <c r="H49" s="75">
        <f t="shared" si="40"/>
        <v>26078.52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1485.4054054054043</v>
      </c>
      <c r="O49" s="177">
        <f t="shared" si="36"/>
        <v>212.20077220077204</v>
      </c>
      <c r="P49" s="81">
        <f t="shared" si="37"/>
        <v>0</v>
      </c>
      <c r="Q49" s="178">
        <f t="shared" si="38"/>
        <v>-2.0849420849422415</v>
      </c>
      <c r="R49" s="179">
        <f t="shared" si="33"/>
        <v>0.99027027027026959</v>
      </c>
      <c r="S49" s="910"/>
      <c r="T49" s="80">
        <v>0.35069444444444442</v>
      </c>
      <c r="U49" s="80">
        <v>0.37638888888888888</v>
      </c>
      <c r="V49" s="145">
        <v>8</v>
      </c>
      <c r="W49" s="180">
        <f t="shared" si="39"/>
        <v>37.000000000000028</v>
      </c>
      <c r="X49" s="185"/>
      <c r="Y49" s="185"/>
      <c r="Z49" s="186"/>
      <c r="AA49" s="159"/>
      <c r="AB49" s="895"/>
      <c r="AC49" s="895"/>
      <c r="AD49" s="660"/>
      <c r="AE49" s="660"/>
      <c r="AF49" s="181">
        <f t="shared" si="34"/>
        <v>-14.594594594595719</v>
      </c>
      <c r="AG49" s="656">
        <f t="shared" si="7"/>
        <v>0.99027027027026948</v>
      </c>
      <c r="AH49" s="927"/>
      <c r="AJ49" s="62"/>
      <c r="AK49" s="62"/>
    </row>
    <row r="50" spans="1:37" s="182" customFormat="1" ht="19.2" customHeight="1">
      <c r="A50" s="934"/>
      <c r="B50" s="127" t="s">
        <v>163</v>
      </c>
      <c r="C50" s="172"/>
      <c r="D50" s="71" t="s">
        <v>116</v>
      </c>
      <c r="E50" s="184"/>
      <c r="F50" s="174">
        <v>11.86</v>
      </c>
      <c r="G50" s="145">
        <v>1553</v>
      </c>
      <c r="H50" s="75">
        <f t="shared" si="40"/>
        <v>18418.579999999998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1479.0476190476188</v>
      </c>
      <c r="O50" s="177">
        <f t="shared" si="36"/>
        <v>246.50793650793648</v>
      </c>
      <c r="P50" s="81">
        <f t="shared" si="37"/>
        <v>0</v>
      </c>
      <c r="Q50" s="178">
        <f t="shared" si="38"/>
        <v>-26.158730158730208</v>
      </c>
      <c r="R50" s="179">
        <f t="shared" si="33"/>
        <v>0.90406333682617279</v>
      </c>
      <c r="S50" s="910"/>
      <c r="T50" s="80">
        <v>0.38194444444444442</v>
      </c>
      <c r="U50" s="80">
        <v>0.42569444444444443</v>
      </c>
      <c r="V50" s="145">
        <v>8</v>
      </c>
      <c r="W50" s="180">
        <f t="shared" si="39"/>
        <v>63.000000000000014</v>
      </c>
      <c r="X50" s="185"/>
      <c r="Y50" s="185"/>
      <c r="Z50" s="186"/>
      <c r="AA50" s="186"/>
      <c r="AB50" s="895"/>
      <c r="AC50" s="895"/>
      <c r="AD50" s="660"/>
      <c r="AE50" s="660"/>
      <c r="AF50" s="181">
        <f t="shared" si="34"/>
        <v>-156.95238095238119</v>
      </c>
      <c r="AG50" s="656">
        <f t="shared" si="7"/>
        <v>0.9040633368261729</v>
      </c>
      <c r="AH50" s="927"/>
      <c r="AJ50" s="62"/>
      <c r="AK50" s="62"/>
    </row>
    <row r="51" spans="1:37" s="182" customFormat="1" ht="19.2" customHeight="1">
      <c r="A51" s="934"/>
      <c r="B51" s="127" t="s">
        <v>166</v>
      </c>
      <c r="C51" s="172"/>
      <c r="D51" s="165" t="s">
        <v>117</v>
      </c>
      <c r="E51" s="184"/>
      <c r="F51" s="174">
        <v>10.09</v>
      </c>
      <c r="G51" s="145">
        <v>1767.8000000000002</v>
      </c>
      <c r="H51" s="75">
        <f t="shared" si="40"/>
        <v>17837.102000000003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1493.9154929577471</v>
      </c>
      <c r="O51" s="177">
        <f t="shared" si="36"/>
        <v>248.98591549295784</v>
      </c>
      <c r="P51" s="81">
        <f t="shared" si="37"/>
        <v>0</v>
      </c>
      <c r="Q51" s="178">
        <f t="shared" si="38"/>
        <v>-1.0140845070421562</v>
      </c>
      <c r="R51" s="179">
        <f t="shared" si="33"/>
        <v>0.99594366197183137</v>
      </c>
      <c r="S51" s="910"/>
      <c r="T51" s="167">
        <v>0.43124999999999997</v>
      </c>
      <c r="U51" s="167">
        <v>0.48055555555555551</v>
      </c>
      <c r="V51" s="145">
        <v>8</v>
      </c>
      <c r="W51" s="180">
        <f t="shared" si="39"/>
        <v>70.999999999999986</v>
      </c>
      <c r="X51" s="185"/>
      <c r="Y51" s="185"/>
      <c r="Z51" s="186"/>
      <c r="AA51" s="186"/>
      <c r="AB51" s="895"/>
      <c r="AC51" s="895"/>
      <c r="AD51" s="660"/>
      <c r="AE51" s="660"/>
      <c r="AF51" s="181">
        <f t="shared" si="34"/>
        <v>-6.0845070422528806</v>
      </c>
      <c r="AG51" s="656">
        <f t="shared" si="7"/>
        <v>0.99594366197183137</v>
      </c>
      <c r="AH51" s="927"/>
      <c r="AJ51" s="62"/>
      <c r="AK51" s="62"/>
    </row>
    <row r="52" spans="1:37" s="182" customFormat="1" ht="19.2" customHeight="1">
      <c r="A52" s="934"/>
      <c r="B52" s="127" t="s">
        <v>166</v>
      </c>
      <c r="C52" s="172"/>
      <c r="D52" s="165" t="s">
        <v>117</v>
      </c>
      <c r="E52" s="184"/>
      <c r="F52" s="174">
        <v>10.09</v>
      </c>
      <c r="G52" s="145">
        <v>5833.7400000000007</v>
      </c>
      <c r="H52" s="75">
        <f t="shared" si="40"/>
        <v>58862.436600000008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1483.1542372881352</v>
      </c>
      <c r="O52" s="177">
        <f t="shared" si="36"/>
        <v>247.19237288135585</v>
      </c>
      <c r="P52" s="81">
        <f t="shared" si="37"/>
        <v>0</v>
      </c>
      <c r="Q52" s="178">
        <f t="shared" si="38"/>
        <v>-2.8076271186441488</v>
      </c>
      <c r="R52" s="179">
        <f t="shared" si="33"/>
        <v>0.98876949152542337</v>
      </c>
      <c r="S52" s="910"/>
      <c r="T52" s="167">
        <v>0.52013888888888882</v>
      </c>
      <c r="U52" s="167">
        <v>0.68402777777777779</v>
      </c>
      <c r="V52" s="145">
        <v>4</v>
      </c>
      <c r="W52" s="180">
        <f t="shared" si="39"/>
        <v>236.00000000000011</v>
      </c>
      <c r="X52" s="185"/>
      <c r="Y52" s="185"/>
      <c r="Z52" s="186"/>
      <c r="AA52" s="186"/>
      <c r="AB52" s="895"/>
      <c r="AC52" s="895"/>
      <c r="AD52" s="660"/>
      <c r="AE52" s="660"/>
      <c r="AF52" s="181">
        <f t="shared" si="34"/>
        <v>-16.845762711864836</v>
      </c>
      <c r="AG52" s="656">
        <f t="shared" si="7"/>
        <v>0.98876949152542348</v>
      </c>
      <c r="AH52" s="927"/>
      <c r="AJ52" s="62"/>
      <c r="AK52" s="62"/>
    </row>
    <row r="53" spans="1:37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654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660"/>
      <c r="AE53" s="660"/>
      <c r="AF53" s="181">
        <f t="shared" si="34"/>
        <v>0</v>
      </c>
      <c r="AG53" s="656" t="e">
        <f t="shared" si="7"/>
        <v>#DIV/0!</v>
      </c>
      <c r="AH53" s="927"/>
      <c r="AJ53" s="62"/>
      <c r="AK53" s="62"/>
    </row>
    <row r="54" spans="1:37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654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660"/>
      <c r="AE54" s="660"/>
      <c r="AF54" s="181">
        <f t="shared" si="34"/>
        <v>0</v>
      </c>
      <c r="AG54" s="656" t="e">
        <f t="shared" si="7"/>
        <v>#DIV/0!</v>
      </c>
      <c r="AH54" s="927"/>
      <c r="AJ54" s="62"/>
      <c r="AK54" s="62"/>
    </row>
    <row r="55" spans="1:37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654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660"/>
      <c r="AE55" s="660"/>
      <c r="AF55" s="181"/>
      <c r="AG55" s="656"/>
      <c r="AH55" s="927"/>
      <c r="AJ55" s="62"/>
      <c r="AK55" s="62"/>
    </row>
    <row r="56" spans="1:37" ht="19.2" customHeight="1">
      <c r="A56" s="935"/>
      <c r="B56" s="190">
        <v>0</v>
      </c>
      <c r="C56" s="191" t="s">
        <v>1052</v>
      </c>
      <c r="D56" s="932" t="s">
        <v>1050</v>
      </c>
      <c r="E56" s="891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1644.8450099520369</v>
      </c>
      <c r="O56" s="136">
        <f t="shared" si="41"/>
        <v>253.64789812272525</v>
      </c>
      <c r="P56" s="192">
        <f>M56-J56</f>
        <v>0.22222222222222232</v>
      </c>
      <c r="Q56" s="151">
        <f>N56-K56</f>
        <v>-92.488323381296368</v>
      </c>
      <c r="R56" s="193">
        <f t="shared" ref="R56:R60" si="42">O56/L56</f>
        <v>0.90067735214359668</v>
      </c>
      <c r="S56" s="910"/>
      <c r="T56" s="194"/>
      <c r="U56" s="194"/>
      <c r="V56" s="64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1</v>
      </c>
      <c r="AE56" s="139">
        <f>SUM(AE44:AE55)</f>
        <v>0</v>
      </c>
      <c r="AF56" s="196">
        <f>N56-K56</f>
        <v>-92.488323381296368</v>
      </c>
      <c r="AG56" s="654">
        <f>N56/K56</f>
        <v>0.94676420373294534</v>
      </c>
      <c r="AH56" s="927"/>
    </row>
    <row r="57" spans="1:37" ht="19.2" customHeight="1">
      <c r="A57" s="922" t="s">
        <v>1053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3704</v>
      </c>
      <c r="H57" s="116">
        <f t="shared" ref="H57:H66" si="43">F57*G57</f>
        <v>103267.51999999999</v>
      </c>
      <c r="I57" s="660"/>
      <c r="J57" s="129">
        <v>7</v>
      </c>
      <c r="K57" s="85">
        <v>1500</v>
      </c>
      <c r="L57" s="118">
        <v>214.28571428571428</v>
      </c>
      <c r="M57" s="653">
        <v>7</v>
      </c>
      <c r="N57" s="85">
        <f t="shared" ref="N57:N60" si="44">G57/W57*60</f>
        <v>1443.1168831168832</v>
      </c>
      <c r="O57" s="118">
        <f t="shared" ref="O57:O60" si="45">N57/M57</f>
        <v>206.1595547309833</v>
      </c>
      <c r="P57" s="197">
        <f t="shared" ref="P57:P60" si="46">M57-J57</f>
        <v>0</v>
      </c>
      <c r="Q57" s="79">
        <f t="shared" ref="Q57:Q60" si="47">O57-L57</f>
        <v>-8.1261595547309753</v>
      </c>
      <c r="R57" s="651">
        <f t="shared" si="42"/>
        <v>0.96207792207792209</v>
      </c>
      <c r="S57" s="910">
        <f>R69</f>
        <v>0.97100668010487234</v>
      </c>
      <c r="T57" s="198">
        <v>0.125</v>
      </c>
      <c r="U57" s="198">
        <v>0.23194444444444445</v>
      </c>
      <c r="V57" s="650">
        <v>5</v>
      </c>
      <c r="W57" s="647">
        <f>(U57-T57)*24*60</f>
        <v>154</v>
      </c>
      <c r="X57" s="83"/>
      <c r="Y57" s="83"/>
      <c r="Z57" s="84"/>
      <c r="AA57" s="84"/>
      <c r="AB57" s="895"/>
      <c r="AC57" s="895"/>
      <c r="AD57" s="660"/>
      <c r="AE57" s="660"/>
      <c r="AF57" s="78">
        <f t="shared" si="6"/>
        <v>-56.883116883116827</v>
      </c>
      <c r="AG57" s="655">
        <f t="shared" si="7"/>
        <v>0.96207792207792209</v>
      </c>
      <c r="AH57" s="909">
        <f>AG69</f>
        <v>0.97039747509451191</v>
      </c>
    </row>
    <row r="58" spans="1:37" ht="19.2" customHeight="1">
      <c r="A58" s="923"/>
      <c r="B58" s="156" t="s">
        <v>163</v>
      </c>
      <c r="C58" s="660"/>
      <c r="D58" s="71" t="s">
        <v>119</v>
      </c>
      <c r="E58" s="72"/>
      <c r="F58" s="73">
        <v>28</v>
      </c>
      <c r="G58" s="74">
        <v>3346</v>
      </c>
      <c r="H58" s="75">
        <f t="shared" si="43"/>
        <v>93688</v>
      </c>
      <c r="I58" s="650"/>
      <c r="J58" s="76">
        <v>7</v>
      </c>
      <c r="K58" s="74">
        <v>1500</v>
      </c>
      <c r="L58" s="118">
        <v>214.28571428571428</v>
      </c>
      <c r="M58" s="648">
        <v>7</v>
      </c>
      <c r="N58" s="74">
        <f t="shared" si="44"/>
        <v>1444.3165467625895</v>
      </c>
      <c r="O58" s="77">
        <f t="shared" si="45"/>
        <v>206.33093525179851</v>
      </c>
      <c r="P58" s="197">
        <f t="shared" si="46"/>
        <v>0</v>
      </c>
      <c r="Q58" s="79">
        <f t="shared" si="47"/>
        <v>-7.95477903391577</v>
      </c>
      <c r="R58" s="651">
        <f t="shared" si="42"/>
        <v>0.96287769784172639</v>
      </c>
      <c r="S58" s="910"/>
      <c r="T58" s="198">
        <v>0.2388888888888889</v>
      </c>
      <c r="U58" s="198">
        <v>0.3354166666666667</v>
      </c>
      <c r="V58" s="650">
        <v>10</v>
      </c>
      <c r="W58" s="647">
        <f>(U58-T58)*24*60</f>
        <v>139.00000000000003</v>
      </c>
      <c r="X58" s="83"/>
      <c r="Y58" s="83"/>
      <c r="Z58" s="84"/>
      <c r="AA58" s="84"/>
      <c r="AB58" s="928"/>
      <c r="AC58" s="929"/>
      <c r="AD58" s="660"/>
      <c r="AE58" s="660"/>
      <c r="AF58" s="78">
        <f t="shared" si="6"/>
        <v>-55.683453237410504</v>
      </c>
      <c r="AG58" s="651">
        <f t="shared" si="7"/>
        <v>0.96287769784172628</v>
      </c>
      <c r="AH58" s="910"/>
    </row>
    <row r="59" spans="1:37" ht="19.2" customHeight="1">
      <c r="A59" s="923"/>
      <c r="B59" s="156" t="s">
        <v>166</v>
      </c>
      <c r="C59" s="660"/>
      <c r="D59" s="71" t="s">
        <v>117</v>
      </c>
      <c r="E59" s="72"/>
      <c r="F59" s="73">
        <v>10.09</v>
      </c>
      <c r="G59" s="74">
        <v>3889.16</v>
      </c>
      <c r="H59" s="75">
        <f t="shared" si="43"/>
        <v>39241.624400000001</v>
      </c>
      <c r="I59" s="650"/>
      <c r="J59" s="76">
        <v>6</v>
      </c>
      <c r="K59" s="74">
        <v>1500</v>
      </c>
      <c r="L59" s="118">
        <v>250</v>
      </c>
      <c r="M59" s="648">
        <v>6</v>
      </c>
      <c r="N59" s="74">
        <f t="shared" si="44"/>
        <v>1467.6075471698111</v>
      </c>
      <c r="O59" s="77">
        <f t="shared" si="45"/>
        <v>244.60125786163519</v>
      </c>
      <c r="P59" s="197">
        <f t="shared" si="46"/>
        <v>0</v>
      </c>
      <c r="Q59" s="79">
        <f t="shared" si="47"/>
        <v>-5.3987421383648098</v>
      </c>
      <c r="R59" s="651">
        <f t="shared" si="42"/>
        <v>0.97840503144654078</v>
      </c>
      <c r="S59" s="910"/>
      <c r="T59" s="198">
        <v>0.3527777777777778</v>
      </c>
      <c r="U59" s="198">
        <v>0.46319444444444446</v>
      </c>
      <c r="V59" s="153">
        <v>25</v>
      </c>
      <c r="W59" s="647">
        <f t="shared" ref="W59:W69" si="48">(U59-T59)*24*60</f>
        <v>159</v>
      </c>
      <c r="X59" s="83">
        <v>0.34097222222222223</v>
      </c>
      <c r="Y59" s="83">
        <v>0.35138888888888892</v>
      </c>
      <c r="Z59" s="84"/>
      <c r="AA59" s="84"/>
      <c r="AB59" s="895"/>
      <c r="AC59" s="895"/>
      <c r="AD59" s="660"/>
      <c r="AE59" s="660"/>
      <c r="AF59" s="78">
        <f t="shared" si="6"/>
        <v>-32.392452830188859</v>
      </c>
      <c r="AG59" s="651">
        <f t="shared" si="7"/>
        <v>0.97840503144654078</v>
      </c>
      <c r="AH59" s="910"/>
    </row>
    <row r="60" spans="1:37" ht="19.2" customHeight="1">
      <c r="A60" s="923"/>
      <c r="B60" s="156" t="s">
        <v>166</v>
      </c>
      <c r="C60" s="660"/>
      <c r="D60" s="71" t="s">
        <v>117</v>
      </c>
      <c r="E60" s="72"/>
      <c r="F60" s="73">
        <v>10.09</v>
      </c>
      <c r="G60" s="74">
        <v>6187.2999999999993</v>
      </c>
      <c r="H60" s="75">
        <f t="shared" si="43"/>
        <v>62429.856999999989</v>
      </c>
      <c r="I60" s="650"/>
      <c r="J60" s="76">
        <v>6</v>
      </c>
      <c r="K60" s="74">
        <v>1500</v>
      </c>
      <c r="L60" s="118">
        <v>250</v>
      </c>
      <c r="M60" s="648">
        <v>6</v>
      </c>
      <c r="N60" s="74">
        <f t="shared" si="44"/>
        <v>1467.343873517787</v>
      </c>
      <c r="O60" s="77">
        <f t="shared" si="45"/>
        <v>244.55731225296449</v>
      </c>
      <c r="P60" s="197">
        <f t="shared" si="46"/>
        <v>0</v>
      </c>
      <c r="Q60" s="79">
        <f t="shared" si="47"/>
        <v>-5.4426877470355066</v>
      </c>
      <c r="R60" s="651">
        <f t="shared" si="42"/>
        <v>0.97822924901185793</v>
      </c>
      <c r="S60" s="910"/>
      <c r="T60" s="198">
        <v>0.50277777777777777</v>
      </c>
      <c r="U60" s="198">
        <v>0.67847222222222214</v>
      </c>
      <c r="V60" s="153">
        <v>4</v>
      </c>
      <c r="W60" s="647">
        <f t="shared" si="48"/>
        <v>252.99999999999989</v>
      </c>
      <c r="X60" s="83"/>
      <c r="Y60" s="83"/>
      <c r="Z60" s="84"/>
      <c r="AA60" s="84"/>
      <c r="AB60" s="895"/>
      <c r="AC60" s="895"/>
      <c r="AD60" s="660">
        <v>1</v>
      </c>
      <c r="AE60" s="660"/>
      <c r="AF60" s="78">
        <f t="shared" si="6"/>
        <v>-32.65612648221304</v>
      </c>
      <c r="AG60" s="655">
        <f t="shared" si="7"/>
        <v>0.97822924901185793</v>
      </c>
      <c r="AH60" s="910"/>
    </row>
    <row r="61" spans="1:37" ht="19.2" customHeight="1">
      <c r="A61" s="923"/>
      <c r="B61" s="156">
        <v>0</v>
      </c>
      <c r="C61" s="660"/>
      <c r="D61" s="71"/>
      <c r="E61" s="72"/>
      <c r="F61" s="73" t="s">
        <v>161</v>
      </c>
      <c r="G61" s="74"/>
      <c r="H61" s="75">
        <f t="shared" si="43"/>
        <v>0</v>
      </c>
      <c r="I61" s="650"/>
      <c r="J61" s="76"/>
      <c r="K61" s="74"/>
      <c r="L61" s="118"/>
      <c r="M61" s="648"/>
      <c r="N61" s="74"/>
      <c r="O61" s="77"/>
      <c r="P61" s="197"/>
      <c r="Q61" s="79"/>
      <c r="R61" s="651"/>
      <c r="S61" s="910"/>
      <c r="T61" s="198"/>
      <c r="U61" s="198"/>
      <c r="V61" s="153"/>
      <c r="W61" s="647">
        <f t="shared" si="48"/>
        <v>0</v>
      </c>
      <c r="X61" s="83"/>
      <c r="Y61" s="83"/>
      <c r="Z61" s="84"/>
      <c r="AA61" s="84"/>
      <c r="AB61" s="895"/>
      <c r="AC61" s="895"/>
      <c r="AD61" s="660"/>
      <c r="AE61" s="660"/>
      <c r="AF61" s="78">
        <f t="shared" si="6"/>
        <v>0</v>
      </c>
      <c r="AG61" s="651" t="e">
        <f t="shared" si="7"/>
        <v>#DIV/0!</v>
      </c>
      <c r="AH61" s="910"/>
    </row>
    <row r="62" spans="1:37" ht="19.2" customHeight="1">
      <c r="A62" s="923"/>
      <c r="B62" s="156">
        <v>0</v>
      </c>
      <c r="C62" s="660"/>
      <c r="D62" s="71"/>
      <c r="E62" s="72"/>
      <c r="F62" s="73" t="s">
        <v>161</v>
      </c>
      <c r="G62" s="145"/>
      <c r="H62" s="75">
        <f t="shared" si="43"/>
        <v>0</v>
      </c>
      <c r="I62" s="650"/>
      <c r="J62" s="76"/>
      <c r="K62" s="74"/>
      <c r="L62" s="118"/>
      <c r="M62" s="92"/>
      <c r="N62" s="74"/>
      <c r="O62" s="77"/>
      <c r="P62" s="197"/>
      <c r="Q62" s="79"/>
      <c r="R62" s="651"/>
      <c r="S62" s="910"/>
      <c r="T62" s="199"/>
      <c r="U62" s="199"/>
      <c r="V62" s="153"/>
      <c r="W62" s="647">
        <f t="shared" si="48"/>
        <v>0</v>
      </c>
      <c r="X62" s="83"/>
      <c r="Y62" s="83"/>
      <c r="Z62" s="84"/>
      <c r="AA62" s="84"/>
      <c r="AB62" s="895"/>
      <c r="AC62" s="895"/>
      <c r="AD62" s="660"/>
      <c r="AE62" s="660"/>
      <c r="AF62" s="78">
        <f t="shared" si="6"/>
        <v>0</v>
      </c>
      <c r="AG62" s="651" t="e">
        <f t="shared" si="7"/>
        <v>#DIV/0!</v>
      </c>
      <c r="AH62" s="910"/>
    </row>
    <row r="63" spans="1:37" ht="19.2" customHeight="1">
      <c r="A63" s="923"/>
      <c r="B63" s="156">
        <v>0</v>
      </c>
      <c r="C63" s="660"/>
      <c r="D63" s="71"/>
      <c r="E63" s="72"/>
      <c r="F63" s="73" t="s">
        <v>161</v>
      </c>
      <c r="G63" s="145"/>
      <c r="H63" s="75">
        <f t="shared" si="43"/>
        <v>0</v>
      </c>
      <c r="I63" s="650"/>
      <c r="J63" s="76"/>
      <c r="K63" s="74"/>
      <c r="L63" s="118"/>
      <c r="M63" s="92" t="s">
        <v>15</v>
      </c>
      <c r="N63" s="74"/>
      <c r="O63" s="77"/>
      <c r="P63" s="197"/>
      <c r="Q63" s="79"/>
      <c r="R63" s="651"/>
      <c r="S63" s="910"/>
      <c r="T63" s="199"/>
      <c r="U63" s="199"/>
      <c r="V63" s="153"/>
      <c r="W63" s="647">
        <f t="shared" si="48"/>
        <v>0</v>
      </c>
      <c r="X63" s="83"/>
      <c r="Y63" s="83"/>
      <c r="Z63" s="84"/>
      <c r="AA63" s="84"/>
      <c r="AB63" s="895"/>
      <c r="AC63" s="895"/>
      <c r="AD63" s="660"/>
      <c r="AE63" s="660"/>
      <c r="AF63" s="78">
        <f t="shared" si="6"/>
        <v>0</v>
      </c>
      <c r="AG63" s="655" t="e">
        <f t="shared" si="7"/>
        <v>#DIV/0!</v>
      </c>
      <c r="AH63" s="910"/>
    </row>
    <row r="64" spans="1:37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650"/>
      <c r="J64" s="202"/>
      <c r="K64" s="91"/>
      <c r="L64" s="118"/>
      <c r="M64" s="92"/>
      <c r="N64" s="74"/>
      <c r="O64" s="77"/>
      <c r="P64" s="197"/>
      <c r="Q64" s="79"/>
      <c r="R64" s="651"/>
      <c r="S64" s="910"/>
      <c r="T64" s="199"/>
      <c r="U64" s="199"/>
      <c r="V64" s="153"/>
      <c r="W64" s="647">
        <f t="shared" si="48"/>
        <v>0</v>
      </c>
      <c r="X64" s="650"/>
      <c r="Y64" s="650"/>
      <c r="Z64" s="84"/>
      <c r="AA64" s="84"/>
      <c r="AB64" s="895"/>
      <c r="AC64" s="895"/>
      <c r="AD64" s="660"/>
      <c r="AE64" s="660"/>
      <c r="AF64" s="78">
        <f t="shared" si="6"/>
        <v>0</v>
      </c>
      <c r="AG64" s="651" t="e">
        <f t="shared" si="7"/>
        <v>#DIV/0!</v>
      </c>
      <c r="AH64" s="910"/>
    </row>
    <row r="65" spans="1:37" ht="19.2" customHeight="1">
      <c r="A65" s="924"/>
      <c r="B65" s="127">
        <v>0</v>
      </c>
      <c r="C65" s="657"/>
      <c r="D65" s="71"/>
      <c r="E65" s="72"/>
      <c r="F65" s="73" t="s">
        <v>161</v>
      </c>
      <c r="G65" s="145"/>
      <c r="H65" s="75">
        <f t="shared" si="43"/>
        <v>0</v>
      </c>
      <c r="I65" s="650"/>
      <c r="J65" s="202"/>
      <c r="K65" s="91"/>
      <c r="L65" s="118"/>
      <c r="M65" s="92"/>
      <c r="N65" s="91"/>
      <c r="O65" s="108"/>
      <c r="P65" s="78"/>
      <c r="Q65" s="79"/>
      <c r="R65" s="651"/>
      <c r="S65" s="910"/>
      <c r="T65" s="199"/>
      <c r="U65" s="199"/>
      <c r="V65" s="153"/>
      <c r="W65" s="647">
        <f t="shared" si="48"/>
        <v>0</v>
      </c>
      <c r="X65" s="650"/>
      <c r="Y65" s="650"/>
      <c r="Z65" s="84"/>
      <c r="AA65" s="84"/>
      <c r="AB65" s="895"/>
      <c r="AC65" s="895"/>
      <c r="AD65" s="660"/>
      <c r="AE65" s="660"/>
      <c r="AF65" s="78">
        <f t="shared" si="6"/>
        <v>0</v>
      </c>
      <c r="AG65" s="651" t="e">
        <f t="shared" si="7"/>
        <v>#DIV/0!</v>
      </c>
      <c r="AH65" s="910"/>
    </row>
    <row r="66" spans="1:37" ht="19.2" customHeight="1">
      <c r="A66" s="924"/>
      <c r="B66" s="127">
        <v>0</v>
      </c>
      <c r="C66" s="657"/>
      <c r="D66" s="71"/>
      <c r="E66" s="72"/>
      <c r="F66" s="73" t="s">
        <v>161</v>
      </c>
      <c r="G66" s="145"/>
      <c r="H66" s="75">
        <f t="shared" si="43"/>
        <v>0</v>
      </c>
      <c r="I66" s="650"/>
      <c r="J66" s="202"/>
      <c r="K66" s="91"/>
      <c r="L66" s="118"/>
      <c r="M66" s="92"/>
      <c r="N66" s="91"/>
      <c r="O66" s="108"/>
      <c r="P66" s="78"/>
      <c r="Q66" s="79"/>
      <c r="R66" s="651"/>
      <c r="S66" s="910"/>
      <c r="T66" s="199"/>
      <c r="U66" s="199"/>
      <c r="V66" s="153"/>
      <c r="W66" s="647">
        <f t="shared" si="48"/>
        <v>0</v>
      </c>
      <c r="X66" s="650"/>
      <c r="Y66" s="650"/>
      <c r="Z66" s="84"/>
      <c r="AA66" s="84"/>
      <c r="AB66" s="895"/>
      <c r="AC66" s="895"/>
      <c r="AD66" s="660"/>
      <c r="AE66" s="660"/>
      <c r="AF66" s="78">
        <f t="shared" si="6"/>
        <v>0</v>
      </c>
      <c r="AG66" s="655" t="e">
        <f t="shared" si="7"/>
        <v>#DIV/0!</v>
      </c>
      <c r="AH66" s="910"/>
    </row>
    <row r="67" spans="1:37" ht="19.2" customHeight="1">
      <c r="A67" s="924"/>
      <c r="B67" s="127">
        <v>0</v>
      </c>
      <c r="C67" s="657"/>
      <c r="D67" s="71"/>
      <c r="E67" s="72"/>
      <c r="F67" s="73" t="s">
        <v>161</v>
      </c>
      <c r="G67" s="145"/>
      <c r="H67" s="75">
        <f>F67*G67</f>
        <v>0</v>
      </c>
      <c r="I67" s="650"/>
      <c r="J67" s="202"/>
      <c r="K67" s="91"/>
      <c r="L67" s="118"/>
      <c r="M67" s="92"/>
      <c r="N67" s="91"/>
      <c r="O67" s="108"/>
      <c r="P67" s="78"/>
      <c r="Q67" s="79"/>
      <c r="R67" s="651"/>
      <c r="S67" s="910"/>
      <c r="T67" s="199"/>
      <c r="U67" s="199"/>
      <c r="V67" s="153"/>
      <c r="W67" s="647">
        <f t="shared" si="48"/>
        <v>0</v>
      </c>
      <c r="X67" s="650"/>
      <c r="Y67" s="650"/>
      <c r="Z67" s="84"/>
      <c r="AA67" s="84"/>
      <c r="AB67" s="895"/>
      <c r="AC67" s="895"/>
      <c r="AD67" s="660"/>
      <c r="AE67" s="660"/>
      <c r="AF67" s="78">
        <f t="shared" si="6"/>
        <v>0</v>
      </c>
      <c r="AG67" s="651" t="e">
        <f t="shared" si="7"/>
        <v>#DIV/0!</v>
      </c>
      <c r="AH67" s="910"/>
    </row>
    <row r="68" spans="1:37" ht="19.2" customHeight="1">
      <c r="A68" s="924"/>
      <c r="B68" s="650">
        <v>0</v>
      </c>
      <c r="C68" s="657"/>
      <c r="D68" s="71"/>
      <c r="E68" s="72"/>
      <c r="F68" s="174" t="s">
        <v>161</v>
      </c>
      <c r="G68" s="145"/>
      <c r="H68" s="75">
        <f>F68*G68</f>
        <v>0</v>
      </c>
      <c r="I68" s="650"/>
      <c r="J68" s="202"/>
      <c r="K68" s="91"/>
      <c r="L68" s="118"/>
      <c r="M68" s="92"/>
      <c r="N68" s="91"/>
      <c r="O68" s="108"/>
      <c r="P68" s="78"/>
      <c r="Q68" s="79"/>
      <c r="R68" s="651"/>
      <c r="S68" s="910"/>
      <c r="T68" s="199"/>
      <c r="U68" s="199"/>
      <c r="V68" s="153"/>
      <c r="W68" s="647">
        <f t="shared" si="48"/>
        <v>0</v>
      </c>
      <c r="X68" s="650"/>
      <c r="Y68" s="650"/>
      <c r="Z68" s="84"/>
      <c r="AA68" s="84"/>
      <c r="AB68" s="895"/>
      <c r="AC68" s="895"/>
      <c r="AD68" s="660"/>
      <c r="AE68" s="660"/>
      <c r="AF68" s="78"/>
      <c r="AG68" s="651"/>
      <c r="AH68" s="910"/>
    </row>
    <row r="69" spans="1:37" ht="19.2" customHeight="1">
      <c r="A69" s="924"/>
      <c r="B69" s="203">
        <v>0</v>
      </c>
      <c r="C69" s="204" t="s">
        <v>1054</v>
      </c>
      <c r="D69" s="891" t="s">
        <v>1050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1455.5962126417678</v>
      </c>
      <c r="O69" s="102">
        <f t="shared" si="49"/>
        <v>225.41226502434537</v>
      </c>
      <c r="P69" s="78">
        <f>M69-J69</f>
        <v>0</v>
      </c>
      <c r="Q69" s="79">
        <f>N69-K69</f>
        <v>-44.403787358232194</v>
      </c>
      <c r="R69" s="209">
        <f t="shared" ref="R69:R76" si="50">O69/L69</f>
        <v>0.97100668010487234</v>
      </c>
      <c r="S69" s="910"/>
      <c r="T69" s="210"/>
      <c r="U69" s="210"/>
      <c r="V69" s="74"/>
      <c r="W69" s="64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1</v>
      </c>
      <c r="AE69" s="139">
        <f>SUM(AE57:AE68)</f>
        <v>0</v>
      </c>
      <c r="AF69" s="78">
        <f t="shared" si="6"/>
        <v>-44.403787358232194</v>
      </c>
      <c r="AG69" s="651">
        <f t="shared" si="7"/>
        <v>0.97039747509451191</v>
      </c>
      <c r="AH69" s="910"/>
    </row>
    <row r="70" spans="1:37" ht="19.2" customHeight="1">
      <c r="A70" s="925" t="s">
        <v>1055</v>
      </c>
      <c r="B70" s="650" t="s">
        <v>166</v>
      </c>
      <c r="C70" s="127"/>
      <c r="D70" s="71" t="s">
        <v>120</v>
      </c>
      <c r="E70" s="72"/>
      <c r="F70" s="73">
        <v>54.09</v>
      </c>
      <c r="G70" s="85">
        <v>425.20000000000005</v>
      </c>
      <c r="H70" s="75">
        <f>F70*G70</f>
        <v>22999.068000000003</v>
      </c>
      <c r="I70" s="650"/>
      <c r="J70" s="76">
        <v>16</v>
      </c>
      <c r="K70" s="74">
        <v>1500</v>
      </c>
      <c r="L70" s="77">
        <v>93.75</v>
      </c>
      <c r="M70" s="648">
        <v>17</v>
      </c>
      <c r="N70" s="74">
        <f t="shared" ref="N70:N76" si="51">G70/W70*60</f>
        <v>1275.5999999999997</v>
      </c>
      <c r="O70" s="77">
        <f t="shared" ref="O70:O76" si="52">N70/M70</f>
        <v>75.035294117647041</v>
      </c>
      <c r="P70" s="78">
        <f t="shared" ref="P70:P76" si="53">M70-J70</f>
        <v>1</v>
      </c>
      <c r="Q70" s="79">
        <f t="shared" ref="Q70:Q76" si="54">O70-L70</f>
        <v>-18.714705882352959</v>
      </c>
      <c r="R70" s="651">
        <f t="shared" si="50"/>
        <v>0.80037647058823513</v>
      </c>
      <c r="S70" s="910">
        <f>R82</f>
        <v>0.89127155895638688</v>
      </c>
      <c r="T70" s="198">
        <v>0.25</v>
      </c>
      <c r="U70" s="198">
        <v>0.2638888888888889</v>
      </c>
      <c r="V70" s="650">
        <v>5</v>
      </c>
      <c r="W70" s="647">
        <f>(U70-T70)*24*60</f>
        <v>20.000000000000007</v>
      </c>
      <c r="X70" s="650"/>
      <c r="Y70" s="650"/>
      <c r="Z70" s="84"/>
      <c r="AA70" s="84"/>
      <c r="AB70" s="895"/>
      <c r="AC70" s="895"/>
      <c r="AD70" s="660"/>
      <c r="AE70" s="660"/>
      <c r="AF70" s="78">
        <f t="shared" si="6"/>
        <v>-224.40000000000032</v>
      </c>
      <c r="AG70" s="651">
        <f t="shared" si="7"/>
        <v>0.85039999999999982</v>
      </c>
      <c r="AH70" s="910">
        <f>AG82</f>
        <v>0.89951931668960572</v>
      </c>
      <c r="AJ70" s="62" t="str">
        <f>A70</f>
        <v>四度三組
(ET-55)</v>
      </c>
      <c r="AK70" s="404">
        <f>AVERAGE(AK71:AK81)</f>
        <v>6.1666666666666998</v>
      </c>
    </row>
    <row r="71" spans="1:37" ht="19.2" customHeight="1">
      <c r="A71" s="925"/>
      <c r="B71" s="650" t="s">
        <v>167</v>
      </c>
      <c r="C71" s="70"/>
      <c r="D71" s="211" t="s">
        <v>128</v>
      </c>
      <c r="E71" s="72"/>
      <c r="F71" s="73">
        <v>69.260000000000005</v>
      </c>
      <c r="G71" s="74">
        <v>1498</v>
      </c>
      <c r="H71" s="75">
        <f>F71*G71</f>
        <v>103751.48000000001</v>
      </c>
      <c r="I71" s="650"/>
      <c r="J71" s="76">
        <v>20</v>
      </c>
      <c r="K71" s="212">
        <v>1385</v>
      </c>
      <c r="L71" s="77">
        <v>69.25</v>
      </c>
      <c r="M71" s="653">
        <v>20</v>
      </c>
      <c r="N71" s="74">
        <f t="shared" si="51"/>
        <v>1265.9154929577467</v>
      </c>
      <c r="O71" s="77">
        <f t="shared" si="52"/>
        <v>63.295774647887335</v>
      </c>
      <c r="P71" s="78">
        <f t="shared" si="53"/>
        <v>0</v>
      </c>
      <c r="Q71" s="79">
        <f t="shared" si="54"/>
        <v>-5.9542253521126653</v>
      </c>
      <c r="R71" s="651">
        <f t="shared" si="50"/>
        <v>0.91401840646768717</v>
      </c>
      <c r="S71" s="910"/>
      <c r="T71" s="198">
        <v>0.26874999999999999</v>
      </c>
      <c r="U71" s="198">
        <v>0.31805555555555554</v>
      </c>
      <c r="V71" s="650">
        <v>7</v>
      </c>
      <c r="W71" s="647">
        <f t="shared" ref="W71:W81" si="55">(U71-T71)*24*60</f>
        <v>70.999999999999986</v>
      </c>
      <c r="X71" s="83"/>
      <c r="Y71" s="83"/>
      <c r="Z71" s="84"/>
      <c r="AA71" s="84"/>
      <c r="AB71" s="895"/>
      <c r="AC71" s="895"/>
      <c r="AD71" s="660"/>
      <c r="AE71" s="660"/>
      <c r="AF71" s="78">
        <f>N71-K71</f>
        <v>-119.08450704225334</v>
      </c>
      <c r="AG71" s="651">
        <f>N71/K71</f>
        <v>0.91401840646768717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650" t="s">
        <v>167</v>
      </c>
      <c r="C72" s="94"/>
      <c r="D72" s="211" t="s">
        <v>121</v>
      </c>
      <c r="E72" s="72"/>
      <c r="F72" s="73">
        <v>77.34</v>
      </c>
      <c r="G72" s="74">
        <v>1419.6000000000001</v>
      </c>
      <c r="H72" s="75">
        <f t="shared" ref="H72:H76" si="57">F72*G72</f>
        <v>109791.86400000002</v>
      </c>
      <c r="I72" s="650"/>
      <c r="J72" s="129">
        <v>18</v>
      </c>
      <c r="K72" s="85">
        <v>1440</v>
      </c>
      <c r="L72" s="118">
        <v>80</v>
      </c>
      <c r="M72" s="648">
        <v>18</v>
      </c>
      <c r="N72" s="74">
        <f t="shared" si="51"/>
        <v>1330.875</v>
      </c>
      <c r="O72" s="77">
        <f t="shared" si="52"/>
        <v>73.9375</v>
      </c>
      <c r="P72" s="78">
        <f t="shared" si="53"/>
        <v>0</v>
      </c>
      <c r="Q72" s="79">
        <f t="shared" si="54"/>
        <v>-6.0625</v>
      </c>
      <c r="R72" s="651">
        <f t="shared" si="50"/>
        <v>0.92421874999999998</v>
      </c>
      <c r="S72" s="910"/>
      <c r="T72" s="198">
        <v>0.32291666666666663</v>
      </c>
      <c r="U72" s="198">
        <v>0.36736111111111108</v>
      </c>
      <c r="V72" s="650">
        <v>7</v>
      </c>
      <c r="W72" s="647">
        <f t="shared" si="55"/>
        <v>64.000000000000014</v>
      </c>
      <c r="X72" s="83"/>
      <c r="Y72" s="83"/>
      <c r="Z72" s="84"/>
      <c r="AA72" s="84"/>
      <c r="AB72" s="895"/>
      <c r="AC72" s="895"/>
      <c r="AD72" s="660"/>
      <c r="AE72" s="660"/>
      <c r="AF72" s="78">
        <f>N72-K72</f>
        <v>-109.125</v>
      </c>
      <c r="AG72" s="651">
        <f>N72/K72</f>
        <v>0.92421874999999998</v>
      </c>
      <c r="AH72" s="910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925"/>
      <c r="B73" s="650" t="s">
        <v>167</v>
      </c>
      <c r="C73" s="213"/>
      <c r="D73" s="214" t="s">
        <v>122</v>
      </c>
      <c r="E73" s="215"/>
      <c r="F73" s="73">
        <v>53.36</v>
      </c>
      <c r="G73" s="74">
        <v>3271.4500000000003</v>
      </c>
      <c r="H73" s="75">
        <f t="shared" si="57"/>
        <v>174564.57200000001</v>
      </c>
      <c r="I73" s="660"/>
      <c r="J73" s="216">
        <v>19</v>
      </c>
      <c r="K73" s="217">
        <v>1636</v>
      </c>
      <c r="L73" s="118">
        <v>86.10526315789474</v>
      </c>
      <c r="M73" s="648">
        <v>19</v>
      </c>
      <c r="N73" s="74">
        <f t="shared" si="51"/>
        <v>1412.1366906474823</v>
      </c>
      <c r="O73" s="77">
        <f t="shared" si="52"/>
        <v>74.32298371828854</v>
      </c>
      <c r="P73" s="78">
        <f t="shared" si="53"/>
        <v>0</v>
      </c>
      <c r="Q73" s="79">
        <f t="shared" si="54"/>
        <v>-11.782279439606199</v>
      </c>
      <c r="R73" s="651">
        <f t="shared" si="50"/>
        <v>0.86316423633709183</v>
      </c>
      <c r="S73" s="910"/>
      <c r="T73" s="198">
        <v>0.3833333333333333</v>
      </c>
      <c r="U73" s="198">
        <v>0.47986111111111107</v>
      </c>
      <c r="V73" s="650">
        <v>23</v>
      </c>
      <c r="W73" s="647">
        <f t="shared" si="55"/>
        <v>139</v>
      </c>
      <c r="X73" s="218">
        <v>0.37083333333333335</v>
      </c>
      <c r="Y73" s="218">
        <v>0.38194444444444442</v>
      </c>
      <c r="Z73" s="159"/>
      <c r="AA73" s="159"/>
      <c r="AB73" s="895"/>
      <c r="AC73" s="895"/>
      <c r="AD73" s="660"/>
      <c r="AE73" s="660"/>
      <c r="AF73" s="78">
        <f>N73-K73</f>
        <v>-223.86330935251772</v>
      </c>
      <c r="AG73" s="651">
        <f>N73/K73</f>
        <v>0.86316423633709183</v>
      </c>
      <c r="AH73" s="910"/>
      <c r="AJ73" s="405">
        <f t="shared" si="56"/>
        <v>5.0000000000000622</v>
      </c>
      <c r="AK73" s="406">
        <f t="shared" si="58"/>
        <v>5.0000000000000622</v>
      </c>
    </row>
    <row r="74" spans="1:37" ht="19.2" customHeight="1">
      <c r="A74" s="925"/>
      <c r="B74" s="650" t="s">
        <v>167</v>
      </c>
      <c r="C74" s="213"/>
      <c r="D74" s="214" t="s">
        <v>124</v>
      </c>
      <c r="E74" s="215"/>
      <c r="F74" s="73">
        <v>47.51</v>
      </c>
      <c r="G74" s="212">
        <v>2076</v>
      </c>
      <c r="H74" s="75">
        <f t="shared" si="57"/>
        <v>98630.76</v>
      </c>
      <c r="I74" s="650"/>
      <c r="J74" s="76">
        <v>17</v>
      </c>
      <c r="K74" s="74">
        <v>1440</v>
      </c>
      <c r="L74" s="77">
        <v>84.705882352941174</v>
      </c>
      <c r="M74" s="648">
        <v>17</v>
      </c>
      <c r="N74" s="74">
        <f t="shared" si="51"/>
        <v>1325.1063829787236</v>
      </c>
      <c r="O74" s="77">
        <f t="shared" si="52"/>
        <v>77.947434292866092</v>
      </c>
      <c r="P74" s="78">
        <f t="shared" si="53"/>
        <v>0</v>
      </c>
      <c r="Q74" s="79">
        <f t="shared" si="54"/>
        <v>-6.7584480600750823</v>
      </c>
      <c r="R74" s="651">
        <f t="shared" si="50"/>
        <v>0.92021276595744694</v>
      </c>
      <c r="S74" s="910"/>
      <c r="T74" s="198">
        <v>0.52013888888888882</v>
      </c>
      <c r="U74" s="198">
        <v>0.58541666666666659</v>
      </c>
      <c r="V74" s="650">
        <v>5</v>
      </c>
      <c r="W74" s="647">
        <f t="shared" si="55"/>
        <v>93.999999999999986</v>
      </c>
      <c r="X74" s="218"/>
      <c r="Y74" s="218"/>
      <c r="Z74" s="159"/>
      <c r="AA74" s="159"/>
      <c r="AB74" s="895"/>
      <c r="AC74" s="895"/>
      <c r="AD74" s="660"/>
      <c r="AE74" s="660"/>
      <c r="AF74" s="78">
        <f t="shared" ref="AF74:AF80" si="59">N74-K74</f>
        <v>-114.89361702127644</v>
      </c>
      <c r="AG74" s="651">
        <f t="shared" ref="AG74:AG80" si="60">N74/K74</f>
        <v>0.92021276595744694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650" t="s">
        <v>167</v>
      </c>
      <c r="C75" s="94"/>
      <c r="D75" s="214" t="s">
        <v>125</v>
      </c>
      <c r="E75" s="215"/>
      <c r="F75" s="73">
        <v>53.76</v>
      </c>
      <c r="G75" s="212">
        <v>2346</v>
      </c>
      <c r="H75" s="75">
        <f t="shared" si="57"/>
        <v>126120.95999999999</v>
      </c>
      <c r="I75" s="650"/>
      <c r="J75" s="129">
        <v>16</v>
      </c>
      <c r="K75" s="85">
        <v>1440</v>
      </c>
      <c r="L75" s="118">
        <v>90</v>
      </c>
      <c r="M75" s="648">
        <v>16</v>
      </c>
      <c r="N75" s="74">
        <f t="shared" si="51"/>
        <v>1327.9245283018877</v>
      </c>
      <c r="O75" s="77">
        <f t="shared" si="52"/>
        <v>82.99528301886798</v>
      </c>
      <c r="P75" s="78">
        <f t="shared" si="53"/>
        <v>0</v>
      </c>
      <c r="Q75" s="79">
        <f t="shared" si="54"/>
        <v>-7.0047169811320202</v>
      </c>
      <c r="R75" s="651">
        <f t="shared" si="50"/>
        <v>0.92216981132075537</v>
      </c>
      <c r="S75" s="910"/>
      <c r="T75" s="198">
        <v>0.60069444444444431</v>
      </c>
      <c r="U75" s="198">
        <v>0.67430555555555538</v>
      </c>
      <c r="V75" s="650">
        <v>22</v>
      </c>
      <c r="W75" s="647">
        <f t="shared" si="55"/>
        <v>105.99999999999994</v>
      </c>
      <c r="X75" s="218">
        <v>0.59027777777777779</v>
      </c>
      <c r="Y75" s="218">
        <v>0.6</v>
      </c>
      <c r="Z75" s="159"/>
      <c r="AA75" s="159"/>
      <c r="AB75" s="895"/>
      <c r="AC75" s="895"/>
      <c r="AD75" s="660"/>
      <c r="AE75" s="660"/>
      <c r="AF75" s="78">
        <f t="shared" si="59"/>
        <v>-112.07547169811232</v>
      </c>
      <c r="AG75" s="651">
        <f t="shared" si="60"/>
        <v>0.92216981132075537</v>
      </c>
      <c r="AH75" s="910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925"/>
      <c r="B76" s="650" t="s">
        <v>167</v>
      </c>
      <c r="C76" s="213"/>
      <c r="D76" s="71" t="s">
        <v>121</v>
      </c>
      <c r="E76" s="72"/>
      <c r="F76" s="73">
        <v>77.34</v>
      </c>
      <c r="G76" s="212">
        <v>546</v>
      </c>
      <c r="H76" s="75">
        <f t="shared" si="57"/>
        <v>42227.64</v>
      </c>
      <c r="I76" s="650">
        <v>1</v>
      </c>
      <c r="J76" s="76">
        <v>18</v>
      </c>
      <c r="K76" s="74">
        <v>1440</v>
      </c>
      <c r="L76" s="77">
        <v>80</v>
      </c>
      <c r="M76" s="653">
        <v>18</v>
      </c>
      <c r="N76" s="74">
        <f t="shared" si="51"/>
        <v>1310.3999999999965</v>
      </c>
      <c r="O76" s="77">
        <f t="shared" si="52"/>
        <v>72.799999999999798</v>
      </c>
      <c r="P76" s="78">
        <f t="shared" si="53"/>
        <v>0</v>
      </c>
      <c r="Q76" s="79">
        <f t="shared" si="54"/>
        <v>-7.2000000000002018</v>
      </c>
      <c r="R76" s="651">
        <f t="shared" si="50"/>
        <v>0.90999999999999748</v>
      </c>
      <c r="S76" s="910"/>
      <c r="T76" s="198">
        <v>0.67847222222222203</v>
      </c>
      <c r="U76" s="198">
        <v>0.69583333333333319</v>
      </c>
      <c r="V76" s="650">
        <v>6</v>
      </c>
      <c r="W76" s="647">
        <f t="shared" si="55"/>
        <v>25.000000000000071</v>
      </c>
      <c r="X76" s="218"/>
      <c r="Y76" s="218"/>
      <c r="Z76" s="159"/>
      <c r="AA76" s="159"/>
      <c r="AB76" s="895"/>
      <c r="AC76" s="895"/>
      <c r="AD76" s="660"/>
      <c r="AE76" s="660">
        <v>1</v>
      </c>
      <c r="AF76" s="78">
        <f t="shared" si="59"/>
        <v>-129.60000000000355</v>
      </c>
      <c r="AG76" s="651">
        <f t="shared" si="60"/>
        <v>0.90999999999999759</v>
      </c>
      <c r="AH76" s="910"/>
      <c r="AJ76" s="405">
        <f t="shared" si="56"/>
        <v>6</v>
      </c>
      <c r="AK76" s="406">
        <f t="shared" si="58"/>
        <v>6</v>
      </c>
    </row>
    <row r="77" spans="1:37" ht="19.2" customHeight="1">
      <c r="A77" s="925"/>
      <c r="B77" s="650">
        <v>0</v>
      </c>
      <c r="C77" s="657"/>
      <c r="D77" s="71"/>
      <c r="E77" s="72"/>
      <c r="F77" s="73" t="s">
        <v>161</v>
      </c>
      <c r="G77" s="212"/>
      <c r="H77" s="75"/>
      <c r="I77" s="660"/>
      <c r="J77" s="76"/>
      <c r="K77" s="212"/>
      <c r="L77" s="77"/>
      <c r="M77" s="653"/>
      <c r="N77" s="74"/>
      <c r="O77" s="77"/>
      <c r="P77" s="78"/>
      <c r="Q77" s="79"/>
      <c r="R77" s="651"/>
      <c r="S77" s="910"/>
      <c r="T77" s="198"/>
      <c r="U77" s="198"/>
      <c r="V77" s="650"/>
      <c r="W77" s="647">
        <f t="shared" si="55"/>
        <v>0</v>
      </c>
      <c r="X77" s="218"/>
      <c r="Y77" s="218"/>
      <c r="Z77" s="159"/>
      <c r="AA77" s="159"/>
      <c r="AB77" s="895"/>
      <c r="AC77" s="895"/>
      <c r="AD77" s="660"/>
      <c r="AE77" s="660"/>
      <c r="AF77" s="78">
        <f t="shared" si="59"/>
        <v>0</v>
      </c>
      <c r="AG77" s="651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650">
        <v>0</v>
      </c>
      <c r="C78" s="657"/>
      <c r="D78" s="71"/>
      <c r="E78" s="72"/>
      <c r="F78" s="73" t="s">
        <v>161</v>
      </c>
      <c r="G78" s="85"/>
      <c r="H78" s="75"/>
      <c r="I78" s="660"/>
      <c r="J78" s="129"/>
      <c r="K78" s="85"/>
      <c r="L78" s="118"/>
      <c r="M78" s="653"/>
      <c r="N78" s="74"/>
      <c r="O78" s="77"/>
      <c r="P78" s="78"/>
      <c r="Q78" s="79"/>
      <c r="R78" s="651"/>
      <c r="S78" s="910"/>
      <c r="T78" s="198"/>
      <c r="U78" s="198"/>
      <c r="V78" s="650"/>
      <c r="W78" s="647">
        <f t="shared" si="55"/>
        <v>0</v>
      </c>
      <c r="X78" s="218"/>
      <c r="Y78" s="218"/>
      <c r="Z78" s="159"/>
      <c r="AA78" s="159"/>
      <c r="AB78" s="895"/>
      <c r="AC78" s="895"/>
      <c r="AD78" s="660"/>
      <c r="AE78" s="660"/>
      <c r="AF78" s="78">
        <f t="shared" si="59"/>
        <v>0</v>
      </c>
      <c r="AG78" s="651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650">
        <v>0</v>
      </c>
      <c r="C79" s="213"/>
      <c r="D79" s="214"/>
      <c r="E79" s="215"/>
      <c r="F79" s="73" t="s">
        <v>161</v>
      </c>
      <c r="G79" s="85"/>
      <c r="H79" s="75"/>
      <c r="I79" s="660"/>
      <c r="J79" s="129"/>
      <c r="K79" s="85"/>
      <c r="L79" s="118"/>
      <c r="M79" s="653"/>
      <c r="N79" s="85"/>
      <c r="O79" s="219"/>
      <c r="P79" s="140"/>
      <c r="Q79" s="220"/>
      <c r="R79" s="141"/>
      <c r="S79" s="910"/>
      <c r="T79" s="198"/>
      <c r="U79" s="198"/>
      <c r="V79" s="650"/>
      <c r="W79" s="647">
        <f t="shared" si="55"/>
        <v>0</v>
      </c>
      <c r="X79" s="218"/>
      <c r="Y79" s="218"/>
      <c r="Z79" s="159"/>
      <c r="AA79" s="159"/>
      <c r="AB79" s="895"/>
      <c r="AC79" s="895"/>
      <c r="AD79" s="660"/>
      <c r="AE79" s="660"/>
      <c r="AF79" s="78">
        <f t="shared" si="59"/>
        <v>0</v>
      </c>
      <c r="AG79" s="651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650">
        <v>0</v>
      </c>
      <c r="C80" s="657"/>
      <c r="D80" s="71"/>
      <c r="E80" s="72"/>
      <c r="F80" s="73" t="s">
        <v>161</v>
      </c>
      <c r="G80" s="85"/>
      <c r="H80" s="75"/>
      <c r="I80" s="660"/>
      <c r="J80" s="129"/>
      <c r="K80" s="85"/>
      <c r="L80" s="118"/>
      <c r="M80" s="653"/>
      <c r="N80" s="85"/>
      <c r="O80" s="221"/>
      <c r="P80" s="84"/>
      <c r="Q80" s="119"/>
      <c r="R80" s="659"/>
      <c r="S80" s="910"/>
      <c r="T80" s="198"/>
      <c r="U80" s="198"/>
      <c r="V80" s="650"/>
      <c r="W80" s="647">
        <f t="shared" si="55"/>
        <v>0</v>
      </c>
      <c r="X80" s="218"/>
      <c r="Y80" s="218"/>
      <c r="Z80" s="159"/>
      <c r="AA80" s="159"/>
      <c r="AB80" s="895"/>
      <c r="AC80" s="895"/>
      <c r="AD80" s="660"/>
      <c r="AE80" s="660"/>
      <c r="AF80" s="78">
        <f t="shared" si="59"/>
        <v>0</v>
      </c>
      <c r="AG80" s="651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650">
        <v>0</v>
      </c>
      <c r="C81" s="657"/>
      <c r="D81" s="71"/>
      <c r="E81" s="72"/>
      <c r="F81" s="73" t="s">
        <v>161</v>
      </c>
      <c r="G81" s="85"/>
      <c r="H81" s="116"/>
      <c r="I81" s="660"/>
      <c r="J81" s="129"/>
      <c r="K81" s="85"/>
      <c r="L81" s="118"/>
      <c r="M81" s="653"/>
      <c r="N81" s="85"/>
      <c r="O81" s="221"/>
      <c r="P81" s="84"/>
      <c r="Q81" s="119"/>
      <c r="R81" s="659"/>
      <c r="S81" s="910"/>
      <c r="T81" s="198"/>
      <c r="U81" s="198"/>
      <c r="V81" s="650"/>
      <c r="W81" s="647">
        <f t="shared" si="55"/>
        <v>0</v>
      </c>
      <c r="X81" s="218"/>
      <c r="Y81" s="218"/>
      <c r="Z81" s="159"/>
      <c r="AA81" s="159"/>
      <c r="AB81" s="895"/>
      <c r="AC81" s="895"/>
      <c r="AD81" s="660"/>
      <c r="AE81" s="660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1056</v>
      </c>
      <c r="D82" s="891" t="s">
        <v>1050</v>
      </c>
      <c r="E82" s="891"/>
      <c r="F82" s="222"/>
      <c r="G82" s="103"/>
      <c r="H82" s="134"/>
      <c r="I82" s="135"/>
      <c r="J82" s="103">
        <v>17.714285714285715</v>
      </c>
      <c r="K82" s="103">
        <v>1468.7142857142858</v>
      </c>
      <c r="L82" s="136">
        <v>83.401592215833702</v>
      </c>
      <c r="M82" s="103">
        <f t="shared" ref="M82:O82" si="61">AVERAGE(M70:M81)</f>
        <v>17.857142857142858</v>
      </c>
      <c r="N82" s="103">
        <f t="shared" si="61"/>
        <v>1321.1368706979767</v>
      </c>
      <c r="O82" s="223">
        <f t="shared" si="61"/>
        <v>74.333467113650968</v>
      </c>
      <c r="P82" s="150">
        <f>M82-J82</f>
        <v>0.14285714285714235</v>
      </c>
      <c r="Q82" s="151">
        <f>N82-K82</f>
        <v>-147.57741501630903</v>
      </c>
      <c r="R82" s="209">
        <f>O82/L82</f>
        <v>0.89127155895638688</v>
      </c>
      <c r="S82" s="910"/>
      <c r="T82" s="198"/>
      <c r="U82" s="198"/>
      <c r="V82" s="650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0</v>
      </c>
      <c r="AE82" s="139">
        <f>SUM(AE70:AE81)</f>
        <v>1</v>
      </c>
      <c r="AF82" s="78">
        <f>N82-K82</f>
        <v>-147.57741501630903</v>
      </c>
      <c r="AG82" s="651">
        <f>N82/K82</f>
        <v>0.89951931668960572</v>
      </c>
      <c r="AH82" s="910"/>
    </row>
    <row r="83" spans="1:37" ht="19.2" customHeight="1">
      <c r="A83" s="918" t="s">
        <v>1057</v>
      </c>
      <c r="B83" s="142" t="s">
        <v>163</v>
      </c>
      <c r="C83" s="657"/>
      <c r="D83" s="225" t="s">
        <v>100</v>
      </c>
      <c r="E83" s="72"/>
      <c r="F83" s="174">
        <v>27.5</v>
      </c>
      <c r="G83" s="74">
        <v>425</v>
      </c>
      <c r="H83" s="116">
        <f t="shared" ref="H83:H94" si="62">F83*G83</f>
        <v>11687.5</v>
      </c>
      <c r="I83" s="650"/>
      <c r="J83" s="129">
        <v>12</v>
      </c>
      <c r="K83" s="85">
        <v>2000</v>
      </c>
      <c r="L83" s="118">
        <v>166.66666666666666</v>
      </c>
      <c r="M83" s="653">
        <v>12</v>
      </c>
      <c r="N83" s="85">
        <f t="shared" ref="N83:N90" si="63">G83/W83*60</f>
        <v>1274.9999999999995</v>
      </c>
      <c r="O83" s="221">
        <f t="shared" ref="O83:O90" si="64">N83/M83</f>
        <v>106.24999999999996</v>
      </c>
      <c r="P83" s="84">
        <f t="shared" ref="P83:P84" si="65">M83-J83</f>
        <v>0</v>
      </c>
      <c r="Q83" s="119">
        <f t="shared" ref="Q83:Q84" si="66">O83-L83</f>
        <v>-60.4166666666667</v>
      </c>
      <c r="R83" s="224">
        <f t="shared" ref="R83:R84" si="67">O83/L83</f>
        <v>0.63749999999999973</v>
      </c>
      <c r="S83" s="910">
        <f>R95</f>
        <v>0.82317516174860905</v>
      </c>
      <c r="T83" s="198">
        <v>0.33333333333333331</v>
      </c>
      <c r="U83" s="198">
        <v>0.34722222222222221</v>
      </c>
      <c r="V83" s="650">
        <v>5</v>
      </c>
      <c r="W83" s="647">
        <f t="shared" ref="W83:W93" si="68">(U83-T83)*24*60</f>
        <v>20.000000000000007</v>
      </c>
      <c r="X83" s="83"/>
      <c r="Y83" s="83"/>
      <c r="Z83" s="84"/>
      <c r="AA83" s="84"/>
      <c r="AB83" s="895"/>
      <c r="AC83" s="895"/>
      <c r="AD83" s="660"/>
      <c r="AE83" s="660"/>
      <c r="AF83" s="78">
        <f t="shared" ref="AF83:AF173" si="69">N83-K83</f>
        <v>-725.00000000000045</v>
      </c>
      <c r="AG83" s="651">
        <f t="shared" ref="AG83:AG173" si="70">N83/K83</f>
        <v>0.63749999999999973</v>
      </c>
      <c r="AH83" s="910">
        <f>AG95</f>
        <v>0.83412622811661685</v>
      </c>
      <c r="AJ83" s="62" t="str">
        <f>A83</f>
        <v>四度四組
(ET-55)</v>
      </c>
      <c r="AK83" s="404">
        <f>AVERAGE(AK84:AK94)</f>
        <v>6.1666666666666856</v>
      </c>
    </row>
    <row r="84" spans="1:37" ht="19.2" customHeight="1">
      <c r="A84" s="919"/>
      <c r="B84" s="142" t="s">
        <v>163</v>
      </c>
      <c r="C84" s="157"/>
      <c r="D84" s="225" t="s">
        <v>93</v>
      </c>
      <c r="E84" s="72"/>
      <c r="F84" s="174">
        <v>36.92</v>
      </c>
      <c r="G84" s="74">
        <v>976.5</v>
      </c>
      <c r="H84" s="116">
        <f t="shared" si="62"/>
        <v>36052.380000000005</v>
      </c>
      <c r="I84" s="650"/>
      <c r="J84" s="129">
        <v>12</v>
      </c>
      <c r="K84" s="85">
        <v>2000</v>
      </c>
      <c r="L84" s="118">
        <v>166.66666666666666</v>
      </c>
      <c r="M84" s="653">
        <v>12</v>
      </c>
      <c r="N84" s="85">
        <f t="shared" si="63"/>
        <v>1502.3076923076915</v>
      </c>
      <c r="O84" s="221">
        <f t="shared" si="64"/>
        <v>125.19230769230762</v>
      </c>
      <c r="P84" s="84">
        <f t="shared" si="65"/>
        <v>0</v>
      </c>
      <c r="Q84" s="119">
        <f t="shared" si="66"/>
        <v>-41.474358974359035</v>
      </c>
      <c r="R84" s="224">
        <f t="shared" si="67"/>
        <v>0.75115384615384573</v>
      </c>
      <c r="S84" s="910"/>
      <c r="T84" s="198">
        <v>0.35069444444444442</v>
      </c>
      <c r="U84" s="198">
        <v>0.37777777777777777</v>
      </c>
      <c r="V84" s="650">
        <v>5</v>
      </c>
      <c r="W84" s="647">
        <f t="shared" si="68"/>
        <v>39.000000000000021</v>
      </c>
      <c r="X84" s="83"/>
      <c r="Y84" s="83"/>
      <c r="Z84" s="84"/>
      <c r="AA84" s="84"/>
      <c r="AB84" s="895"/>
      <c r="AC84" s="895"/>
      <c r="AD84" s="660"/>
      <c r="AE84" s="660"/>
      <c r="AF84" s="78">
        <f t="shared" si="69"/>
        <v>-497.69230769230853</v>
      </c>
      <c r="AG84" s="651">
        <f t="shared" si="70"/>
        <v>0.75115384615384573</v>
      </c>
      <c r="AH84" s="910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3197</v>
      </c>
      <c r="H85" s="116">
        <f t="shared" si="62"/>
        <v>195368.66999999998</v>
      </c>
      <c r="I85" s="650"/>
      <c r="J85" s="129">
        <v>16</v>
      </c>
      <c r="K85" s="85">
        <v>1440</v>
      </c>
      <c r="L85" s="118">
        <v>90</v>
      </c>
      <c r="M85" s="653">
        <v>15</v>
      </c>
      <c r="N85" s="85">
        <f t="shared" si="63"/>
        <v>1304.8979591836733</v>
      </c>
      <c r="O85" s="221">
        <f t="shared" si="64"/>
        <v>86.993197278911552</v>
      </c>
      <c r="P85" s="84">
        <f>M85-J85</f>
        <v>-1</v>
      </c>
      <c r="Q85" s="119">
        <f>O85-L85</f>
        <v>-3.006802721088448</v>
      </c>
      <c r="R85" s="224">
        <f>O85/L85</f>
        <v>0.96659108087679502</v>
      </c>
      <c r="S85" s="910"/>
      <c r="T85" s="198">
        <v>0.39374999999999999</v>
      </c>
      <c r="U85" s="198">
        <v>0.49583333333333335</v>
      </c>
      <c r="V85" s="650">
        <v>23</v>
      </c>
      <c r="W85" s="647">
        <f t="shared" si="68"/>
        <v>147.00000000000003</v>
      </c>
      <c r="X85" s="83">
        <v>0.38194444444444442</v>
      </c>
      <c r="Y85" s="83">
        <v>0.39305555555555555</v>
      </c>
      <c r="Z85" s="84"/>
      <c r="AA85" s="84"/>
      <c r="AB85" s="895"/>
      <c r="AC85" s="895"/>
      <c r="AD85" s="660"/>
      <c r="AE85" s="660"/>
      <c r="AF85" s="78">
        <f t="shared" si="69"/>
        <v>-135.10204081632673</v>
      </c>
      <c r="AG85" s="651">
        <f t="shared" si="70"/>
        <v>0.90617913832199537</v>
      </c>
      <c r="AH85" s="910"/>
      <c r="AJ85" s="405">
        <f t="shared" si="71"/>
        <v>5.9999999999999787</v>
      </c>
      <c r="AK85" s="406">
        <f t="shared" ref="AK85:AK94" si="72">IF(AJ85&gt;4,AJ85,"")</f>
        <v>5.9999999999999787</v>
      </c>
    </row>
    <row r="86" spans="1:37" ht="19.2" customHeight="1">
      <c r="A86" s="919"/>
      <c r="B86" s="142" t="s">
        <v>167</v>
      </c>
      <c r="C86" s="127"/>
      <c r="D86" s="225" t="s">
        <v>127</v>
      </c>
      <c r="E86" s="72"/>
      <c r="F86" s="174">
        <v>61.09</v>
      </c>
      <c r="G86" s="74">
        <v>1896</v>
      </c>
      <c r="H86" s="116">
        <f t="shared" si="62"/>
        <v>115826.64</v>
      </c>
      <c r="I86" s="650"/>
      <c r="J86" s="129">
        <v>17</v>
      </c>
      <c r="K86" s="85">
        <v>1440</v>
      </c>
      <c r="L86" s="118">
        <v>84.705882352941174</v>
      </c>
      <c r="M86" s="653">
        <v>17</v>
      </c>
      <c r="N86" s="85">
        <f t="shared" si="63"/>
        <v>1307.5862068965514</v>
      </c>
      <c r="O86" s="221">
        <f t="shared" si="64"/>
        <v>76.916835699797147</v>
      </c>
      <c r="P86" s="84">
        <f>M86-J86</f>
        <v>0</v>
      </c>
      <c r="Q86" s="119">
        <f>O86-L86</f>
        <v>-7.7890466531440268</v>
      </c>
      <c r="R86" s="224">
        <f>O86/L86</f>
        <v>0.90804597701149414</v>
      </c>
      <c r="S86" s="910"/>
      <c r="T86" s="198">
        <v>0.53541666666666665</v>
      </c>
      <c r="U86" s="198">
        <v>0.59583333333333333</v>
      </c>
      <c r="V86" s="650">
        <v>4</v>
      </c>
      <c r="W86" s="647">
        <f t="shared" si="68"/>
        <v>87.000000000000014</v>
      </c>
      <c r="X86" s="83"/>
      <c r="Y86" s="83"/>
      <c r="Z86" s="84"/>
      <c r="AA86" s="84"/>
      <c r="AB86" s="895"/>
      <c r="AC86" s="895"/>
      <c r="AD86" s="660"/>
      <c r="AE86" s="660"/>
      <c r="AF86" s="78">
        <f>N86-K86</f>
        <v>-132.4137931034486</v>
      </c>
      <c r="AG86" s="651">
        <f>N86/K86</f>
        <v>0.90804597701149403</v>
      </c>
      <c r="AH86" s="910"/>
      <c r="AJ86" s="405">
        <f t="shared" si="71"/>
        <v>4</v>
      </c>
      <c r="AK86" s="406" t="str">
        <f t="shared" si="72"/>
        <v/>
      </c>
    </row>
    <row r="87" spans="1:37" ht="19.2" customHeight="1">
      <c r="A87" s="919"/>
      <c r="B87" s="142" t="s">
        <v>167</v>
      </c>
      <c r="C87" s="657"/>
      <c r="D87" s="71" t="s">
        <v>138</v>
      </c>
      <c r="E87" s="72"/>
      <c r="F87" s="174">
        <v>59.54</v>
      </c>
      <c r="G87" s="85">
        <v>1239</v>
      </c>
      <c r="H87" s="116">
        <f t="shared" si="62"/>
        <v>73770.06</v>
      </c>
      <c r="I87" s="650"/>
      <c r="J87" s="129">
        <v>18</v>
      </c>
      <c r="K87" s="85">
        <v>1385</v>
      </c>
      <c r="L87" s="118">
        <v>76.944444444444443</v>
      </c>
      <c r="M87" s="653">
        <v>18</v>
      </c>
      <c r="N87" s="85">
        <f t="shared" si="63"/>
        <v>1260.0000000000011</v>
      </c>
      <c r="O87" s="221">
        <f t="shared" si="64"/>
        <v>70.000000000000057</v>
      </c>
      <c r="P87" s="84">
        <f>M87-J87</f>
        <v>0</v>
      </c>
      <c r="Q87" s="119">
        <f>O87-L87</f>
        <v>-6.944444444444386</v>
      </c>
      <c r="R87" s="224">
        <f>O87/L87</f>
        <v>0.90974729241877328</v>
      </c>
      <c r="S87" s="910"/>
      <c r="T87" s="198">
        <v>0.60069444444444442</v>
      </c>
      <c r="U87" s="198">
        <v>0.64166666666666661</v>
      </c>
      <c r="V87" s="650">
        <v>7</v>
      </c>
      <c r="W87" s="647">
        <f t="shared" si="68"/>
        <v>58.99999999999995</v>
      </c>
      <c r="X87" s="83"/>
      <c r="Y87" s="83"/>
      <c r="Z87" s="84"/>
      <c r="AA87" s="84"/>
      <c r="AB87" s="895"/>
      <c r="AC87" s="895"/>
      <c r="AD87" s="660"/>
      <c r="AE87" s="660"/>
      <c r="AF87" s="78">
        <f>N87-K87</f>
        <v>-124.99999999999886</v>
      </c>
      <c r="AG87" s="651">
        <f>N87/K87</f>
        <v>0.90974729241877339</v>
      </c>
      <c r="AH87" s="910"/>
      <c r="AJ87" s="405">
        <f t="shared" si="71"/>
        <v>7</v>
      </c>
      <c r="AK87" s="406">
        <f t="shared" si="72"/>
        <v>7</v>
      </c>
    </row>
    <row r="88" spans="1:37" ht="19.2" customHeight="1">
      <c r="A88" s="919"/>
      <c r="B88" s="142" t="s">
        <v>167</v>
      </c>
      <c r="C88" s="657"/>
      <c r="D88" s="71" t="s">
        <v>122</v>
      </c>
      <c r="E88" s="72"/>
      <c r="F88" s="174">
        <v>53.36</v>
      </c>
      <c r="G88" s="148">
        <v>1761.55</v>
      </c>
      <c r="H88" s="116">
        <f t="shared" si="62"/>
        <v>93996.30799999999</v>
      </c>
      <c r="I88" s="650">
        <v>1</v>
      </c>
      <c r="J88" s="129">
        <v>19</v>
      </c>
      <c r="K88" s="85">
        <v>1636</v>
      </c>
      <c r="L88" s="118">
        <v>86.10526315789474</v>
      </c>
      <c r="M88" s="653">
        <v>19</v>
      </c>
      <c r="N88" s="85">
        <f t="shared" si="63"/>
        <v>1372.6363636363628</v>
      </c>
      <c r="O88" s="221">
        <f t="shared" si="64"/>
        <v>72.244019138755945</v>
      </c>
      <c r="P88" s="84">
        <f t="shared" ref="P88" si="73">M88-J88</f>
        <v>0</v>
      </c>
      <c r="Q88" s="119">
        <f t="shared" ref="Q88" si="74">O88-L88</f>
        <v>-13.861244019138795</v>
      </c>
      <c r="R88" s="224">
        <f t="shared" ref="R88" si="75">O88/L88</f>
        <v>0.83901978217381601</v>
      </c>
      <c r="S88" s="910"/>
      <c r="T88" s="198">
        <v>0.65694444444444433</v>
      </c>
      <c r="U88" s="198">
        <v>0.71041666666666659</v>
      </c>
      <c r="V88" s="650">
        <v>22</v>
      </c>
      <c r="W88" s="647">
        <f t="shared" si="68"/>
        <v>77.000000000000043</v>
      </c>
      <c r="X88" s="83">
        <v>0.64583333333333337</v>
      </c>
      <c r="Y88" s="83">
        <v>0.65625</v>
      </c>
      <c r="Z88" s="84"/>
      <c r="AA88" s="84"/>
      <c r="AB88" s="895"/>
      <c r="AC88" s="895"/>
      <c r="AD88" s="660"/>
      <c r="AE88" s="660"/>
      <c r="AF88" s="78">
        <f>N88-K88</f>
        <v>-263.36363636363717</v>
      </c>
      <c r="AG88" s="651">
        <f>N88/K88</f>
        <v>0.8390197821738159</v>
      </c>
      <c r="AH88" s="910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919"/>
      <c r="B89" s="142" t="s">
        <v>164</v>
      </c>
      <c r="C89" s="657"/>
      <c r="D89" s="71" t="s">
        <v>103</v>
      </c>
      <c r="E89" s="72"/>
      <c r="F89" s="174">
        <v>38.39</v>
      </c>
      <c r="G89" s="148">
        <v>651</v>
      </c>
      <c r="H89" s="116">
        <f t="shared" si="62"/>
        <v>24991.89</v>
      </c>
      <c r="I89" s="650">
        <v>1</v>
      </c>
      <c r="J89" s="129">
        <v>17</v>
      </c>
      <c r="K89" s="85">
        <v>1565</v>
      </c>
      <c r="L89" s="118">
        <v>92.058823529411768</v>
      </c>
      <c r="M89" s="653">
        <v>17</v>
      </c>
      <c r="N89" s="85">
        <f t="shared" si="63"/>
        <v>1394.999999999997</v>
      </c>
      <c r="O89" s="221">
        <f t="shared" si="64"/>
        <v>82.058823529411598</v>
      </c>
      <c r="P89" s="84">
        <f>M89-J89</f>
        <v>0</v>
      </c>
      <c r="Q89" s="119">
        <f>O89-L89</f>
        <v>-10.000000000000171</v>
      </c>
      <c r="R89" s="224">
        <f>O89/L89</f>
        <v>0.89137380191693105</v>
      </c>
      <c r="S89" s="910"/>
      <c r="T89" s="198">
        <v>0.71527777777777768</v>
      </c>
      <c r="U89" s="198">
        <v>0.73472222222222217</v>
      </c>
      <c r="V89" s="650">
        <v>7</v>
      </c>
      <c r="W89" s="647">
        <f t="shared" si="68"/>
        <v>28.00000000000006</v>
      </c>
      <c r="X89" s="83"/>
      <c r="Y89" s="83"/>
      <c r="Z89" s="84"/>
      <c r="AA89" s="84"/>
      <c r="AB89" s="895"/>
      <c r="AC89" s="895"/>
      <c r="AD89" s="660"/>
      <c r="AE89" s="660">
        <v>1</v>
      </c>
      <c r="AF89" s="78">
        <f>N89-K89</f>
        <v>-170.00000000000296</v>
      </c>
      <c r="AG89" s="651">
        <f>N89/K89</f>
        <v>0.89137380191693105</v>
      </c>
      <c r="AH89" s="910"/>
      <c r="AJ89" s="405">
        <f t="shared" si="71"/>
        <v>7</v>
      </c>
      <c r="AK89" s="406">
        <f t="shared" si="72"/>
        <v>7</v>
      </c>
    </row>
    <row r="90" spans="1:37" ht="19.2" customHeight="1">
      <c r="A90" s="919"/>
      <c r="B90" s="142" t="s">
        <v>166</v>
      </c>
      <c r="C90" s="657"/>
      <c r="D90" s="71" t="s">
        <v>144</v>
      </c>
      <c r="E90" s="72"/>
      <c r="F90" s="174">
        <v>57.3</v>
      </c>
      <c r="G90" s="74">
        <v>921</v>
      </c>
      <c r="H90" s="116">
        <f t="shared" si="62"/>
        <v>52773.299999999996</v>
      </c>
      <c r="I90" s="226"/>
      <c r="J90" s="129">
        <v>19</v>
      </c>
      <c r="K90" s="85">
        <v>1440</v>
      </c>
      <c r="L90" s="118">
        <v>75.78947368421052</v>
      </c>
      <c r="M90" s="653">
        <v>19</v>
      </c>
      <c r="N90" s="85">
        <f t="shared" si="63"/>
        <v>1347.80487804878</v>
      </c>
      <c r="O90" s="221">
        <f t="shared" si="64"/>
        <v>70.937098844672633</v>
      </c>
      <c r="P90" s="84">
        <f>M90-J90</f>
        <v>0</v>
      </c>
      <c r="Q90" s="119">
        <f>O90-L90</f>
        <v>-4.8523748395378874</v>
      </c>
      <c r="R90" s="224">
        <f>O90/L90</f>
        <v>0.93597560975609728</v>
      </c>
      <c r="S90" s="910"/>
      <c r="T90" s="198">
        <v>0.73888888888888882</v>
      </c>
      <c r="U90" s="198">
        <v>0.76736111111111105</v>
      </c>
      <c r="V90" s="650">
        <v>6</v>
      </c>
      <c r="W90" s="647">
        <f t="shared" si="68"/>
        <v>41.000000000000014</v>
      </c>
      <c r="X90" s="227"/>
      <c r="Y90" s="227"/>
      <c r="Z90" s="84"/>
      <c r="AA90" s="84"/>
      <c r="AB90" s="895"/>
      <c r="AC90" s="895"/>
      <c r="AD90" s="660"/>
      <c r="AE90" s="660"/>
      <c r="AF90" s="78">
        <f t="shared" si="69"/>
        <v>-92.195121951220017</v>
      </c>
      <c r="AG90" s="651">
        <f t="shared" si="70"/>
        <v>0.93597560975609717</v>
      </c>
      <c r="AH90" s="910"/>
      <c r="AJ90" s="405">
        <f t="shared" si="71"/>
        <v>6</v>
      </c>
      <c r="AK90" s="406">
        <f t="shared" si="72"/>
        <v>6</v>
      </c>
    </row>
    <row r="91" spans="1:37" ht="19.2" customHeight="1">
      <c r="A91" s="919"/>
      <c r="B91" s="142">
        <v>0</v>
      </c>
      <c r="C91" s="657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653"/>
      <c r="N91" s="85"/>
      <c r="O91" s="221"/>
      <c r="P91" s="84"/>
      <c r="Q91" s="119"/>
      <c r="R91" s="224"/>
      <c r="S91" s="911"/>
      <c r="T91" s="198"/>
      <c r="U91" s="198"/>
      <c r="V91" s="650"/>
      <c r="W91" s="647">
        <f t="shared" si="68"/>
        <v>0</v>
      </c>
      <c r="X91" s="149"/>
      <c r="Y91" s="149"/>
      <c r="Z91" s="84"/>
      <c r="AA91" s="84"/>
      <c r="AB91" s="895"/>
      <c r="AC91" s="895"/>
      <c r="AD91" s="660"/>
      <c r="AE91" s="660"/>
      <c r="AF91" s="78">
        <f t="shared" si="69"/>
        <v>0</v>
      </c>
      <c r="AG91" s="651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657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650"/>
      <c r="W92" s="647">
        <f t="shared" si="68"/>
        <v>0</v>
      </c>
      <c r="X92" s="218"/>
      <c r="Y92" s="218"/>
      <c r="Z92" s="159"/>
      <c r="AA92" s="159"/>
      <c r="AB92" s="895"/>
      <c r="AC92" s="895"/>
      <c r="AD92" s="660"/>
      <c r="AE92" s="660"/>
      <c r="AF92" s="78">
        <f t="shared" si="69"/>
        <v>0</v>
      </c>
      <c r="AG92" s="651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64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653"/>
      <c r="N93" s="85"/>
      <c r="O93" s="118"/>
      <c r="P93" s="84"/>
      <c r="Q93" s="119"/>
      <c r="R93" s="654"/>
      <c r="S93" s="920"/>
      <c r="T93" s="232"/>
      <c r="U93" s="232"/>
      <c r="V93" s="645"/>
      <c r="W93" s="647">
        <f t="shared" si="68"/>
        <v>0</v>
      </c>
      <c r="X93" s="233"/>
      <c r="Y93" s="233"/>
      <c r="Z93" s="159"/>
      <c r="AA93" s="159"/>
      <c r="AB93" s="895"/>
      <c r="AC93" s="895"/>
      <c r="AD93" s="660"/>
      <c r="AE93" s="660"/>
      <c r="AF93" s="78">
        <f t="shared" si="69"/>
        <v>0</v>
      </c>
      <c r="AG93" s="651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64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654"/>
      <c r="S94" s="920"/>
      <c r="T94" s="232"/>
      <c r="U94" s="232"/>
      <c r="V94" s="645"/>
      <c r="W94" s="647">
        <f>(U94-T94)*24*60</f>
        <v>0</v>
      </c>
      <c r="X94" s="233"/>
      <c r="Y94" s="233"/>
      <c r="Z94" s="159"/>
      <c r="AA94" s="159"/>
      <c r="AB94" s="895"/>
      <c r="AC94" s="895"/>
      <c r="AD94" s="660"/>
      <c r="AE94" s="660"/>
      <c r="AF94" s="78">
        <f t="shared" si="69"/>
        <v>0</v>
      </c>
      <c r="AG94" s="651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1058</v>
      </c>
      <c r="D95" s="891" t="s">
        <v>1050</v>
      </c>
      <c r="E95" s="891"/>
      <c r="F95" s="98"/>
      <c r="G95" s="99"/>
      <c r="H95" s="237"/>
      <c r="I95" s="135"/>
      <c r="J95" s="238">
        <v>16.25</v>
      </c>
      <c r="K95" s="238">
        <v>1613.25</v>
      </c>
      <c r="L95" s="239">
        <v>104.86715256277948</v>
      </c>
      <c r="M95" s="238">
        <f t="shared" ref="M95:O95" si="76">AVERAGE(M83:M94)</f>
        <v>16.125</v>
      </c>
      <c r="N95" s="238">
        <f t="shared" si="76"/>
        <v>1345.6541375091322</v>
      </c>
      <c r="O95" s="239">
        <f t="shared" si="76"/>
        <v>86.324035272982059</v>
      </c>
      <c r="P95" s="240">
        <f>M95-J95</f>
        <v>-0.125</v>
      </c>
      <c r="Q95" s="241">
        <f t="shared" ref="Q95:Q103" si="77">O95-L95</f>
        <v>-18.543117289797422</v>
      </c>
      <c r="R95" s="242">
        <f>O95/L95</f>
        <v>0.82317516174860905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0</v>
      </c>
      <c r="AE95" s="139">
        <f>SUM(AE83:AE94)</f>
        <v>1</v>
      </c>
      <c r="AF95" s="104">
        <f t="shared" si="69"/>
        <v>-267.59586249086783</v>
      </c>
      <c r="AG95" s="652">
        <f t="shared" si="70"/>
        <v>0.83412622811661685</v>
      </c>
      <c r="AH95" s="911"/>
    </row>
    <row r="96" spans="1:37" ht="19.2" customHeight="1">
      <c r="A96" s="921" t="s">
        <v>1059</v>
      </c>
      <c r="B96" s="650" t="s">
        <v>163</v>
      </c>
      <c r="C96" s="127"/>
      <c r="D96" s="128" t="s">
        <v>111</v>
      </c>
      <c r="E96" s="72"/>
      <c r="F96" s="73">
        <v>43.14</v>
      </c>
      <c r="G96" s="74">
        <v>1463.25</v>
      </c>
      <c r="H96" s="75">
        <f t="shared" ref="H96:H105" si="78">F96*G96</f>
        <v>63124.605000000003</v>
      </c>
      <c r="I96" s="650"/>
      <c r="J96" s="76">
        <v>17</v>
      </c>
      <c r="K96" s="74">
        <v>1500</v>
      </c>
      <c r="L96" s="77">
        <v>88.235294117647058</v>
      </c>
      <c r="M96" s="648">
        <v>17</v>
      </c>
      <c r="N96" s="74">
        <f t="shared" ref="N96:N103" si="79">G96/W96*60</f>
        <v>1330.2272727272727</v>
      </c>
      <c r="O96" s="77">
        <f t="shared" ref="O96:O103" si="80">N96/M96</f>
        <v>78.248663101604279</v>
      </c>
      <c r="P96" s="78">
        <f t="shared" ref="P96:P103" si="81">M96-J96</f>
        <v>0</v>
      </c>
      <c r="Q96" s="79">
        <f t="shared" si="77"/>
        <v>-9.9866310160427787</v>
      </c>
      <c r="R96" s="651">
        <f t="shared" ref="R96:R103" si="82">O96/L96</f>
        <v>0.88681818181818184</v>
      </c>
      <c r="S96" s="910">
        <f>R108</f>
        <v>0.85868561898080509</v>
      </c>
      <c r="T96" s="80">
        <v>0.33333333333333331</v>
      </c>
      <c r="U96" s="80">
        <v>0.37916666666666665</v>
      </c>
      <c r="V96" s="660">
        <v>5</v>
      </c>
      <c r="W96" s="120">
        <f t="shared" ref="W96:W133" si="83">(U96-T96)*24*60</f>
        <v>66</v>
      </c>
      <c r="X96" s="126"/>
      <c r="Y96" s="126"/>
      <c r="Z96" s="84"/>
      <c r="AA96" s="84"/>
      <c r="AB96" s="895"/>
      <c r="AC96" s="895"/>
      <c r="AD96" s="660"/>
      <c r="AE96" s="660"/>
      <c r="AF96" s="84">
        <f t="shared" si="69"/>
        <v>-169.77272727272725</v>
      </c>
      <c r="AG96" s="654">
        <f t="shared" si="70"/>
        <v>0.88681818181818184</v>
      </c>
      <c r="AH96" s="894">
        <f>AG108</f>
        <v>0.8585728912196231</v>
      </c>
      <c r="AJ96" s="62" t="str">
        <f>A96</f>
        <v>四度五組
(ET-55)</v>
      </c>
      <c r="AK96" s="404">
        <f>AVERAGE(AK97:AK107)</f>
        <v>6.5000000000000187</v>
      </c>
    </row>
    <row r="97" spans="1:37" s="252" customFormat="1" ht="19.2" customHeight="1">
      <c r="A97" s="921"/>
      <c r="B97" s="650" t="s">
        <v>163</v>
      </c>
      <c r="C97" s="243"/>
      <c r="D97" s="244" t="s">
        <v>130</v>
      </c>
      <c r="E97" s="87"/>
      <c r="F97" s="245">
        <v>29.113149847094796</v>
      </c>
      <c r="G97" s="246">
        <v>2492.16</v>
      </c>
      <c r="H97" s="247">
        <f t="shared" si="78"/>
        <v>72554.627522935756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1132.8</v>
      </c>
      <c r="O97" s="77">
        <f t="shared" si="80"/>
        <v>56.64</v>
      </c>
      <c r="P97" s="78">
        <f t="shared" si="81"/>
        <v>0</v>
      </c>
      <c r="Q97" s="79">
        <f t="shared" si="77"/>
        <v>-12.61</v>
      </c>
      <c r="R97" s="651">
        <f t="shared" si="82"/>
        <v>0.81790613718411553</v>
      </c>
      <c r="S97" s="910"/>
      <c r="T97" s="248">
        <v>0.39513888888888887</v>
      </c>
      <c r="U97" s="248">
        <v>0.48680555555555555</v>
      </c>
      <c r="V97" s="249">
        <v>23</v>
      </c>
      <c r="W97" s="120">
        <f t="shared" si="83"/>
        <v>132</v>
      </c>
      <c r="X97" s="83">
        <v>0.3833333333333333</v>
      </c>
      <c r="Y97" s="83">
        <v>0.39444444444444443</v>
      </c>
      <c r="Z97" s="84"/>
      <c r="AA97" s="84"/>
      <c r="AB97" s="895"/>
      <c r="AC97" s="895"/>
      <c r="AD97" s="249"/>
      <c r="AE97" s="249"/>
      <c r="AF97" s="250">
        <f t="shared" si="69"/>
        <v>-252.20000000000005</v>
      </c>
      <c r="AG97" s="251">
        <f t="shared" si="70"/>
        <v>0.81790613718411553</v>
      </c>
      <c r="AH97" s="894"/>
      <c r="AJ97" s="405">
        <f>IF((IF(V97&lt;10,V97,(X97-U96)*1440))=0,"",IF(V97&lt;10,V97,(X97-U96)*1440))</f>
        <v>5.9999999999999787</v>
      </c>
      <c r="AK97" s="406">
        <f>IF(AJ97&gt;4,AJ97,"")</f>
        <v>5.9999999999999787</v>
      </c>
    </row>
    <row r="98" spans="1:37" s="255" customFormat="1" ht="19.2" customHeight="1">
      <c r="A98" s="921"/>
      <c r="B98" s="650" t="s">
        <v>163</v>
      </c>
      <c r="C98" s="86"/>
      <c r="D98" s="71" t="s">
        <v>131</v>
      </c>
      <c r="E98" s="114"/>
      <c r="F98" s="245">
        <v>28.26</v>
      </c>
      <c r="G98" s="85">
        <v>424</v>
      </c>
      <c r="H98" s="247">
        <f t="shared" si="78"/>
        <v>11982.24</v>
      </c>
      <c r="I98" s="660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9"/>
        <v>942.22222222222001</v>
      </c>
      <c r="O98" s="77">
        <f t="shared" si="80"/>
        <v>49.590643274853683</v>
      </c>
      <c r="P98" s="78">
        <f t="shared" si="81"/>
        <v>0</v>
      </c>
      <c r="Q98" s="79">
        <f t="shared" si="77"/>
        <v>-13.56725146198842</v>
      </c>
      <c r="R98" s="651">
        <f t="shared" si="82"/>
        <v>0.78518518518518332</v>
      </c>
      <c r="S98" s="910"/>
      <c r="T98" s="80">
        <v>0.5263888888888888</v>
      </c>
      <c r="U98" s="80">
        <v>0.54513888888888884</v>
      </c>
      <c r="V98" s="660">
        <v>4</v>
      </c>
      <c r="W98" s="120">
        <f t="shared" si="83"/>
        <v>27.000000000000064</v>
      </c>
      <c r="X98" s="253"/>
      <c r="Y98" s="253"/>
      <c r="Z98" s="254"/>
      <c r="AA98" s="254"/>
      <c r="AB98" s="895"/>
      <c r="AC98" s="895"/>
      <c r="AD98" s="660"/>
      <c r="AE98" s="660"/>
      <c r="AF98" s="250">
        <f t="shared" si="69"/>
        <v>-257.77777777777999</v>
      </c>
      <c r="AG98" s="654">
        <f t="shared" si="70"/>
        <v>0.78518518518518332</v>
      </c>
      <c r="AH98" s="894"/>
      <c r="AJ98" s="405">
        <f t="shared" ref="AJ98:AJ107" si="84">IF((IF(V98&lt;10,V98,(X98-U97)*1440))=0,"",IF(V98&lt;10,V98,(X98-U97)*1440))</f>
        <v>4</v>
      </c>
      <c r="AK98" s="406" t="str">
        <f t="shared" ref="AK98:AK107" si="85">IF(AJ98&gt;4,AJ98,"")</f>
        <v/>
      </c>
    </row>
    <row r="99" spans="1:37" ht="19.2" customHeight="1">
      <c r="A99" s="921"/>
      <c r="B99" s="650" t="s">
        <v>166</v>
      </c>
      <c r="C99" s="112"/>
      <c r="D99" s="113" t="s">
        <v>192</v>
      </c>
      <c r="E99" s="114"/>
      <c r="F99" s="245">
        <v>56.43</v>
      </c>
      <c r="G99" s="85">
        <v>1172</v>
      </c>
      <c r="H99" s="247">
        <f t="shared" si="78"/>
        <v>66135.960000000006</v>
      </c>
      <c r="I99" s="660"/>
      <c r="J99" s="76">
        <v>19</v>
      </c>
      <c r="K99" s="74">
        <v>1385</v>
      </c>
      <c r="L99" s="77">
        <v>72.89473684210526</v>
      </c>
      <c r="M99" s="648">
        <v>19</v>
      </c>
      <c r="N99" s="74">
        <f t="shared" si="79"/>
        <v>1302.2222222222231</v>
      </c>
      <c r="O99" s="77">
        <f t="shared" si="80"/>
        <v>68.538011695906476</v>
      </c>
      <c r="P99" s="78">
        <f t="shared" si="81"/>
        <v>0</v>
      </c>
      <c r="Q99" s="79">
        <f t="shared" si="77"/>
        <v>-4.3567251461987837</v>
      </c>
      <c r="R99" s="651">
        <f t="shared" si="82"/>
        <v>0.94023265142398782</v>
      </c>
      <c r="S99" s="910"/>
      <c r="T99" s="80">
        <v>0.54930555555555549</v>
      </c>
      <c r="U99" s="80">
        <v>0.58680555555555547</v>
      </c>
      <c r="V99" s="660">
        <v>6</v>
      </c>
      <c r="W99" s="120">
        <f t="shared" si="83"/>
        <v>53.999999999999972</v>
      </c>
      <c r="X99" s="218"/>
      <c r="Y99" s="218"/>
      <c r="Z99" s="159"/>
      <c r="AA99" s="159"/>
      <c r="AB99" s="895"/>
      <c r="AC99" s="895"/>
      <c r="AD99" s="660"/>
      <c r="AE99" s="660">
        <v>1</v>
      </c>
      <c r="AF99" s="250">
        <f t="shared" si="69"/>
        <v>-82.777777777776919</v>
      </c>
      <c r="AG99" s="251">
        <f t="shared" si="70"/>
        <v>0.94023265142398782</v>
      </c>
      <c r="AH99" s="894"/>
      <c r="AJ99" s="405">
        <f t="shared" si="84"/>
        <v>6</v>
      </c>
      <c r="AK99" s="406">
        <f t="shared" si="85"/>
        <v>6</v>
      </c>
    </row>
    <row r="100" spans="1:37" s="255" customFormat="1" ht="19.2" customHeight="1">
      <c r="A100" s="921"/>
      <c r="B100" s="650" t="s">
        <v>166</v>
      </c>
      <c r="C100" s="86"/>
      <c r="D100" s="71" t="s">
        <v>147</v>
      </c>
      <c r="E100" s="114"/>
      <c r="F100" s="245">
        <v>57.734999999999999</v>
      </c>
      <c r="G100" s="85">
        <v>1669</v>
      </c>
      <c r="H100" s="247">
        <f t="shared" si="78"/>
        <v>96359.714999999997</v>
      </c>
      <c r="I100" s="660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1267.5949367088601</v>
      </c>
      <c r="O100" s="77">
        <f t="shared" si="80"/>
        <v>79.224683544303758</v>
      </c>
      <c r="P100" s="78">
        <f t="shared" si="81"/>
        <v>0</v>
      </c>
      <c r="Q100" s="79">
        <f t="shared" si="77"/>
        <v>-18.587816455696242</v>
      </c>
      <c r="R100" s="651">
        <f t="shared" si="82"/>
        <v>0.80996481578840906</v>
      </c>
      <c r="S100" s="910"/>
      <c r="T100" s="248">
        <v>0.59166666666666656</v>
      </c>
      <c r="U100" s="248">
        <v>0.6465277777777777</v>
      </c>
      <c r="V100" s="249">
        <v>7</v>
      </c>
      <c r="W100" s="120">
        <f t="shared" si="83"/>
        <v>79.000000000000043</v>
      </c>
      <c r="X100" s="256"/>
      <c r="Y100" s="256"/>
      <c r="Z100" s="254"/>
      <c r="AA100" s="254"/>
      <c r="AB100" s="895"/>
      <c r="AC100" s="895"/>
      <c r="AD100" s="660"/>
      <c r="AE100" s="660"/>
      <c r="AF100" s="250">
        <f t="shared" si="69"/>
        <v>-297.40506329113987</v>
      </c>
      <c r="AG100" s="654">
        <f t="shared" si="70"/>
        <v>0.80996481578840906</v>
      </c>
      <c r="AH100" s="894"/>
      <c r="AJ100" s="405">
        <f t="shared" si="84"/>
        <v>7</v>
      </c>
      <c r="AK100" s="406">
        <f t="shared" si="85"/>
        <v>7</v>
      </c>
    </row>
    <row r="101" spans="1:37" s="255" customFormat="1" ht="19.2" customHeight="1">
      <c r="A101" s="921"/>
      <c r="B101" s="650" t="s">
        <v>163</v>
      </c>
      <c r="C101" s="86"/>
      <c r="D101" s="113" t="s">
        <v>111</v>
      </c>
      <c r="E101" s="114"/>
      <c r="F101" s="245">
        <v>43.14</v>
      </c>
      <c r="G101" s="85">
        <v>487.75</v>
      </c>
      <c r="H101" s="247">
        <f t="shared" si="78"/>
        <v>21041.535</v>
      </c>
      <c r="I101" s="660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9"/>
        <v>1330.2272727272775</v>
      </c>
      <c r="O101" s="77">
        <f t="shared" si="80"/>
        <v>78.248663101604564</v>
      </c>
      <c r="P101" s="78">
        <f t="shared" si="81"/>
        <v>0</v>
      </c>
      <c r="Q101" s="79">
        <f t="shared" si="77"/>
        <v>-9.9866310160424945</v>
      </c>
      <c r="R101" s="651">
        <f t="shared" si="82"/>
        <v>0.88681818181818506</v>
      </c>
      <c r="S101" s="910"/>
      <c r="T101" s="248">
        <v>0.66180555555555542</v>
      </c>
      <c r="U101" s="80">
        <v>0.67708333333333315</v>
      </c>
      <c r="V101" s="249">
        <v>22</v>
      </c>
      <c r="W101" s="120">
        <f t="shared" si="83"/>
        <v>21.999999999999922</v>
      </c>
      <c r="X101" s="257">
        <v>0.65138888888888891</v>
      </c>
      <c r="Y101" s="257">
        <v>0.66111111111111109</v>
      </c>
      <c r="Z101" s="254"/>
      <c r="AA101" s="254"/>
      <c r="AB101" s="895"/>
      <c r="AC101" s="895"/>
      <c r="AD101" s="660"/>
      <c r="AE101" s="660"/>
      <c r="AF101" s="250">
        <f t="shared" si="69"/>
        <v>-169.77272727272248</v>
      </c>
      <c r="AG101" s="251">
        <f t="shared" si="70"/>
        <v>0.88681818181818506</v>
      </c>
      <c r="AH101" s="894"/>
      <c r="AJ101" s="405">
        <f t="shared" si="84"/>
        <v>7.000000000000135</v>
      </c>
      <c r="AK101" s="406">
        <f t="shared" si="85"/>
        <v>7.000000000000135</v>
      </c>
    </row>
    <row r="102" spans="1:37" s="255" customFormat="1" ht="19.2" customHeight="1">
      <c r="A102" s="921"/>
      <c r="B102" s="650" t="s">
        <v>163</v>
      </c>
      <c r="C102" s="213"/>
      <c r="D102" s="113" t="s">
        <v>130</v>
      </c>
      <c r="E102" s="215"/>
      <c r="F102" s="245">
        <v>29.113149847094796</v>
      </c>
      <c r="G102" s="85">
        <v>339.84</v>
      </c>
      <c r="H102" s="247">
        <f t="shared" si="78"/>
        <v>9893.8128440366945</v>
      </c>
      <c r="I102" s="650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9"/>
        <v>1132.800000000004</v>
      </c>
      <c r="O102" s="77">
        <f t="shared" si="80"/>
        <v>56.6400000000002</v>
      </c>
      <c r="P102" s="78">
        <f t="shared" si="81"/>
        <v>0</v>
      </c>
      <c r="Q102" s="79">
        <f t="shared" si="77"/>
        <v>-12.6099999999998</v>
      </c>
      <c r="R102" s="651">
        <f t="shared" si="82"/>
        <v>0.81790613718411842</v>
      </c>
      <c r="S102" s="910"/>
      <c r="T102" s="248">
        <v>0.68194444444444424</v>
      </c>
      <c r="U102" s="248">
        <v>0.6944444444444442</v>
      </c>
      <c r="V102" s="249">
        <v>7</v>
      </c>
      <c r="W102" s="120">
        <f t="shared" si="83"/>
        <v>17.999999999999936</v>
      </c>
      <c r="X102" s="257"/>
      <c r="Y102" s="257"/>
      <c r="Z102" s="254"/>
      <c r="AA102" s="254"/>
      <c r="AB102" s="895"/>
      <c r="AC102" s="895"/>
      <c r="AD102" s="660"/>
      <c r="AE102" s="660"/>
      <c r="AF102" s="250">
        <f t="shared" si="69"/>
        <v>-252.19999999999595</v>
      </c>
      <c r="AG102" s="654">
        <f t="shared" si="70"/>
        <v>0.81790613718411842</v>
      </c>
      <c r="AH102" s="894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921"/>
      <c r="B103" s="650" t="s">
        <v>166</v>
      </c>
      <c r="C103" s="258"/>
      <c r="D103" s="113" t="s">
        <v>155</v>
      </c>
      <c r="E103" s="114"/>
      <c r="F103" s="245">
        <v>54.09</v>
      </c>
      <c r="G103" s="85">
        <v>1118</v>
      </c>
      <c r="H103" s="247">
        <f t="shared" si="78"/>
        <v>60472.62</v>
      </c>
      <c r="I103" s="259">
        <v>1</v>
      </c>
      <c r="J103" s="76">
        <v>19</v>
      </c>
      <c r="K103" s="74">
        <v>1440</v>
      </c>
      <c r="L103" s="77">
        <v>75.78947368421052</v>
      </c>
      <c r="M103" s="129">
        <v>19</v>
      </c>
      <c r="N103" s="74">
        <f t="shared" si="79"/>
        <v>1315.2941176470595</v>
      </c>
      <c r="O103" s="77">
        <f t="shared" si="80"/>
        <v>69.226006191950503</v>
      </c>
      <c r="P103" s="78">
        <f t="shared" si="81"/>
        <v>0</v>
      </c>
      <c r="Q103" s="79">
        <f t="shared" si="77"/>
        <v>-6.5634674922600169</v>
      </c>
      <c r="R103" s="651">
        <f t="shared" si="82"/>
        <v>0.91339869281045816</v>
      </c>
      <c r="S103" s="910"/>
      <c r="T103" s="248">
        <v>0.70833333333333337</v>
      </c>
      <c r="U103" s="248">
        <v>0.74375000000000002</v>
      </c>
      <c r="V103" s="249">
        <v>6</v>
      </c>
      <c r="W103" s="120">
        <f t="shared" si="83"/>
        <v>50.999999999999979</v>
      </c>
      <c r="X103" s="257"/>
      <c r="Y103" s="257"/>
      <c r="Z103" s="254"/>
      <c r="AA103" s="254"/>
      <c r="AB103" s="895"/>
      <c r="AC103" s="895"/>
      <c r="AD103" s="660"/>
      <c r="AE103" s="660"/>
      <c r="AF103" s="84">
        <f t="shared" si="69"/>
        <v>-124.70588235294053</v>
      </c>
      <c r="AG103" s="654">
        <f t="shared" si="70"/>
        <v>0.91339869281045794</v>
      </c>
      <c r="AH103" s="894"/>
      <c r="AJ103" s="405">
        <f t="shared" si="84"/>
        <v>6</v>
      </c>
      <c r="AK103" s="406">
        <f t="shared" si="85"/>
        <v>6</v>
      </c>
    </row>
    <row r="104" spans="1:37" s="255" customFormat="1" ht="19.2" customHeight="1">
      <c r="A104" s="921"/>
      <c r="B104" s="650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651"/>
      <c r="S104" s="911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895"/>
      <c r="AC104" s="895"/>
      <c r="AD104" s="660"/>
      <c r="AE104" s="660"/>
      <c r="AF104" s="250">
        <f t="shared" si="69"/>
        <v>0</v>
      </c>
      <c r="AG104" s="251" t="e">
        <f t="shared" si="70"/>
        <v>#DIV/0!</v>
      </c>
      <c r="AH104" s="894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921"/>
      <c r="B105" s="650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651"/>
      <c r="S105" s="911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895"/>
      <c r="AC105" s="895"/>
      <c r="AD105" s="660"/>
      <c r="AE105" s="660"/>
      <c r="AF105" s="84">
        <f t="shared" si="69"/>
        <v>0</v>
      </c>
      <c r="AG105" s="654" t="e">
        <f t="shared" si="70"/>
        <v>#DIV/0!</v>
      </c>
      <c r="AH105" s="894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651"/>
      <c r="S106" s="9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895"/>
      <c r="AC106" s="895"/>
      <c r="AD106" s="660"/>
      <c r="AE106" s="660"/>
      <c r="AF106" s="84">
        <f t="shared" si="69"/>
        <v>0</v>
      </c>
      <c r="AG106" s="654" t="e">
        <f t="shared" si="70"/>
        <v>#DIV/0!</v>
      </c>
      <c r="AH106" s="894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654"/>
      <c r="S107" s="9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895"/>
      <c r="AC107" s="895"/>
      <c r="AD107" s="660"/>
      <c r="AE107" s="660"/>
      <c r="AF107" s="254"/>
      <c r="AG107" s="654"/>
      <c r="AH107" s="894"/>
      <c r="AJ107" s="405" t="str">
        <f t="shared" si="84"/>
        <v/>
      </c>
      <c r="AK107" s="406" t="str">
        <f t="shared" si="85"/>
        <v/>
      </c>
    </row>
    <row r="108" spans="1:37" ht="19.2" customHeight="1">
      <c r="A108" s="921"/>
      <c r="B108" s="142">
        <v>0</v>
      </c>
      <c r="C108" s="132" t="s">
        <v>542</v>
      </c>
      <c r="D108" s="891" t="s">
        <v>530</v>
      </c>
      <c r="E108" s="891"/>
      <c r="F108" s="263"/>
      <c r="G108" s="103"/>
      <c r="H108" s="134"/>
      <c r="I108" s="135"/>
      <c r="J108" s="103">
        <v>18.375</v>
      </c>
      <c r="K108" s="103">
        <v>1420</v>
      </c>
      <c r="L108" s="136">
        <v>78.078149187306508</v>
      </c>
      <c r="M108" s="103">
        <f t="shared" ref="M108:O108" si="86">AVERAGE(M96:M107)</f>
        <v>18.375</v>
      </c>
      <c r="N108" s="103">
        <f t="shared" si="86"/>
        <v>1219.1735055318647</v>
      </c>
      <c r="O108" s="136">
        <f t="shared" si="86"/>
        <v>67.04458386377793</v>
      </c>
      <c r="P108" s="84">
        <f t="shared" ref="P108:P116" si="87">M108-J108</f>
        <v>0</v>
      </c>
      <c r="Q108" s="119">
        <f t="shared" ref="Q108:Q116" si="88">O108-L108</f>
        <v>-11.033565323528578</v>
      </c>
      <c r="R108" s="137">
        <f t="shared" ref="R108:R116" si="89">O108/L108</f>
        <v>0.85868561898080509</v>
      </c>
      <c r="S108" s="911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0</v>
      </c>
      <c r="AE108" s="139">
        <f>SUM(AE96:AE107)</f>
        <v>1</v>
      </c>
      <c r="AF108" s="84">
        <f t="shared" si="69"/>
        <v>-200.82649446813525</v>
      </c>
      <c r="AG108" s="654">
        <f t="shared" si="70"/>
        <v>0.8585728912196231</v>
      </c>
      <c r="AH108" s="894"/>
      <c r="AK108" s="404"/>
    </row>
    <row r="109" spans="1:37" ht="19.2" customHeight="1">
      <c r="A109" s="912" t="s">
        <v>1060</v>
      </c>
      <c r="B109" s="650" t="s">
        <v>165</v>
      </c>
      <c r="C109" s="657"/>
      <c r="D109" s="264" t="s">
        <v>133</v>
      </c>
      <c r="E109" s="72"/>
      <c r="F109" s="73">
        <v>29.965493443754308</v>
      </c>
      <c r="G109" s="74">
        <v>1527</v>
      </c>
      <c r="H109" s="75">
        <f t="shared" ref="H109:H119" si="90">F109*G109</f>
        <v>45757.308488612827</v>
      </c>
      <c r="I109" s="650"/>
      <c r="J109" s="76">
        <v>18</v>
      </c>
      <c r="K109" s="74">
        <v>1200</v>
      </c>
      <c r="L109" s="77">
        <v>66.666666666666671</v>
      </c>
      <c r="M109" s="648">
        <v>18</v>
      </c>
      <c r="N109" s="74">
        <f t="shared" ref="N109:N116" si="91">G109/W109*60</f>
        <v>1053.1034482758619</v>
      </c>
      <c r="O109" s="77">
        <f t="shared" ref="O109:O116" si="92">N109/M109</f>
        <v>58.505747126436773</v>
      </c>
      <c r="P109" s="78">
        <f t="shared" si="87"/>
        <v>0</v>
      </c>
      <c r="Q109" s="79">
        <f t="shared" si="88"/>
        <v>-8.160919540229898</v>
      </c>
      <c r="R109" s="651">
        <f t="shared" si="89"/>
        <v>0.87758620689655154</v>
      </c>
      <c r="S109" s="915">
        <f>R121</f>
        <v>0.90699872225554024</v>
      </c>
      <c r="T109" s="265">
        <v>0.5</v>
      </c>
      <c r="U109" s="265">
        <v>0.56041666666666667</v>
      </c>
      <c r="V109" s="266">
        <v>5</v>
      </c>
      <c r="W109" s="647">
        <f t="shared" si="83"/>
        <v>87.000000000000014</v>
      </c>
      <c r="X109" s="83"/>
      <c r="Y109" s="83"/>
      <c r="Z109" s="84"/>
      <c r="AA109" s="84"/>
      <c r="AB109" s="895"/>
      <c r="AC109" s="895"/>
      <c r="AD109" s="660"/>
      <c r="AE109" s="660"/>
      <c r="AF109" s="78">
        <f t="shared" si="69"/>
        <v>-146.89655172413813</v>
      </c>
      <c r="AG109" s="160">
        <f t="shared" si="70"/>
        <v>0.87758620689655154</v>
      </c>
      <c r="AH109" s="894">
        <f>AG121</f>
        <v>0.92001854474523059</v>
      </c>
      <c r="AJ109" s="62" t="str">
        <f>A109</f>
        <v>綜合一組
(ET-55)</v>
      </c>
      <c r="AK109" s="404">
        <f>AVERAGE(AK110:AK120)</f>
        <v>6.2857142857143051</v>
      </c>
    </row>
    <row r="110" spans="1:37" ht="19.2" customHeight="1">
      <c r="A110" s="913"/>
      <c r="B110" s="650" t="s">
        <v>165</v>
      </c>
      <c r="C110" s="213"/>
      <c r="D110" s="71" t="s">
        <v>992</v>
      </c>
      <c r="E110" s="215"/>
      <c r="F110" s="73">
        <v>32.42</v>
      </c>
      <c r="G110" s="212">
        <v>1229</v>
      </c>
      <c r="H110" s="75">
        <f t="shared" si="90"/>
        <v>39844.18</v>
      </c>
      <c r="I110" s="650">
        <v>1</v>
      </c>
      <c r="J110" s="76">
        <v>15</v>
      </c>
      <c r="K110" s="74">
        <v>1200</v>
      </c>
      <c r="L110" s="77">
        <v>80</v>
      </c>
      <c r="M110" s="648">
        <v>15</v>
      </c>
      <c r="N110" s="74">
        <f t="shared" si="91"/>
        <v>1084.4117647058836</v>
      </c>
      <c r="O110" s="77">
        <f t="shared" si="92"/>
        <v>72.294117647058911</v>
      </c>
      <c r="P110" s="78">
        <f t="shared" si="87"/>
        <v>0</v>
      </c>
      <c r="Q110" s="79">
        <f t="shared" si="88"/>
        <v>-7.7058823529410887</v>
      </c>
      <c r="R110" s="651">
        <f t="shared" si="89"/>
        <v>0.90367647058823641</v>
      </c>
      <c r="S110" s="901"/>
      <c r="T110" s="265">
        <v>0.56458333333333333</v>
      </c>
      <c r="U110" s="265">
        <v>0.61180555555555549</v>
      </c>
      <c r="V110" s="266">
        <v>6</v>
      </c>
      <c r="W110" s="647">
        <f t="shared" si="83"/>
        <v>67.999999999999915</v>
      </c>
      <c r="X110" s="227"/>
      <c r="Y110" s="227"/>
      <c r="Z110" s="84"/>
      <c r="AA110" s="84"/>
      <c r="AB110" s="895"/>
      <c r="AC110" s="895"/>
      <c r="AD110" s="660"/>
      <c r="AE110" s="660"/>
      <c r="AF110" s="78">
        <f t="shared" si="69"/>
        <v>-115.58823529411643</v>
      </c>
      <c r="AG110" s="160">
        <f t="shared" si="70"/>
        <v>0.9036764705882363</v>
      </c>
      <c r="AH110" s="894"/>
      <c r="AJ110" s="405">
        <f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913"/>
      <c r="B111" s="650" t="s">
        <v>165</v>
      </c>
      <c r="C111" s="213"/>
      <c r="D111" s="214" t="s">
        <v>109</v>
      </c>
      <c r="E111" s="215"/>
      <c r="F111" s="73">
        <v>34.229999999999997</v>
      </c>
      <c r="G111" s="85">
        <v>998.19999999999993</v>
      </c>
      <c r="H111" s="75">
        <f t="shared" si="90"/>
        <v>34168.385999999991</v>
      </c>
      <c r="I111" s="66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1"/>
        <v>2065.2413793103406</v>
      </c>
      <c r="O111" s="77">
        <f t="shared" si="92"/>
        <v>158.86472148541083</v>
      </c>
      <c r="P111" s="78">
        <f t="shared" si="87"/>
        <v>0</v>
      </c>
      <c r="Q111" s="79">
        <f t="shared" si="88"/>
        <v>-14.21220159151224</v>
      </c>
      <c r="R111" s="651">
        <f t="shared" si="89"/>
        <v>0.91788505747126259</v>
      </c>
      <c r="S111" s="901"/>
      <c r="T111" s="265">
        <v>0.62708333333333321</v>
      </c>
      <c r="U111" s="265">
        <v>0.64722222222222214</v>
      </c>
      <c r="V111" s="266">
        <v>22</v>
      </c>
      <c r="W111" s="647">
        <f t="shared" si="83"/>
        <v>29.000000000000057</v>
      </c>
      <c r="X111" s="83">
        <v>0.6166666666666667</v>
      </c>
      <c r="Y111" s="83">
        <v>0.62638888888888888</v>
      </c>
      <c r="Z111" s="84"/>
      <c r="AA111" s="84"/>
      <c r="AB111" s="895"/>
      <c r="AC111" s="895"/>
      <c r="AD111" s="660"/>
      <c r="AE111" s="660"/>
      <c r="AF111" s="78">
        <f t="shared" si="69"/>
        <v>-184.75862068965944</v>
      </c>
      <c r="AG111" s="160">
        <f t="shared" si="70"/>
        <v>0.91788505747126248</v>
      </c>
      <c r="AH111" s="894"/>
      <c r="AJ111" s="405">
        <f t="shared" ref="AJ111:AJ120" si="93">IF((IF(V111&lt;10,V111,(X111-U110)*1440))=0,"",IF(V111&lt;10,V111,(X111-U110)*1440))</f>
        <v>7.000000000000135</v>
      </c>
      <c r="AK111" s="406">
        <f t="shared" ref="AK111:AK120" si="94">IF(AJ111&gt;4,AJ111,"")</f>
        <v>7.000000000000135</v>
      </c>
    </row>
    <row r="112" spans="1:37" ht="19.2" customHeight="1">
      <c r="A112" s="913"/>
      <c r="B112" s="650" t="s">
        <v>165</v>
      </c>
      <c r="C112" s="213"/>
      <c r="D112" s="214" t="s">
        <v>110</v>
      </c>
      <c r="E112" s="114"/>
      <c r="F112" s="73">
        <v>35.83</v>
      </c>
      <c r="G112" s="85">
        <v>2116.8000000000002</v>
      </c>
      <c r="H112" s="75">
        <f t="shared" si="90"/>
        <v>75844.944000000003</v>
      </c>
      <c r="I112" s="660">
        <v>1</v>
      </c>
      <c r="J112" s="76">
        <v>11</v>
      </c>
      <c r="K112" s="74">
        <v>2250</v>
      </c>
      <c r="L112" s="77">
        <v>204.54545454545453</v>
      </c>
      <c r="M112" s="648">
        <v>11</v>
      </c>
      <c r="N112" s="74">
        <f t="shared" si="91"/>
        <v>2082.0983606557402</v>
      </c>
      <c r="O112" s="77">
        <f t="shared" si="92"/>
        <v>189.28166915052182</v>
      </c>
      <c r="P112" s="78">
        <f t="shared" si="87"/>
        <v>0</v>
      </c>
      <c r="Q112" s="79">
        <f t="shared" si="88"/>
        <v>-15.263785394932711</v>
      </c>
      <c r="R112" s="651">
        <f t="shared" si="89"/>
        <v>0.92537704918032893</v>
      </c>
      <c r="S112" s="901"/>
      <c r="T112" s="265">
        <v>0.6513888888888888</v>
      </c>
      <c r="U112" s="265">
        <v>0.69374999999999987</v>
      </c>
      <c r="V112" s="266">
        <v>6</v>
      </c>
      <c r="W112" s="647">
        <f t="shared" si="83"/>
        <v>60.999999999999943</v>
      </c>
      <c r="X112" s="253"/>
      <c r="Y112" s="253"/>
      <c r="Z112" s="84"/>
      <c r="AA112" s="84"/>
      <c r="AB112" s="895"/>
      <c r="AC112" s="895"/>
      <c r="AD112" s="660"/>
      <c r="AE112" s="660"/>
      <c r="AF112" s="78">
        <f t="shared" si="69"/>
        <v>-167.90163934425982</v>
      </c>
      <c r="AG112" s="160">
        <f t="shared" si="70"/>
        <v>0.92537704918032893</v>
      </c>
      <c r="AH112" s="894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913"/>
      <c r="B113" s="650" t="s">
        <v>166</v>
      </c>
      <c r="C113" s="213"/>
      <c r="D113" s="214" t="s">
        <v>134</v>
      </c>
      <c r="E113" s="114"/>
      <c r="F113" s="73">
        <v>55.56</v>
      </c>
      <c r="G113" s="85">
        <v>1108</v>
      </c>
      <c r="H113" s="75">
        <f t="shared" si="90"/>
        <v>61560.480000000003</v>
      </c>
      <c r="I113" s="660"/>
      <c r="J113" s="76">
        <v>16</v>
      </c>
      <c r="K113" s="74">
        <v>1440</v>
      </c>
      <c r="L113" s="77">
        <v>90</v>
      </c>
      <c r="M113" s="653">
        <v>16</v>
      </c>
      <c r="N113" s="74">
        <f t="shared" si="91"/>
        <v>1329.6000000000004</v>
      </c>
      <c r="O113" s="77">
        <f t="shared" si="92"/>
        <v>83.100000000000023</v>
      </c>
      <c r="P113" s="78">
        <f t="shared" si="87"/>
        <v>0</v>
      </c>
      <c r="Q113" s="79">
        <f t="shared" si="88"/>
        <v>-6.8999999999999773</v>
      </c>
      <c r="R113" s="651">
        <f t="shared" si="89"/>
        <v>0.92333333333333356</v>
      </c>
      <c r="S113" s="901"/>
      <c r="T113" s="265">
        <v>0.73402777777777761</v>
      </c>
      <c r="U113" s="265">
        <v>0.76874999999999982</v>
      </c>
      <c r="V113" s="266">
        <v>5</v>
      </c>
      <c r="W113" s="647">
        <f t="shared" si="83"/>
        <v>49.999999999999986</v>
      </c>
      <c r="X113" s="253"/>
      <c r="Y113" s="253"/>
      <c r="Z113" s="254"/>
      <c r="AA113" s="254"/>
      <c r="AB113" s="895"/>
      <c r="AC113" s="895"/>
      <c r="AD113" s="258">
        <v>1</v>
      </c>
      <c r="AE113" s="258"/>
      <c r="AF113" s="78">
        <f t="shared" si="69"/>
        <v>-110.39999999999964</v>
      </c>
      <c r="AG113" s="160">
        <f t="shared" si="70"/>
        <v>0.92333333333333356</v>
      </c>
      <c r="AH113" s="894"/>
      <c r="AJ113" s="405">
        <f t="shared" si="93"/>
        <v>5</v>
      </c>
      <c r="AK113" s="406">
        <f t="shared" si="94"/>
        <v>5</v>
      </c>
    </row>
    <row r="114" spans="1:37" s="255" customFormat="1" ht="19.2" customHeight="1">
      <c r="A114" s="913"/>
      <c r="B114" s="650" t="s">
        <v>166</v>
      </c>
      <c r="C114" s="213"/>
      <c r="D114" s="113" t="s">
        <v>135</v>
      </c>
      <c r="E114" s="72"/>
      <c r="F114" s="73">
        <v>58.17</v>
      </c>
      <c r="G114" s="74">
        <v>1085</v>
      </c>
      <c r="H114" s="75">
        <f t="shared" si="90"/>
        <v>63114.450000000004</v>
      </c>
      <c r="I114" s="660"/>
      <c r="J114" s="76">
        <v>14</v>
      </c>
      <c r="K114" s="74">
        <v>1440</v>
      </c>
      <c r="L114" s="77">
        <v>102.85714285714286</v>
      </c>
      <c r="M114" s="653">
        <v>15</v>
      </c>
      <c r="N114" s="74">
        <f t="shared" si="91"/>
        <v>1328.5714285714289</v>
      </c>
      <c r="O114" s="77">
        <f t="shared" si="92"/>
        <v>88.571428571428598</v>
      </c>
      <c r="P114" s="78">
        <f t="shared" si="87"/>
        <v>1</v>
      </c>
      <c r="Q114" s="79">
        <f t="shared" si="88"/>
        <v>-14.285714285714263</v>
      </c>
      <c r="R114" s="651">
        <f t="shared" si="89"/>
        <v>0.86111111111111138</v>
      </c>
      <c r="S114" s="901"/>
      <c r="T114" s="265">
        <v>0.77291666666666647</v>
      </c>
      <c r="U114" s="265">
        <v>0.80694444444444424</v>
      </c>
      <c r="V114" s="266">
        <v>6</v>
      </c>
      <c r="W114" s="647">
        <f t="shared" si="83"/>
        <v>48.999999999999986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-111.4285714285711</v>
      </c>
      <c r="AG114" s="160">
        <f t="shared" si="70"/>
        <v>0.92261904761904789</v>
      </c>
      <c r="AH114" s="894"/>
      <c r="AJ114" s="405">
        <f t="shared" si="93"/>
        <v>6</v>
      </c>
      <c r="AK114" s="406">
        <f t="shared" si="94"/>
        <v>6</v>
      </c>
    </row>
    <row r="115" spans="1:37" s="255" customFormat="1" ht="19.2" customHeight="1">
      <c r="A115" s="913"/>
      <c r="B115" s="650" t="s">
        <v>166</v>
      </c>
      <c r="C115" s="213"/>
      <c r="D115" s="113" t="s">
        <v>156</v>
      </c>
      <c r="E115" s="114"/>
      <c r="F115" s="73">
        <v>51.06</v>
      </c>
      <c r="G115" s="268">
        <v>1443</v>
      </c>
      <c r="H115" s="75">
        <f t="shared" si="90"/>
        <v>73679.58</v>
      </c>
      <c r="I115" s="660"/>
      <c r="J115" s="76">
        <v>16</v>
      </c>
      <c r="K115" s="74">
        <v>1500</v>
      </c>
      <c r="L115" s="77">
        <v>93.75</v>
      </c>
      <c r="M115" s="653">
        <v>16</v>
      </c>
      <c r="N115" s="74">
        <f t="shared" si="91"/>
        <v>1396.4516129032345</v>
      </c>
      <c r="O115" s="77">
        <f t="shared" si="92"/>
        <v>87.278225806452156</v>
      </c>
      <c r="P115" s="78">
        <f t="shared" si="87"/>
        <v>0</v>
      </c>
      <c r="Q115" s="79">
        <f t="shared" si="88"/>
        <v>-6.4717741935478443</v>
      </c>
      <c r="R115" s="651">
        <f t="shared" si="89"/>
        <v>0.9309677419354897</v>
      </c>
      <c r="S115" s="901"/>
      <c r="T115" s="265">
        <v>0.81180555555555556</v>
      </c>
      <c r="U115" s="265">
        <v>0.85486111111111085</v>
      </c>
      <c r="V115" s="266">
        <v>7</v>
      </c>
      <c r="W115" s="647">
        <f t="shared" si="83"/>
        <v>61.999999999999616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-103.54838709676551</v>
      </c>
      <c r="AG115" s="160">
        <f t="shared" si="70"/>
        <v>0.9309677419354897</v>
      </c>
      <c r="AH115" s="894"/>
      <c r="AJ115" s="405">
        <f t="shared" si="93"/>
        <v>7</v>
      </c>
      <c r="AK115" s="406">
        <f t="shared" si="94"/>
        <v>7</v>
      </c>
    </row>
    <row r="116" spans="1:37" s="255" customFormat="1" ht="19.2" customHeight="1">
      <c r="A116" s="913"/>
      <c r="B116" s="650" t="s">
        <v>166</v>
      </c>
      <c r="C116" s="86"/>
      <c r="D116" s="113" t="s">
        <v>151</v>
      </c>
      <c r="E116" s="114"/>
      <c r="F116" s="73">
        <v>50.49</v>
      </c>
      <c r="G116" s="268">
        <v>1295</v>
      </c>
      <c r="H116" s="75">
        <f t="shared" si="90"/>
        <v>65384.55</v>
      </c>
      <c r="I116" s="660"/>
      <c r="J116" s="76">
        <v>14</v>
      </c>
      <c r="K116" s="74">
        <v>1440</v>
      </c>
      <c r="L116" s="77">
        <v>102.85714285714286</v>
      </c>
      <c r="M116" s="653">
        <v>15</v>
      </c>
      <c r="N116" s="74">
        <f t="shared" si="91"/>
        <v>1363.1578947368432</v>
      </c>
      <c r="O116" s="77">
        <f t="shared" si="92"/>
        <v>90.877192982456208</v>
      </c>
      <c r="P116" s="78">
        <f t="shared" si="87"/>
        <v>1</v>
      </c>
      <c r="Q116" s="79">
        <f t="shared" si="88"/>
        <v>-11.979949874686653</v>
      </c>
      <c r="R116" s="651">
        <f t="shared" si="89"/>
        <v>0.88352826510721305</v>
      </c>
      <c r="S116" s="901"/>
      <c r="T116" s="265">
        <v>0.85972222222222194</v>
      </c>
      <c r="U116" s="265">
        <v>0.89930555555555525</v>
      </c>
      <c r="V116" s="266">
        <v>7</v>
      </c>
      <c r="W116" s="647">
        <f t="shared" si="83"/>
        <v>56.999999999999957</v>
      </c>
      <c r="X116" s="253"/>
      <c r="Y116" s="253"/>
      <c r="Z116" s="254"/>
      <c r="AA116" s="254"/>
      <c r="AB116" s="895"/>
      <c r="AC116" s="895"/>
      <c r="AD116" s="258"/>
      <c r="AE116" s="258"/>
      <c r="AF116" s="78">
        <f t="shared" si="69"/>
        <v>-76.842105263156782</v>
      </c>
      <c r="AG116" s="160">
        <f t="shared" si="70"/>
        <v>0.94663742690058561</v>
      </c>
      <c r="AH116" s="894"/>
      <c r="AJ116" s="405">
        <f t="shared" si="93"/>
        <v>7</v>
      </c>
      <c r="AK116" s="406">
        <f t="shared" si="94"/>
        <v>7</v>
      </c>
    </row>
    <row r="117" spans="1:37" s="255" customFormat="1" ht="19.2" customHeight="1">
      <c r="A117" s="913"/>
      <c r="B117" s="650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660"/>
      <c r="J117" s="76"/>
      <c r="K117" s="74"/>
      <c r="L117" s="77"/>
      <c r="M117" s="653"/>
      <c r="N117" s="74"/>
      <c r="O117" s="77"/>
      <c r="P117" s="78"/>
      <c r="Q117" s="79"/>
      <c r="R117" s="651"/>
      <c r="S117" s="901"/>
      <c r="T117" s="265"/>
      <c r="U117" s="265"/>
      <c r="V117" s="266"/>
      <c r="W117" s="647">
        <f t="shared" si="83"/>
        <v>0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0</v>
      </c>
      <c r="AG117" s="160" t="e">
        <f t="shared" si="70"/>
        <v>#DIV/0!</v>
      </c>
      <c r="AH117" s="894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913"/>
      <c r="B118" s="650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660"/>
      <c r="J118" s="76"/>
      <c r="K118" s="74"/>
      <c r="L118" s="77"/>
      <c r="M118" s="653"/>
      <c r="N118" s="74"/>
      <c r="O118" s="77"/>
      <c r="P118" s="78"/>
      <c r="Q118" s="79"/>
      <c r="R118" s="651"/>
      <c r="S118" s="901"/>
      <c r="T118" s="265"/>
      <c r="U118" s="265"/>
      <c r="V118" s="266"/>
      <c r="W118" s="647">
        <f t="shared" si="83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913"/>
      <c r="B119" s="650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660"/>
      <c r="J119" s="76"/>
      <c r="K119" s="74"/>
      <c r="L119" s="77"/>
      <c r="M119" s="653"/>
      <c r="N119" s="74"/>
      <c r="O119" s="77"/>
      <c r="P119" s="78"/>
      <c r="Q119" s="79"/>
      <c r="R119" s="651"/>
      <c r="S119" s="901"/>
      <c r="T119" s="265"/>
      <c r="U119" s="265"/>
      <c r="V119" s="266"/>
      <c r="W119" s="647">
        <f t="shared" si="83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913"/>
      <c r="B120" s="65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660"/>
      <c r="J120" s="216"/>
      <c r="K120" s="270"/>
      <c r="L120" s="77"/>
      <c r="M120" s="653"/>
      <c r="N120" s="217"/>
      <c r="O120" s="262"/>
      <c r="P120" s="197"/>
      <c r="Q120" s="79"/>
      <c r="R120" s="651"/>
      <c r="S120" s="901"/>
      <c r="T120" s="265"/>
      <c r="U120" s="265"/>
      <c r="V120" s="266"/>
      <c r="W120" s="647">
        <f t="shared" si="83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3"/>
        <v/>
      </c>
      <c r="AK120" s="406" t="str">
        <f t="shared" si="94"/>
        <v/>
      </c>
    </row>
    <row r="121" spans="1:37" ht="19.2" customHeight="1">
      <c r="A121" s="914"/>
      <c r="B121" s="156">
        <v>0</v>
      </c>
      <c r="C121" s="132" t="s">
        <v>544</v>
      </c>
      <c r="D121" s="271" t="s">
        <v>530</v>
      </c>
      <c r="E121" s="272"/>
      <c r="F121" s="205"/>
      <c r="G121" s="273"/>
      <c r="H121" s="274"/>
      <c r="I121" s="275"/>
      <c r="J121" s="238">
        <v>14.625</v>
      </c>
      <c r="K121" s="238">
        <v>1590</v>
      </c>
      <c r="L121" s="239">
        <v>114.21916625041625</v>
      </c>
      <c r="M121" s="238">
        <f>AVERAGE(M109:M120)</f>
        <v>14.875</v>
      </c>
      <c r="N121" s="238">
        <f t="shared" ref="N121:O121" si="95">AVERAGE(N109:N120)</f>
        <v>1462.8294861449167</v>
      </c>
      <c r="O121" s="239">
        <f t="shared" si="95"/>
        <v>103.59663784622066</v>
      </c>
      <c r="P121" s="78">
        <f t="shared" ref="P121:P129" si="96">M121-J121</f>
        <v>0.25</v>
      </c>
      <c r="Q121" s="79">
        <f t="shared" ref="Q121:Q129" si="97">O121-L121</f>
        <v>-10.622528404195592</v>
      </c>
      <c r="R121" s="209">
        <f t="shared" ref="R121:R129" si="98">O121/L121</f>
        <v>0.90699872225554024</v>
      </c>
      <c r="S121" s="909"/>
      <c r="T121" s="198"/>
      <c r="U121" s="198"/>
      <c r="V121" s="74"/>
      <c r="W121" s="647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1</v>
      </c>
      <c r="AE121" s="139">
        <f>SUM(AE109:AE120)</f>
        <v>0</v>
      </c>
      <c r="AF121" s="78">
        <f>N121-K121</f>
        <v>-127.1705138550833</v>
      </c>
      <c r="AG121" s="160">
        <f>N121/K121</f>
        <v>0.92001854474523059</v>
      </c>
      <c r="AH121" s="894"/>
    </row>
    <row r="122" spans="1:37" ht="19.2" customHeight="1">
      <c r="A122" s="916" t="s">
        <v>1061</v>
      </c>
      <c r="B122" s="168" t="s">
        <v>166</v>
      </c>
      <c r="C122" s="200"/>
      <c r="D122" s="214" t="s">
        <v>123</v>
      </c>
      <c r="E122" s="72"/>
      <c r="F122" s="73">
        <v>51.44</v>
      </c>
      <c r="G122" s="74">
        <v>1162</v>
      </c>
      <c r="H122" s="75">
        <f t="shared" ref="H122:H132" si="99">F122*G122</f>
        <v>59773.279999999999</v>
      </c>
      <c r="I122" s="650"/>
      <c r="J122" s="76">
        <v>20</v>
      </c>
      <c r="K122" s="74">
        <v>1440</v>
      </c>
      <c r="L122" s="77">
        <v>72</v>
      </c>
      <c r="M122" s="648">
        <v>21</v>
      </c>
      <c r="N122" s="212">
        <f t="shared" ref="N122:N129" si="100">G122/W122*60</f>
        <v>1223.157894736843</v>
      </c>
      <c r="O122" s="276">
        <f t="shared" ref="O122:O129" si="101">N122/M122</f>
        <v>58.245614035087762</v>
      </c>
      <c r="P122" s="140">
        <f t="shared" si="96"/>
        <v>1</v>
      </c>
      <c r="Q122" s="220">
        <f t="shared" si="97"/>
        <v>-13.754385964912238</v>
      </c>
      <c r="R122" s="141">
        <f t="shared" si="98"/>
        <v>0.80896686159844111</v>
      </c>
      <c r="S122" s="910">
        <f>R134</f>
        <v>0.92486399315804335</v>
      </c>
      <c r="T122" s="198">
        <v>0.5</v>
      </c>
      <c r="U122" s="198">
        <v>0.5395833333333333</v>
      </c>
      <c r="V122" s="266">
        <v>5</v>
      </c>
      <c r="W122" s="647">
        <f t="shared" si="83"/>
        <v>56.999999999999957</v>
      </c>
      <c r="X122" s="83"/>
      <c r="Y122" s="83"/>
      <c r="Z122" s="84"/>
      <c r="AA122" s="84"/>
      <c r="AB122" s="895"/>
      <c r="AC122" s="895"/>
      <c r="AD122" s="660"/>
      <c r="AE122" s="660"/>
      <c r="AF122" s="78">
        <f t="shared" si="69"/>
        <v>-216.84210526315701</v>
      </c>
      <c r="AG122" s="651">
        <f t="shared" si="70"/>
        <v>0.84941520467836318</v>
      </c>
      <c r="AH122" s="909">
        <f>AG134</f>
        <v>0.93657938926947537</v>
      </c>
      <c r="AJ122" s="62" t="str">
        <f>A122</f>
        <v>綜合二組
(ET-55)</v>
      </c>
      <c r="AK122" s="404">
        <f>AVERAGE(AK123:AK133)</f>
        <v>6.4285714285714901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1432</v>
      </c>
      <c r="H123" s="75">
        <f t="shared" si="99"/>
        <v>84015.44</v>
      </c>
      <c r="I123" s="660"/>
      <c r="J123" s="76">
        <v>19</v>
      </c>
      <c r="K123" s="74">
        <v>1440</v>
      </c>
      <c r="L123" s="77">
        <v>75.78947368421052</v>
      </c>
      <c r="M123" s="653">
        <v>19</v>
      </c>
      <c r="N123" s="85">
        <f t="shared" si="100"/>
        <v>1321.8461538461554</v>
      </c>
      <c r="O123" s="118">
        <f t="shared" si="101"/>
        <v>69.570850202429227</v>
      </c>
      <c r="P123" s="84">
        <f t="shared" si="96"/>
        <v>0</v>
      </c>
      <c r="Q123" s="119">
        <f t="shared" si="97"/>
        <v>-6.2186234817812931</v>
      </c>
      <c r="R123" s="654">
        <f t="shared" si="98"/>
        <v>0.91794871794871902</v>
      </c>
      <c r="S123" s="910"/>
      <c r="T123" s="198">
        <v>0.5444444444444444</v>
      </c>
      <c r="U123" s="198">
        <v>0.58958333333333324</v>
      </c>
      <c r="V123" s="266">
        <v>7</v>
      </c>
      <c r="W123" s="647">
        <f t="shared" si="83"/>
        <v>64.999999999999929</v>
      </c>
      <c r="X123" s="83"/>
      <c r="Y123" s="83"/>
      <c r="Z123" s="84"/>
      <c r="AA123" s="84"/>
      <c r="AB123" s="895"/>
      <c r="AC123" s="895"/>
      <c r="AD123" s="660"/>
      <c r="AE123" s="660"/>
      <c r="AF123" s="78">
        <f t="shared" si="69"/>
        <v>-118.1538461538446</v>
      </c>
      <c r="AG123" s="651">
        <f t="shared" si="70"/>
        <v>0.91794871794871902</v>
      </c>
      <c r="AH123" s="910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2014</v>
      </c>
      <c r="H124" s="75">
        <f t="shared" si="99"/>
        <v>119873.28000000001</v>
      </c>
      <c r="I124" s="277"/>
      <c r="J124" s="76">
        <v>21</v>
      </c>
      <c r="K124" s="74">
        <v>1385</v>
      </c>
      <c r="L124" s="77">
        <v>65.952380952380949</v>
      </c>
      <c r="M124" s="648">
        <v>21</v>
      </c>
      <c r="N124" s="212">
        <f t="shared" si="100"/>
        <v>1272.0000000000002</v>
      </c>
      <c r="O124" s="276">
        <f t="shared" si="101"/>
        <v>60.571428571428584</v>
      </c>
      <c r="P124" s="140">
        <f t="shared" si="96"/>
        <v>0</v>
      </c>
      <c r="Q124" s="220">
        <f t="shared" si="97"/>
        <v>-5.3809523809523654</v>
      </c>
      <c r="R124" s="141">
        <f t="shared" si="98"/>
        <v>0.91841155234657068</v>
      </c>
      <c r="S124" s="917"/>
      <c r="T124" s="198">
        <v>0.60486111111111096</v>
      </c>
      <c r="U124" s="198">
        <v>0.67083333333333317</v>
      </c>
      <c r="V124" s="266">
        <v>22</v>
      </c>
      <c r="W124" s="647">
        <f t="shared" si="83"/>
        <v>94.999999999999986</v>
      </c>
      <c r="X124" s="227">
        <v>0.59375</v>
      </c>
      <c r="Y124" s="227">
        <v>0.60416666666666663</v>
      </c>
      <c r="Z124" s="84"/>
      <c r="AA124" s="84"/>
      <c r="AB124" s="895"/>
      <c r="AC124" s="895"/>
      <c r="AD124" s="660"/>
      <c r="AE124" s="660"/>
      <c r="AF124" s="140">
        <f t="shared" si="69"/>
        <v>-112.99999999999977</v>
      </c>
      <c r="AG124" s="141">
        <f t="shared" si="70"/>
        <v>0.91841155234657057</v>
      </c>
      <c r="AH124" s="910"/>
      <c r="AJ124" s="405">
        <f t="shared" si="102"/>
        <v>6.0000000000001386</v>
      </c>
      <c r="AK124" s="406">
        <f t="shared" ref="AK124:AK133" si="103">IF(AJ124&gt;4,AJ124,"")</f>
        <v>6.0000000000001386</v>
      </c>
    </row>
    <row r="125" spans="1:37" ht="19.2" customHeight="1">
      <c r="A125" s="916"/>
      <c r="B125" s="168" t="s">
        <v>166</v>
      </c>
      <c r="C125" s="127"/>
      <c r="D125" s="71" t="s">
        <v>142</v>
      </c>
      <c r="E125" s="72"/>
      <c r="F125" s="73">
        <v>56.87</v>
      </c>
      <c r="G125" s="74">
        <v>1104</v>
      </c>
      <c r="H125" s="75">
        <f t="shared" si="99"/>
        <v>62784.479999999996</v>
      </c>
      <c r="I125" s="650"/>
      <c r="J125" s="76">
        <v>18</v>
      </c>
      <c r="K125" s="74">
        <v>1636</v>
      </c>
      <c r="L125" s="77">
        <v>90.888888888888886</v>
      </c>
      <c r="M125" s="648">
        <v>18</v>
      </c>
      <c r="N125" s="85">
        <f t="shared" si="100"/>
        <v>1577.1428571428567</v>
      </c>
      <c r="O125" s="118">
        <f t="shared" si="101"/>
        <v>87.619047619047592</v>
      </c>
      <c r="P125" s="84">
        <f t="shared" si="96"/>
        <v>0</v>
      </c>
      <c r="Q125" s="119">
        <f t="shared" si="97"/>
        <v>-3.2698412698412938</v>
      </c>
      <c r="R125" s="654">
        <f t="shared" si="98"/>
        <v>0.96402375130981466</v>
      </c>
      <c r="S125" s="917"/>
      <c r="T125" s="198">
        <v>0.71111111111111092</v>
      </c>
      <c r="U125" s="198">
        <v>0.74027777777777759</v>
      </c>
      <c r="V125" s="266">
        <v>5</v>
      </c>
      <c r="W125" s="647">
        <f t="shared" si="83"/>
        <v>42.000000000000014</v>
      </c>
      <c r="X125" s="93"/>
      <c r="Y125" s="93"/>
      <c r="Z125" s="84"/>
      <c r="AA125" s="84"/>
      <c r="AB125" s="895"/>
      <c r="AC125" s="895"/>
      <c r="AD125" s="660"/>
      <c r="AE125" s="660"/>
      <c r="AF125" s="78">
        <f t="shared" si="69"/>
        <v>-58.857142857143344</v>
      </c>
      <c r="AG125" s="651">
        <f t="shared" si="70"/>
        <v>0.96402375130981455</v>
      </c>
      <c r="AH125" s="911"/>
      <c r="AJ125" s="405">
        <f t="shared" si="102"/>
        <v>5</v>
      </c>
      <c r="AK125" s="406">
        <f t="shared" si="103"/>
        <v>5</v>
      </c>
    </row>
    <row r="126" spans="1:37" ht="19.2" customHeight="1">
      <c r="A126" s="916"/>
      <c r="B126" s="168" t="s">
        <v>166</v>
      </c>
      <c r="C126" s="660"/>
      <c r="D126" s="278" t="s">
        <v>143</v>
      </c>
      <c r="E126" s="215"/>
      <c r="F126" s="73">
        <v>50.67</v>
      </c>
      <c r="G126" s="85">
        <v>1538</v>
      </c>
      <c r="H126" s="75">
        <f t="shared" si="99"/>
        <v>77930.460000000006</v>
      </c>
      <c r="I126" s="660"/>
      <c r="J126" s="76">
        <v>18</v>
      </c>
      <c r="K126" s="74">
        <v>1500</v>
      </c>
      <c r="L126" s="77">
        <v>83.333333333333329</v>
      </c>
      <c r="M126" s="653">
        <v>18</v>
      </c>
      <c r="N126" s="212">
        <f t="shared" si="100"/>
        <v>1464.7619047619062</v>
      </c>
      <c r="O126" s="276">
        <f t="shared" si="101"/>
        <v>81.375661375661451</v>
      </c>
      <c r="P126" s="140">
        <f t="shared" si="96"/>
        <v>0</v>
      </c>
      <c r="Q126" s="220">
        <f t="shared" si="97"/>
        <v>-1.9576719576718773</v>
      </c>
      <c r="R126" s="141">
        <f t="shared" si="98"/>
        <v>0.97650793650793744</v>
      </c>
      <c r="S126" s="917"/>
      <c r="T126" s="198">
        <v>0.74444444444444424</v>
      </c>
      <c r="U126" s="198">
        <v>0.7881944444444442</v>
      </c>
      <c r="V126" s="266">
        <v>6</v>
      </c>
      <c r="W126" s="647">
        <f t="shared" si="83"/>
        <v>62.999999999999936</v>
      </c>
      <c r="X126" s="93"/>
      <c r="Y126" s="93"/>
      <c r="Z126" s="84"/>
      <c r="AA126" s="84"/>
      <c r="AB126" s="895"/>
      <c r="AC126" s="895"/>
      <c r="AD126" s="660"/>
      <c r="AE126" s="660"/>
      <c r="AF126" s="140">
        <f t="shared" si="69"/>
        <v>-35.23809523809382</v>
      </c>
      <c r="AG126" s="141">
        <f t="shared" si="70"/>
        <v>0.97650793650793744</v>
      </c>
      <c r="AH126" s="911"/>
      <c r="AJ126" s="405">
        <f t="shared" si="102"/>
        <v>6</v>
      </c>
      <c r="AK126" s="406">
        <f t="shared" si="103"/>
        <v>6</v>
      </c>
    </row>
    <row r="127" spans="1:37" ht="19.2" customHeight="1">
      <c r="A127" s="916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1234</v>
      </c>
      <c r="H127" s="75">
        <f t="shared" si="99"/>
        <v>70078.86</v>
      </c>
      <c r="I127" s="258"/>
      <c r="J127" s="76">
        <v>18</v>
      </c>
      <c r="K127" s="74">
        <v>1636</v>
      </c>
      <c r="L127" s="77">
        <v>90.888888888888886</v>
      </c>
      <c r="M127" s="648">
        <v>18</v>
      </c>
      <c r="N127" s="85">
        <f t="shared" si="100"/>
        <v>1542.5000000000005</v>
      </c>
      <c r="O127" s="118">
        <f t="shared" si="101"/>
        <v>85.694444444444471</v>
      </c>
      <c r="P127" s="84">
        <f t="shared" si="96"/>
        <v>0</v>
      </c>
      <c r="Q127" s="119">
        <f t="shared" si="97"/>
        <v>-5.1944444444444144</v>
      </c>
      <c r="R127" s="654">
        <f t="shared" si="98"/>
        <v>0.94284841075794656</v>
      </c>
      <c r="S127" s="917"/>
      <c r="T127" s="198">
        <v>0.79305555555555529</v>
      </c>
      <c r="U127" s="198">
        <v>0.82638888888888862</v>
      </c>
      <c r="V127" s="650">
        <v>7</v>
      </c>
      <c r="W127" s="647">
        <f t="shared" si="83"/>
        <v>47.999999999999986</v>
      </c>
      <c r="X127" s="93"/>
      <c r="Y127" s="93"/>
      <c r="Z127" s="84"/>
      <c r="AA127" s="84"/>
      <c r="AB127" s="895"/>
      <c r="AC127" s="895"/>
      <c r="AD127" s="660"/>
      <c r="AE127" s="660"/>
      <c r="AF127" s="140">
        <f t="shared" si="69"/>
        <v>-93.499999999999545</v>
      </c>
      <c r="AG127" s="141">
        <f t="shared" si="70"/>
        <v>0.94284841075794645</v>
      </c>
      <c r="AH127" s="911"/>
      <c r="AJ127" s="405">
        <f t="shared" si="102"/>
        <v>7</v>
      </c>
      <c r="AK127" s="406">
        <f t="shared" si="103"/>
        <v>7</v>
      </c>
    </row>
    <row r="128" spans="1:37" ht="19.2" customHeight="1">
      <c r="A128" s="916"/>
      <c r="B128" s="168" t="s">
        <v>166</v>
      </c>
      <c r="C128" s="190"/>
      <c r="D128" s="88" t="s">
        <v>190</v>
      </c>
      <c r="E128" s="114"/>
      <c r="F128" s="73">
        <v>47.6</v>
      </c>
      <c r="G128" s="85">
        <v>2033</v>
      </c>
      <c r="H128" s="75">
        <f t="shared" si="99"/>
        <v>96770.8</v>
      </c>
      <c r="I128" s="660"/>
      <c r="J128" s="76">
        <v>21</v>
      </c>
      <c r="K128" s="74">
        <v>1440</v>
      </c>
      <c r="L128" s="77">
        <v>68.571428571428569</v>
      </c>
      <c r="M128" s="653">
        <v>21</v>
      </c>
      <c r="N128" s="212">
        <f t="shared" si="100"/>
        <v>1370.5617977528088</v>
      </c>
      <c r="O128" s="276">
        <f t="shared" si="101"/>
        <v>65.264847512038514</v>
      </c>
      <c r="P128" s="140">
        <f t="shared" si="96"/>
        <v>0</v>
      </c>
      <c r="Q128" s="220">
        <f t="shared" si="97"/>
        <v>-3.3065810593900551</v>
      </c>
      <c r="R128" s="141">
        <f t="shared" si="98"/>
        <v>0.95177902621722832</v>
      </c>
      <c r="S128" s="917"/>
      <c r="T128" s="198">
        <v>0.84166666666666634</v>
      </c>
      <c r="U128" s="198">
        <v>0.9034722222222219</v>
      </c>
      <c r="V128" s="650">
        <v>22</v>
      </c>
      <c r="W128" s="647">
        <f t="shared" si="83"/>
        <v>89</v>
      </c>
      <c r="X128" s="93">
        <v>0.83124999999999993</v>
      </c>
      <c r="Y128" s="93">
        <v>0.84097222222222223</v>
      </c>
      <c r="Z128" s="84"/>
      <c r="AA128" s="84"/>
      <c r="AB128" s="895"/>
      <c r="AC128" s="895"/>
      <c r="AD128" s="660">
        <v>1</v>
      </c>
      <c r="AE128" s="660"/>
      <c r="AF128" s="78">
        <f t="shared" si="69"/>
        <v>-69.438202247191157</v>
      </c>
      <c r="AG128" s="651">
        <f t="shared" si="70"/>
        <v>0.95177902621722832</v>
      </c>
      <c r="AH128" s="911"/>
      <c r="AJ128" s="405">
        <f t="shared" si="102"/>
        <v>7.0000000000002949</v>
      </c>
      <c r="AK128" s="406">
        <f t="shared" si="103"/>
        <v>7.0000000000002949</v>
      </c>
    </row>
    <row r="129" spans="1:37" ht="19.2" customHeight="1">
      <c r="A129" s="916"/>
      <c r="B129" s="168" t="s">
        <v>166</v>
      </c>
      <c r="C129" s="190"/>
      <c r="D129" s="88" t="s">
        <v>941</v>
      </c>
      <c r="E129" s="90"/>
      <c r="F129" s="73">
        <v>57.3</v>
      </c>
      <c r="G129" s="85">
        <v>2700</v>
      </c>
      <c r="H129" s="75">
        <f t="shared" si="99"/>
        <v>154710</v>
      </c>
      <c r="I129" s="660"/>
      <c r="J129" s="76">
        <v>16</v>
      </c>
      <c r="K129" s="74">
        <v>1636</v>
      </c>
      <c r="L129" s="77">
        <v>102.25</v>
      </c>
      <c r="M129" s="648">
        <v>17</v>
      </c>
      <c r="N129" s="85">
        <f t="shared" si="100"/>
        <v>1572.8155339805833</v>
      </c>
      <c r="O129" s="118">
        <f t="shared" si="101"/>
        <v>92.518560822387258</v>
      </c>
      <c r="P129" s="84">
        <f t="shared" si="96"/>
        <v>1</v>
      </c>
      <c r="Q129" s="119">
        <f t="shared" si="97"/>
        <v>-9.7314391776127422</v>
      </c>
      <c r="R129" s="654">
        <f t="shared" si="98"/>
        <v>0.90482700070794386</v>
      </c>
      <c r="S129" s="917"/>
      <c r="T129" s="198">
        <v>0.90833333333333299</v>
      </c>
      <c r="U129" s="198">
        <v>0.97986111111111074</v>
      </c>
      <c r="V129" s="650">
        <v>7</v>
      </c>
      <c r="W129" s="647">
        <f t="shared" si="83"/>
        <v>102.99999999999996</v>
      </c>
      <c r="X129" s="93"/>
      <c r="Y129" s="93"/>
      <c r="Z129" s="84"/>
      <c r="AA129" s="84"/>
      <c r="AB129" s="895"/>
      <c r="AC129" s="895"/>
      <c r="AD129" s="660">
        <v>1</v>
      </c>
      <c r="AE129" s="660"/>
      <c r="AF129" s="140">
        <f t="shared" si="69"/>
        <v>-63.184466019416732</v>
      </c>
      <c r="AG129" s="141">
        <f t="shared" si="70"/>
        <v>0.96137868825219031</v>
      </c>
      <c r="AH129" s="911"/>
      <c r="AJ129" s="405">
        <f t="shared" si="102"/>
        <v>7</v>
      </c>
      <c r="AK129" s="406">
        <f t="shared" si="103"/>
        <v>7</v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660"/>
      <c r="J130" s="76"/>
      <c r="K130" s="74"/>
      <c r="L130" s="77"/>
      <c r="M130" s="129"/>
      <c r="N130" s="85"/>
      <c r="O130" s="118"/>
      <c r="P130" s="84"/>
      <c r="Q130" s="119"/>
      <c r="R130" s="654"/>
      <c r="S130" s="917"/>
      <c r="T130" s="198"/>
      <c r="U130" s="198"/>
      <c r="V130" s="650"/>
      <c r="W130" s="647">
        <f t="shared" si="83"/>
        <v>0</v>
      </c>
      <c r="X130" s="93"/>
      <c r="Y130" s="93"/>
      <c r="Z130" s="84"/>
      <c r="AA130" s="84"/>
      <c r="AB130" s="895"/>
      <c r="AC130" s="895"/>
      <c r="AD130" s="660"/>
      <c r="AE130" s="660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650"/>
      <c r="W131" s="647">
        <f t="shared" si="83"/>
        <v>0</v>
      </c>
      <c r="X131" s="93"/>
      <c r="Y131" s="93"/>
      <c r="Z131" s="84"/>
      <c r="AA131" s="84"/>
      <c r="AB131" s="895"/>
      <c r="AC131" s="895"/>
      <c r="AD131" s="660"/>
      <c r="AE131" s="660"/>
      <c r="AF131" s="78">
        <f t="shared" si="69"/>
        <v>0</v>
      </c>
      <c r="AG131" s="651" t="e">
        <f t="shared" si="70"/>
        <v>#DIV/0!</v>
      </c>
      <c r="AH131" s="911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660"/>
      <c r="J132" s="129"/>
      <c r="K132" s="85"/>
      <c r="L132" s="118"/>
      <c r="M132" s="653"/>
      <c r="N132" s="85"/>
      <c r="O132" s="118"/>
      <c r="P132" s="84"/>
      <c r="Q132" s="119"/>
      <c r="R132" s="654"/>
      <c r="S132" s="917"/>
      <c r="T132" s="198"/>
      <c r="U132" s="198"/>
      <c r="V132" s="650"/>
      <c r="W132" s="647">
        <f t="shared" si="83"/>
        <v>0</v>
      </c>
      <c r="X132" s="93"/>
      <c r="Y132" s="93"/>
      <c r="Z132" s="84"/>
      <c r="AA132" s="84"/>
      <c r="AB132" s="895"/>
      <c r="AC132" s="895"/>
      <c r="AD132" s="660"/>
      <c r="AE132" s="660"/>
      <c r="AF132" s="104"/>
      <c r="AG132" s="652"/>
      <c r="AH132" s="911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660"/>
      <c r="J133" s="129"/>
      <c r="K133" s="85"/>
      <c r="L133" s="118"/>
      <c r="M133" s="653"/>
      <c r="N133" s="85"/>
      <c r="O133" s="118"/>
      <c r="P133" s="84"/>
      <c r="Q133" s="119"/>
      <c r="R133" s="654"/>
      <c r="S133" s="917"/>
      <c r="T133" s="198"/>
      <c r="U133" s="198"/>
      <c r="V133" s="650"/>
      <c r="W133" s="282">
        <f t="shared" si="83"/>
        <v>0</v>
      </c>
      <c r="X133" s="93"/>
      <c r="Y133" s="93"/>
      <c r="Z133" s="84"/>
      <c r="AA133" s="84"/>
      <c r="AB133" s="895"/>
      <c r="AC133" s="895"/>
      <c r="AD133" s="660"/>
      <c r="AE133" s="660"/>
      <c r="AF133" s="104"/>
      <c r="AG133" s="652"/>
      <c r="AH133" s="911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916"/>
      <c r="B134" s="203">
        <v>0</v>
      </c>
      <c r="C134" s="132" t="s">
        <v>546</v>
      </c>
      <c r="D134" s="891" t="s">
        <v>530</v>
      </c>
      <c r="E134" s="891"/>
      <c r="F134" s="222"/>
      <c r="G134" s="103"/>
      <c r="H134" s="134"/>
      <c r="I134" s="283"/>
      <c r="J134" s="284">
        <v>18.875</v>
      </c>
      <c r="K134" s="284">
        <v>1514.125</v>
      </c>
      <c r="L134" s="285">
        <v>81.209299289891391</v>
      </c>
      <c r="M134" s="284">
        <f t="shared" ref="M134:O134" si="104">AVERAGE(M122:M133)</f>
        <v>19.125</v>
      </c>
      <c r="N134" s="284">
        <f t="shared" si="104"/>
        <v>1418.0982677776444</v>
      </c>
      <c r="O134" s="285">
        <f t="shared" si="104"/>
        <v>75.10755682281561</v>
      </c>
      <c r="P134" s="81">
        <f t="shared" ref="P134:P143" si="105">M134-J134</f>
        <v>0.25</v>
      </c>
      <c r="Q134" s="178">
        <f t="shared" ref="Q134:Q143" si="106">O134-L134</f>
        <v>-6.1017424670757805</v>
      </c>
      <c r="R134" s="286">
        <f t="shared" ref="R134:R143" si="107">O134/L134</f>
        <v>0.92486399315804335</v>
      </c>
      <c r="S134" s="910"/>
      <c r="T134" s="198"/>
      <c r="U134" s="198"/>
      <c r="V134" s="650"/>
      <c r="W134" s="650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2</v>
      </c>
      <c r="AE134" s="139">
        <f>SUM(AE122:AE133)</f>
        <v>0</v>
      </c>
      <c r="AF134" s="78">
        <f t="shared" si="69"/>
        <v>-96.026732222355577</v>
      </c>
      <c r="AG134" s="651">
        <f t="shared" si="70"/>
        <v>0.93657938926947537</v>
      </c>
      <c r="AH134" s="911"/>
    </row>
    <row r="135" spans="1:37" ht="19.2" customHeight="1">
      <c r="A135" s="897" t="s">
        <v>847</v>
      </c>
      <c r="B135" s="650" t="s">
        <v>166</v>
      </c>
      <c r="C135" s="660"/>
      <c r="D135" s="113" t="s">
        <v>120</v>
      </c>
      <c r="E135" s="114"/>
      <c r="F135" s="73">
        <v>54.09</v>
      </c>
      <c r="G135" s="85">
        <v>1700.8000000000002</v>
      </c>
      <c r="H135" s="287">
        <f t="shared" ref="H135:H146" si="108">F135*G135</f>
        <v>91996.272000000012</v>
      </c>
      <c r="I135" s="660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9">G135/W135*60</f>
        <v>1308.3076923076933</v>
      </c>
      <c r="O135" s="149">
        <f t="shared" ref="O135:O143" si="110">N135/M135</f>
        <v>81.76923076923083</v>
      </c>
      <c r="P135" s="84">
        <f t="shared" si="105"/>
        <v>0</v>
      </c>
      <c r="Q135" s="119">
        <f t="shared" si="106"/>
        <v>-11.98076923076917</v>
      </c>
      <c r="R135" s="654">
        <f t="shared" si="107"/>
        <v>0.87220512820512885</v>
      </c>
      <c r="S135" s="901">
        <f>R147</f>
        <v>0.92773508191060428</v>
      </c>
      <c r="T135" s="288">
        <v>0.45833333333333331</v>
      </c>
      <c r="U135" s="198">
        <v>0.51249999999999996</v>
      </c>
      <c r="V135" s="153">
        <v>5</v>
      </c>
      <c r="W135" s="289">
        <f t="shared" ref="W135:W147" si="111">(U135-T135)*24*60</f>
        <v>77.999999999999957</v>
      </c>
      <c r="X135" s="83"/>
      <c r="Y135" s="83"/>
      <c r="Z135" s="84"/>
      <c r="AA135" s="84"/>
      <c r="AB135" s="895"/>
      <c r="AC135" s="895"/>
      <c r="AD135" s="660"/>
      <c r="AE135" s="660"/>
      <c r="AF135" s="150">
        <f t="shared" si="69"/>
        <v>-191.69230769230671</v>
      </c>
      <c r="AG135" s="155">
        <f t="shared" si="70"/>
        <v>0.87220512820512885</v>
      </c>
      <c r="AH135" s="894">
        <f>AG147</f>
        <v>0.92900005538770736</v>
      </c>
      <c r="AJ135" s="62" t="str">
        <f>A135</f>
        <v>綜合三組
(ET-55)</v>
      </c>
      <c r="AK135" s="404">
        <f>AVERAGE(AK136:AK146)</f>
        <v>6.3749999999999947</v>
      </c>
    </row>
    <row r="136" spans="1:37" ht="19.2" customHeight="1">
      <c r="A136" s="898"/>
      <c r="B136" s="650" t="s">
        <v>166</v>
      </c>
      <c r="C136" s="660"/>
      <c r="D136" s="113" t="s">
        <v>196</v>
      </c>
      <c r="E136" s="114"/>
      <c r="F136" s="73">
        <v>57.3</v>
      </c>
      <c r="G136" s="85">
        <v>1201</v>
      </c>
      <c r="H136" s="116">
        <f t="shared" si="108"/>
        <v>68817.3</v>
      </c>
      <c r="I136" s="660"/>
      <c r="J136" s="76">
        <v>19</v>
      </c>
      <c r="K136" s="85">
        <v>1440</v>
      </c>
      <c r="L136" s="118">
        <v>75.78947368421052</v>
      </c>
      <c r="M136" s="653">
        <v>19</v>
      </c>
      <c r="N136" s="85">
        <f t="shared" si="109"/>
        <v>1359.6226415094347</v>
      </c>
      <c r="O136" s="118">
        <f t="shared" si="110"/>
        <v>71.559086395233408</v>
      </c>
      <c r="P136" s="84">
        <f t="shared" si="105"/>
        <v>0</v>
      </c>
      <c r="Q136" s="119">
        <f t="shared" si="106"/>
        <v>-4.2303872889771128</v>
      </c>
      <c r="R136" s="654">
        <f t="shared" si="107"/>
        <v>0.94418238993710757</v>
      </c>
      <c r="S136" s="901"/>
      <c r="T136" s="288">
        <v>0.51736111111111105</v>
      </c>
      <c r="U136" s="198">
        <v>0.55416666666666659</v>
      </c>
      <c r="V136" s="153">
        <v>7</v>
      </c>
      <c r="W136" s="289">
        <f t="shared" si="111"/>
        <v>52.999999999999972</v>
      </c>
      <c r="X136" s="83"/>
      <c r="Y136" s="83"/>
      <c r="Z136" s="84"/>
      <c r="AA136" s="84"/>
      <c r="AB136" s="895"/>
      <c r="AC136" s="895"/>
      <c r="AD136" s="660"/>
      <c r="AE136" s="660"/>
      <c r="AF136" s="78">
        <f t="shared" si="69"/>
        <v>-80.377358490565257</v>
      </c>
      <c r="AG136" s="160">
        <f t="shared" si="70"/>
        <v>0.94418238993710746</v>
      </c>
      <c r="AH136" s="894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650" t="s">
        <v>166</v>
      </c>
      <c r="C137" s="660"/>
      <c r="D137" s="113" t="s">
        <v>146</v>
      </c>
      <c r="E137" s="114"/>
      <c r="F137" s="73">
        <v>53.27</v>
      </c>
      <c r="G137" s="246">
        <v>1228</v>
      </c>
      <c r="H137" s="116">
        <f t="shared" si="108"/>
        <v>65415.560000000005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1339.6363636363644</v>
      </c>
      <c r="O137" s="149">
        <f t="shared" si="110"/>
        <v>83.727272727272776</v>
      </c>
      <c r="P137" s="84">
        <f t="shared" si="105"/>
        <v>0</v>
      </c>
      <c r="Q137" s="119">
        <f t="shared" si="106"/>
        <v>-10.022727272727224</v>
      </c>
      <c r="R137" s="654">
        <f t="shared" si="107"/>
        <v>0.8930909090909096</v>
      </c>
      <c r="S137" s="901"/>
      <c r="T137" s="198">
        <v>0.56944444444444431</v>
      </c>
      <c r="U137" s="198">
        <v>0.60763888888888873</v>
      </c>
      <c r="V137" s="290">
        <v>22</v>
      </c>
      <c r="W137" s="289">
        <f t="shared" si="111"/>
        <v>54.999999999999964</v>
      </c>
      <c r="X137" s="83">
        <v>0.55833333333333335</v>
      </c>
      <c r="Y137" s="83">
        <v>0.56805555555555554</v>
      </c>
      <c r="Z137" s="84"/>
      <c r="AA137" s="84"/>
      <c r="AB137" s="895"/>
      <c r="AC137" s="895"/>
      <c r="AD137" s="660"/>
      <c r="AE137" s="660"/>
      <c r="AF137" s="78">
        <f t="shared" si="69"/>
        <v>-160.36363636363558</v>
      </c>
      <c r="AG137" s="160">
        <f t="shared" si="70"/>
        <v>0.8930909090909096</v>
      </c>
      <c r="AH137" s="894"/>
      <c r="AJ137" s="405">
        <f t="shared" si="112"/>
        <v>6.0000000000001386</v>
      </c>
      <c r="AK137" s="406">
        <f t="shared" ref="AK137:AK146" si="113">IF(AJ137&gt;4,AJ137,"")</f>
        <v>6.0000000000001386</v>
      </c>
    </row>
    <row r="138" spans="1:37" ht="19.2" customHeight="1">
      <c r="A138" s="898"/>
      <c r="B138" s="650" t="s">
        <v>166</v>
      </c>
      <c r="C138" s="260"/>
      <c r="D138" s="113" t="s">
        <v>145</v>
      </c>
      <c r="E138" s="114"/>
      <c r="F138" s="73">
        <v>50.67</v>
      </c>
      <c r="G138" s="85">
        <v>1218</v>
      </c>
      <c r="H138" s="116">
        <f t="shared" si="108"/>
        <v>61716.060000000005</v>
      </c>
      <c r="I138" s="660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1305.0000000000011</v>
      </c>
      <c r="O138" s="118">
        <f t="shared" si="110"/>
        <v>72.500000000000057</v>
      </c>
      <c r="P138" s="84">
        <f t="shared" si="105"/>
        <v>0</v>
      </c>
      <c r="Q138" s="119">
        <f t="shared" si="106"/>
        <v>-10.833333333333272</v>
      </c>
      <c r="R138" s="654">
        <f t="shared" si="107"/>
        <v>0.87000000000000077</v>
      </c>
      <c r="S138" s="901"/>
      <c r="T138" s="198">
        <v>0.61249999999999982</v>
      </c>
      <c r="U138" s="198">
        <v>0.65138888888888868</v>
      </c>
      <c r="V138" s="290">
        <v>7</v>
      </c>
      <c r="W138" s="289">
        <f t="shared" si="111"/>
        <v>55.999999999999957</v>
      </c>
      <c r="X138" s="83"/>
      <c r="Y138" s="83"/>
      <c r="Z138" s="84"/>
      <c r="AA138" s="84"/>
      <c r="AB138" s="895"/>
      <c r="AC138" s="895"/>
      <c r="AD138" s="660"/>
      <c r="AE138" s="660"/>
      <c r="AF138" s="78">
        <f t="shared" si="69"/>
        <v>-194.99999999999886</v>
      </c>
      <c r="AG138" s="160">
        <f t="shared" si="70"/>
        <v>0.87000000000000077</v>
      </c>
      <c r="AH138" s="894"/>
      <c r="AJ138" s="405">
        <f t="shared" si="112"/>
        <v>7</v>
      </c>
      <c r="AK138" s="406">
        <f t="shared" si="113"/>
        <v>7</v>
      </c>
    </row>
    <row r="139" spans="1:37" ht="19.2" customHeight="1">
      <c r="A139" s="898"/>
      <c r="B139" s="650" t="s">
        <v>166</v>
      </c>
      <c r="C139" s="657"/>
      <c r="D139" s="71" t="s">
        <v>148</v>
      </c>
      <c r="E139" s="72"/>
      <c r="F139" s="73">
        <v>50.98</v>
      </c>
      <c r="G139" s="85">
        <v>1590</v>
      </c>
      <c r="H139" s="116">
        <f t="shared" si="108"/>
        <v>81058.2</v>
      </c>
      <c r="I139" s="66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1382.6086956521724</v>
      </c>
      <c r="O139" s="149">
        <f t="shared" si="110"/>
        <v>69.130434782608617</v>
      </c>
      <c r="P139" s="84">
        <f t="shared" si="105"/>
        <v>0</v>
      </c>
      <c r="Q139" s="119">
        <f t="shared" si="106"/>
        <v>-2.8695652173913828</v>
      </c>
      <c r="R139" s="654">
        <f t="shared" si="107"/>
        <v>0.96014492753623082</v>
      </c>
      <c r="S139" s="901"/>
      <c r="T139" s="198">
        <v>0.70833333333333337</v>
      </c>
      <c r="U139" s="198">
        <v>0.75625000000000009</v>
      </c>
      <c r="V139" s="291">
        <v>5</v>
      </c>
      <c r="W139" s="289">
        <f t="shared" si="111"/>
        <v>69.000000000000071</v>
      </c>
      <c r="X139" s="83"/>
      <c r="Y139" s="83"/>
      <c r="Z139" s="84"/>
      <c r="AA139" s="84"/>
      <c r="AB139" s="895"/>
      <c r="AC139" s="895"/>
      <c r="AD139" s="660"/>
      <c r="AE139" s="660"/>
      <c r="AF139" s="78">
        <f t="shared" si="69"/>
        <v>-57.391304347827599</v>
      </c>
      <c r="AG139" s="160">
        <f t="shared" si="70"/>
        <v>0.96014492753623082</v>
      </c>
      <c r="AH139" s="894"/>
      <c r="AJ139" s="405">
        <f t="shared" si="112"/>
        <v>5</v>
      </c>
      <c r="AK139" s="406">
        <f>IF(AJ139&gt;4,AJ139,"")</f>
        <v>5</v>
      </c>
    </row>
    <row r="140" spans="1:37" ht="19.2" customHeight="1">
      <c r="A140" s="899"/>
      <c r="B140" s="650" t="s">
        <v>166</v>
      </c>
      <c r="C140" s="657"/>
      <c r="D140" s="292" t="s">
        <v>149</v>
      </c>
      <c r="E140" s="114"/>
      <c r="F140" s="73">
        <v>50.92</v>
      </c>
      <c r="G140" s="85">
        <v>1645</v>
      </c>
      <c r="H140" s="116">
        <f t="shared" si="108"/>
        <v>83763.400000000009</v>
      </c>
      <c r="I140" s="66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1409.9999999999984</v>
      </c>
      <c r="O140" s="149">
        <f t="shared" si="110"/>
        <v>74.210526315789394</v>
      </c>
      <c r="P140" s="84">
        <f t="shared" si="105"/>
        <v>0</v>
      </c>
      <c r="Q140" s="119">
        <f t="shared" si="106"/>
        <v>-1.5789473684211259</v>
      </c>
      <c r="R140" s="654">
        <f t="shared" si="107"/>
        <v>0.97916666666666574</v>
      </c>
      <c r="S140" s="902"/>
      <c r="T140" s="232">
        <v>0.76111111111111118</v>
      </c>
      <c r="U140" s="293">
        <v>0.80972222222222234</v>
      </c>
      <c r="V140" s="294">
        <v>7</v>
      </c>
      <c r="W140" s="289">
        <f t="shared" si="111"/>
        <v>70.000000000000071</v>
      </c>
      <c r="X140" s="83"/>
      <c r="Y140" s="83"/>
      <c r="Z140" s="84"/>
      <c r="AA140" s="84"/>
      <c r="AB140" s="895"/>
      <c r="AC140" s="895"/>
      <c r="AD140" s="660"/>
      <c r="AE140" s="660">
        <v>1</v>
      </c>
      <c r="AF140" s="78">
        <f t="shared" si="69"/>
        <v>-30.000000000001592</v>
      </c>
      <c r="AG140" s="160">
        <f t="shared" si="70"/>
        <v>0.97916666666666552</v>
      </c>
      <c r="AH140" s="894"/>
      <c r="AJ140" s="405">
        <f t="shared" si="112"/>
        <v>7</v>
      </c>
      <c r="AK140" s="406">
        <f t="shared" si="113"/>
        <v>7</v>
      </c>
    </row>
    <row r="141" spans="1:37" ht="19.2" customHeight="1">
      <c r="A141" s="899"/>
      <c r="B141" s="650" t="s">
        <v>166</v>
      </c>
      <c r="C141" s="657"/>
      <c r="D141" s="71" t="s">
        <v>137</v>
      </c>
      <c r="E141" s="295"/>
      <c r="F141" s="73">
        <v>56.43</v>
      </c>
      <c r="G141" s="85">
        <v>1045</v>
      </c>
      <c r="H141" s="116">
        <f t="shared" si="108"/>
        <v>58969.35</v>
      </c>
      <c r="I141" s="660"/>
      <c r="J141" s="76">
        <v>16</v>
      </c>
      <c r="K141" s="74">
        <v>1500</v>
      </c>
      <c r="L141" s="77">
        <v>93.75</v>
      </c>
      <c r="M141" s="267">
        <v>16</v>
      </c>
      <c r="N141" s="85">
        <f t="shared" si="109"/>
        <v>1458.1395348837207</v>
      </c>
      <c r="O141" s="118">
        <f t="shared" si="110"/>
        <v>91.133720930232542</v>
      </c>
      <c r="P141" s="84">
        <f t="shared" si="105"/>
        <v>0</v>
      </c>
      <c r="Q141" s="119">
        <f t="shared" si="106"/>
        <v>-2.6162790697674581</v>
      </c>
      <c r="R141" s="654">
        <f t="shared" si="107"/>
        <v>0.97209302325581382</v>
      </c>
      <c r="S141" s="902"/>
      <c r="T141" s="232">
        <v>0.82500000000000007</v>
      </c>
      <c r="U141" s="293">
        <v>0.85486111111111118</v>
      </c>
      <c r="V141" s="86">
        <v>22</v>
      </c>
      <c r="W141" s="289">
        <f t="shared" si="111"/>
        <v>43.000000000000007</v>
      </c>
      <c r="X141" s="83">
        <v>0.81458333333333333</v>
      </c>
      <c r="Y141" s="83">
        <v>0.82430555555555562</v>
      </c>
      <c r="Z141" s="84"/>
      <c r="AA141" s="84"/>
      <c r="AB141" s="895"/>
      <c r="AC141" s="895"/>
      <c r="AD141" s="660"/>
      <c r="AE141" s="660"/>
      <c r="AF141" s="78">
        <f t="shared" si="69"/>
        <v>-41.860465116279329</v>
      </c>
      <c r="AG141" s="160">
        <f t="shared" si="70"/>
        <v>0.97209302325581382</v>
      </c>
      <c r="AH141" s="894"/>
      <c r="AJ141" s="405">
        <f>IF((IF(V141&lt;10,V141,(X141-U140)*1440))=0,"",IF(V141&lt;10,V141,(X141-U140)*1440))</f>
        <v>6.9999999999998153</v>
      </c>
      <c r="AK141" s="406">
        <f>IF(AJ141&gt;4,AJ141,"")</f>
        <v>6.9999999999998153</v>
      </c>
    </row>
    <row r="142" spans="1:37" ht="19.2" customHeight="1">
      <c r="A142" s="899"/>
      <c r="B142" s="650" t="s">
        <v>166</v>
      </c>
      <c r="C142" s="657"/>
      <c r="D142" s="71" t="s">
        <v>193</v>
      </c>
      <c r="E142" s="295"/>
      <c r="F142" s="73">
        <v>50.67</v>
      </c>
      <c r="G142" s="85">
        <v>1450</v>
      </c>
      <c r="H142" s="116">
        <f t="shared" si="108"/>
        <v>73471.5</v>
      </c>
      <c r="I142" s="66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1403.2258064516141</v>
      </c>
      <c r="O142" s="149">
        <f t="shared" si="110"/>
        <v>82.542694497153775</v>
      </c>
      <c r="P142" s="84">
        <f t="shared" si="105"/>
        <v>0</v>
      </c>
      <c r="Q142" s="119">
        <f t="shared" si="106"/>
        <v>-5.6925996204932829</v>
      </c>
      <c r="R142" s="654">
        <f t="shared" si="107"/>
        <v>0.93548387096774277</v>
      </c>
      <c r="S142" s="902"/>
      <c r="T142" s="232">
        <v>0.85902777777777783</v>
      </c>
      <c r="U142" s="293">
        <v>0.90208333333333335</v>
      </c>
      <c r="V142" s="86">
        <v>6</v>
      </c>
      <c r="W142" s="289">
        <f t="shared" si="111"/>
        <v>61.999999999999943</v>
      </c>
      <c r="X142" s="83"/>
      <c r="Y142" s="83"/>
      <c r="Z142" s="84"/>
      <c r="AA142" s="84"/>
      <c r="AB142" s="895"/>
      <c r="AC142" s="895"/>
      <c r="AD142" s="660"/>
      <c r="AE142" s="660"/>
      <c r="AF142" s="78">
        <f t="shared" si="69"/>
        <v>-96.774193548385938</v>
      </c>
      <c r="AG142" s="160">
        <f t="shared" si="70"/>
        <v>0.93548387096774266</v>
      </c>
      <c r="AH142" s="894"/>
      <c r="AJ142" s="405">
        <f t="shared" si="112"/>
        <v>6</v>
      </c>
      <c r="AK142" s="406">
        <f t="shared" si="113"/>
        <v>6</v>
      </c>
    </row>
    <row r="143" spans="1:37" ht="19.2" customHeight="1">
      <c r="A143" s="899"/>
      <c r="B143" s="650" t="s">
        <v>166</v>
      </c>
      <c r="C143" s="296"/>
      <c r="D143" s="113" t="s">
        <v>150</v>
      </c>
      <c r="E143" s="114"/>
      <c r="F143" s="73">
        <v>50.67</v>
      </c>
      <c r="G143" s="85">
        <v>1014</v>
      </c>
      <c r="H143" s="116">
        <f t="shared" si="108"/>
        <v>51379.380000000005</v>
      </c>
      <c r="I143" s="660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9"/>
        <v>1352</v>
      </c>
      <c r="O143" s="118">
        <f t="shared" si="110"/>
        <v>79.529411764705884</v>
      </c>
      <c r="P143" s="84">
        <f t="shared" si="105"/>
        <v>0</v>
      </c>
      <c r="Q143" s="119">
        <f t="shared" si="106"/>
        <v>-5.1764705882352899</v>
      </c>
      <c r="R143" s="654">
        <f t="shared" si="107"/>
        <v>0.93888888888888888</v>
      </c>
      <c r="S143" s="902"/>
      <c r="T143" s="232">
        <v>0.90625</v>
      </c>
      <c r="U143" s="293">
        <v>0.9375</v>
      </c>
      <c r="V143" s="86">
        <v>6</v>
      </c>
      <c r="W143" s="289">
        <f t="shared" si="111"/>
        <v>45</v>
      </c>
      <c r="X143" s="83"/>
      <c r="Y143" s="83"/>
      <c r="Z143" s="84"/>
      <c r="AA143" s="84"/>
      <c r="AB143" s="895"/>
      <c r="AC143" s="895"/>
      <c r="AD143" s="660"/>
      <c r="AE143" s="660"/>
      <c r="AF143" s="78">
        <f t="shared" si="69"/>
        <v>-88</v>
      </c>
      <c r="AG143" s="160">
        <f t="shared" si="70"/>
        <v>0.93888888888888888</v>
      </c>
      <c r="AH143" s="894"/>
      <c r="AJ143" s="405">
        <f t="shared" si="112"/>
        <v>6</v>
      </c>
      <c r="AK143" s="406">
        <f t="shared" si="113"/>
        <v>6</v>
      </c>
    </row>
    <row r="144" spans="1:37" ht="19.2" customHeight="1">
      <c r="A144" s="899"/>
      <c r="B144" s="650">
        <v>0</v>
      </c>
      <c r="C144" s="657"/>
      <c r="D144" s="71"/>
      <c r="E144" s="295"/>
      <c r="F144" s="73" t="s">
        <v>161</v>
      </c>
      <c r="G144" s="85"/>
      <c r="H144" s="116">
        <f t="shared" si="108"/>
        <v>0</v>
      </c>
      <c r="I144" s="660"/>
      <c r="J144" s="129"/>
      <c r="K144" s="85"/>
      <c r="L144" s="118"/>
      <c r="M144" s="653"/>
      <c r="N144" s="85"/>
      <c r="O144" s="149"/>
      <c r="P144" s="84"/>
      <c r="Q144" s="119"/>
      <c r="R144" s="654"/>
      <c r="S144" s="902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895"/>
      <c r="AC144" s="895"/>
      <c r="AD144" s="660"/>
      <c r="AE144" s="660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899"/>
      <c r="B145" s="650">
        <v>0</v>
      </c>
      <c r="C145" s="657"/>
      <c r="D145" s="71"/>
      <c r="E145" s="295"/>
      <c r="F145" s="73" t="s">
        <v>161</v>
      </c>
      <c r="G145" s="85"/>
      <c r="H145" s="116">
        <f t="shared" si="108"/>
        <v>0</v>
      </c>
      <c r="I145" s="660"/>
      <c r="J145" s="129"/>
      <c r="K145" s="85"/>
      <c r="L145" s="118"/>
      <c r="M145" s="653"/>
      <c r="N145" s="85"/>
      <c r="O145" s="118"/>
      <c r="P145" s="84"/>
      <c r="Q145" s="119"/>
      <c r="R145" s="654"/>
      <c r="S145" s="902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895"/>
      <c r="AC145" s="895"/>
      <c r="AD145" s="660"/>
      <c r="AE145" s="660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899"/>
      <c r="B146" s="646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660"/>
      <c r="J146" s="129"/>
      <c r="K146" s="85"/>
      <c r="L146" s="118"/>
      <c r="M146" s="653"/>
      <c r="N146" s="85"/>
      <c r="O146" s="118"/>
      <c r="P146" s="84"/>
      <c r="Q146" s="119"/>
      <c r="R146" s="654"/>
      <c r="S146" s="902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895"/>
      <c r="AC146" s="895"/>
      <c r="AD146" s="660"/>
      <c r="AE146" s="660"/>
      <c r="AF146" s="84"/>
      <c r="AG146" s="654"/>
      <c r="AH146" s="894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900"/>
      <c r="B147" s="298">
        <v>0</v>
      </c>
      <c r="C147" s="132" t="s">
        <v>548</v>
      </c>
      <c r="D147" s="891" t="s">
        <v>530</v>
      </c>
      <c r="E147" s="891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M147:O147" si="114">AVERAGE(M135:M146)</f>
        <v>17.555555555555557</v>
      </c>
      <c r="N147" s="284">
        <f t="shared" si="114"/>
        <v>1368.726748271222</v>
      </c>
      <c r="O147" s="285">
        <f t="shared" si="114"/>
        <v>78.45581979802526</v>
      </c>
      <c r="P147" s="81">
        <f t="shared" ref="P147:P154" si="115">M147-J147</f>
        <v>0</v>
      </c>
      <c r="Q147" s="178">
        <f t="shared" ref="Q147:Q154" si="116">O147-L147</f>
        <v>-6.1112309989016893</v>
      </c>
      <c r="R147" s="300">
        <f t="shared" ref="R147:R154" si="117">O147/L147</f>
        <v>0.92773508191060428</v>
      </c>
      <c r="S147" s="903"/>
      <c r="T147" s="232"/>
      <c r="U147" s="232"/>
      <c r="V147" s="86"/>
      <c r="W147" s="647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1</v>
      </c>
      <c r="AF147" s="240">
        <f t="shared" si="69"/>
        <v>-104.60658506211121</v>
      </c>
      <c r="AG147" s="301">
        <f t="shared" si="70"/>
        <v>0.92900005538770736</v>
      </c>
      <c r="AH147" s="894"/>
    </row>
    <row r="148" spans="1:37" ht="19.2" customHeight="1">
      <c r="A148" s="906" t="s">
        <v>1062</v>
      </c>
      <c r="B148" s="660" t="s">
        <v>163</v>
      </c>
      <c r="C148" s="156"/>
      <c r="D148" s="211" t="s">
        <v>93</v>
      </c>
      <c r="E148" s="72"/>
      <c r="F148" s="174">
        <v>36.92</v>
      </c>
      <c r="G148" s="85">
        <v>2278.5</v>
      </c>
      <c r="H148" s="116">
        <f t="shared" ref="H148:H172" si="118">F148*G148</f>
        <v>84122.22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4" si="119">G148/W148*60</f>
        <v>1571.3793103448288</v>
      </c>
      <c r="O148" s="77">
        <f t="shared" ref="O148:O154" si="120">N148/M148</f>
        <v>130.94827586206907</v>
      </c>
      <c r="P148" s="78">
        <f t="shared" si="115"/>
        <v>0</v>
      </c>
      <c r="Q148" s="79">
        <f t="shared" si="116"/>
        <v>-35.71839080459759</v>
      </c>
      <c r="R148" s="651">
        <f t="shared" si="117"/>
        <v>0.7856896551724144</v>
      </c>
      <c r="S148" s="907">
        <f>R160</f>
        <v>0.81762497266912881</v>
      </c>
      <c r="T148" s="288">
        <v>0.45833333333333331</v>
      </c>
      <c r="U148" s="198">
        <v>0.51874999999999993</v>
      </c>
      <c r="V148" s="650">
        <v>5</v>
      </c>
      <c r="W148" s="647">
        <f>(U148-T148)*24*60</f>
        <v>86.999999999999929</v>
      </c>
      <c r="X148" s="83"/>
      <c r="Y148" s="83"/>
      <c r="Z148" s="84"/>
      <c r="AA148" s="84"/>
      <c r="AB148" s="895"/>
      <c r="AC148" s="895"/>
      <c r="AD148" s="660"/>
      <c r="AE148" s="660"/>
      <c r="AF148" s="78">
        <f t="shared" si="69"/>
        <v>-428.62068965517119</v>
      </c>
      <c r="AG148" s="160">
        <f t="shared" si="70"/>
        <v>0.7856896551724144</v>
      </c>
      <c r="AH148" s="894">
        <f>AG160</f>
        <v>0.85282854027990729</v>
      </c>
    </row>
    <row r="149" spans="1:37" ht="19.2" customHeight="1">
      <c r="A149" s="906"/>
      <c r="B149" s="660" t="s">
        <v>163</v>
      </c>
      <c r="C149" s="258"/>
      <c r="D149" s="292" t="s">
        <v>108</v>
      </c>
      <c r="E149" s="90"/>
      <c r="F149" s="174">
        <v>26.5</v>
      </c>
      <c r="G149" s="85">
        <v>1373.3999999999999</v>
      </c>
      <c r="H149" s="116">
        <f t="shared" si="118"/>
        <v>36395.1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1584.6923076923083</v>
      </c>
      <c r="O149" s="77">
        <f t="shared" si="120"/>
        <v>132.05769230769235</v>
      </c>
      <c r="P149" s="78">
        <f t="shared" si="115"/>
        <v>0</v>
      </c>
      <c r="Q149" s="79">
        <f t="shared" si="116"/>
        <v>-34.608974358974308</v>
      </c>
      <c r="R149" s="651">
        <f t="shared" si="117"/>
        <v>0.79234615384615414</v>
      </c>
      <c r="S149" s="908"/>
      <c r="T149" s="288">
        <v>0.52222222222222214</v>
      </c>
      <c r="U149" s="198">
        <v>0.55833333333333324</v>
      </c>
      <c r="V149" s="650">
        <v>5</v>
      </c>
      <c r="W149" s="647">
        <f t="shared" ref="W149:W159" si="121">(U149-T149)*24*60</f>
        <v>51.999999999999972</v>
      </c>
      <c r="X149" s="83"/>
      <c r="Y149" s="83"/>
      <c r="Z149" s="84"/>
      <c r="AA149" s="84"/>
      <c r="AB149" s="895"/>
      <c r="AC149" s="895"/>
      <c r="AD149" s="660"/>
      <c r="AE149" s="660"/>
      <c r="AF149" s="78">
        <f t="shared" si="69"/>
        <v>-415.3076923076917</v>
      </c>
      <c r="AG149" s="160">
        <f t="shared" si="70"/>
        <v>0.79234615384615414</v>
      </c>
      <c r="AH149" s="896"/>
    </row>
    <row r="150" spans="1:37" ht="19.2" customHeight="1">
      <c r="A150" s="906"/>
      <c r="B150" s="660" t="s">
        <v>163</v>
      </c>
      <c r="C150" s="258"/>
      <c r="D150" s="214" t="s">
        <v>191</v>
      </c>
      <c r="E150" s="90"/>
      <c r="F150" s="174">
        <v>28.26</v>
      </c>
      <c r="G150" s="85">
        <v>491.4</v>
      </c>
      <c r="H150" s="116">
        <f t="shared" si="118"/>
        <v>13886.964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9"/>
        <v>1551.7894736842159</v>
      </c>
      <c r="O150" s="77">
        <f t="shared" si="120"/>
        <v>129.31578947368465</v>
      </c>
      <c r="P150" s="78">
        <f t="shared" si="115"/>
        <v>0</v>
      </c>
      <c r="Q150" s="79">
        <f t="shared" si="116"/>
        <v>-37.350877192982011</v>
      </c>
      <c r="R150" s="651">
        <f t="shared" si="117"/>
        <v>0.77589473684210797</v>
      </c>
      <c r="S150" s="908"/>
      <c r="T150" s="288">
        <v>0.56180555555555545</v>
      </c>
      <c r="U150" s="198">
        <v>0.57499999999999984</v>
      </c>
      <c r="V150" s="650">
        <v>5</v>
      </c>
      <c r="W150" s="647">
        <f t="shared" si="121"/>
        <v>18.999999999999932</v>
      </c>
      <c r="X150" s="253"/>
      <c r="Y150" s="253"/>
      <c r="Z150" s="254"/>
      <c r="AA150" s="254"/>
      <c r="AB150" s="895"/>
      <c r="AC150" s="895"/>
      <c r="AD150" s="660"/>
      <c r="AE150" s="660">
        <v>1</v>
      </c>
      <c r="AF150" s="78">
        <f t="shared" si="69"/>
        <v>-448.21052631578414</v>
      </c>
      <c r="AG150" s="160">
        <f t="shared" si="70"/>
        <v>0.77589473684210797</v>
      </c>
      <c r="AH150" s="896"/>
    </row>
    <row r="151" spans="1:37" s="255" customFormat="1" ht="19.2" customHeight="1">
      <c r="A151" s="906"/>
      <c r="B151" s="660" t="s">
        <v>165</v>
      </c>
      <c r="C151" s="258"/>
      <c r="D151" s="88" t="s">
        <v>992</v>
      </c>
      <c r="E151" s="90"/>
      <c r="F151" s="174">
        <v>32.42</v>
      </c>
      <c r="G151" s="85">
        <v>921.75</v>
      </c>
      <c r="H151" s="116">
        <f t="shared" si="118"/>
        <v>29883.135000000002</v>
      </c>
      <c r="I151" s="302">
        <v>1</v>
      </c>
      <c r="J151" s="129">
        <v>15</v>
      </c>
      <c r="K151" s="85">
        <v>1200</v>
      </c>
      <c r="L151" s="118">
        <v>80</v>
      </c>
      <c r="M151" s="129">
        <v>15</v>
      </c>
      <c r="N151" s="74">
        <f t="shared" si="119"/>
        <v>1063.5576923076928</v>
      </c>
      <c r="O151" s="77">
        <f t="shared" si="120"/>
        <v>70.903846153846189</v>
      </c>
      <c r="P151" s="78">
        <f t="shared" si="115"/>
        <v>0</v>
      </c>
      <c r="Q151" s="79">
        <f t="shared" si="116"/>
        <v>-9.0961538461538112</v>
      </c>
      <c r="R151" s="651">
        <f t="shared" si="117"/>
        <v>0.88629807692307738</v>
      </c>
      <c r="S151" s="908"/>
      <c r="T151" s="288">
        <v>0.57847222222222205</v>
      </c>
      <c r="U151" s="198">
        <v>0.61458333333333315</v>
      </c>
      <c r="V151" s="650">
        <v>5</v>
      </c>
      <c r="W151" s="647">
        <f t="shared" si="121"/>
        <v>51.999999999999972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-136.44230769230717</v>
      </c>
      <c r="AG151" s="160">
        <f t="shared" si="70"/>
        <v>0.88629807692307738</v>
      </c>
      <c r="AH151" s="896"/>
    </row>
    <row r="152" spans="1:37" s="255" customFormat="1" ht="19.2" customHeight="1">
      <c r="A152" s="906"/>
      <c r="B152" s="660" t="s">
        <v>165</v>
      </c>
      <c r="C152" s="258"/>
      <c r="D152" s="88" t="s">
        <v>153</v>
      </c>
      <c r="E152" s="90"/>
      <c r="F152" s="174">
        <v>28.57</v>
      </c>
      <c r="G152" s="85">
        <v>1761</v>
      </c>
      <c r="H152" s="116">
        <f t="shared" si="118"/>
        <v>50311.770000000004</v>
      </c>
      <c r="I152" s="302"/>
      <c r="J152" s="129">
        <v>8</v>
      </c>
      <c r="K152" s="85">
        <v>1500</v>
      </c>
      <c r="L152" s="118">
        <v>187.5</v>
      </c>
      <c r="M152" s="129">
        <v>10</v>
      </c>
      <c r="N152" s="74">
        <f t="shared" si="119"/>
        <v>1553.8235294117667</v>
      </c>
      <c r="O152" s="77">
        <f t="shared" si="120"/>
        <v>155.38235294117666</v>
      </c>
      <c r="P152" s="78">
        <f t="shared" si="115"/>
        <v>2</v>
      </c>
      <c r="Q152" s="79">
        <f t="shared" si="116"/>
        <v>-32.117647058823337</v>
      </c>
      <c r="R152" s="651">
        <f t="shared" si="117"/>
        <v>0.82870588235294218</v>
      </c>
      <c r="S152" s="908"/>
      <c r="T152" s="303">
        <v>0.70833333333333337</v>
      </c>
      <c r="U152" s="232">
        <v>0.75555555555555554</v>
      </c>
      <c r="V152" s="645">
        <v>5</v>
      </c>
      <c r="W152" s="647">
        <f t="shared" si="121"/>
        <v>67.999999999999915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53.823529411766685</v>
      </c>
      <c r="AG152" s="160">
        <f t="shared" si="70"/>
        <v>1.0358823529411778</v>
      </c>
      <c r="AH152" s="896"/>
    </row>
    <row r="153" spans="1:37" s="255" customFormat="1" ht="19.2" customHeight="1">
      <c r="A153" s="906"/>
      <c r="B153" s="660" t="s">
        <v>166</v>
      </c>
      <c r="C153" s="258"/>
      <c r="D153" s="292" t="s">
        <v>154</v>
      </c>
      <c r="E153" s="90"/>
      <c r="F153" s="174">
        <v>54.5</v>
      </c>
      <c r="G153" s="85">
        <v>367</v>
      </c>
      <c r="H153" s="116">
        <f t="shared" si="118"/>
        <v>20001.5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9"/>
        <v>1223.3333333333376</v>
      </c>
      <c r="O153" s="77">
        <f t="shared" si="120"/>
        <v>58.253968253968459</v>
      </c>
      <c r="P153" s="78">
        <f t="shared" si="115"/>
        <v>0</v>
      </c>
      <c r="Q153" s="79">
        <f t="shared" si="116"/>
        <v>-10.31746031746011</v>
      </c>
      <c r="R153" s="651">
        <f t="shared" si="117"/>
        <v>0.84953703703704009</v>
      </c>
      <c r="S153" s="908"/>
      <c r="T153" s="303">
        <v>0.76111111111111107</v>
      </c>
      <c r="U153" s="232">
        <v>0.77361111111111103</v>
      </c>
      <c r="V153" s="645">
        <v>8</v>
      </c>
      <c r="W153" s="647">
        <f t="shared" si="121"/>
        <v>17.999999999999936</v>
      </c>
      <c r="X153" s="256"/>
      <c r="Y153" s="256"/>
      <c r="Z153" s="254"/>
      <c r="AA153" s="254"/>
      <c r="AB153" s="895"/>
      <c r="AC153" s="895"/>
      <c r="AD153" s="258">
        <v>1</v>
      </c>
      <c r="AE153" s="258">
        <v>1</v>
      </c>
      <c r="AF153" s="78">
        <f t="shared" si="69"/>
        <v>-216.66666666666242</v>
      </c>
      <c r="AG153" s="160">
        <f t="shared" si="70"/>
        <v>0.84953703703703998</v>
      </c>
      <c r="AH153" s="896"/>
    </row>
    <row r="154" spans="1:37" s="255" customFormat="1" ht="19.2" customHeight="1">
      <c r="A154" s="906"/>
      <c r="B154" s="660" t="s">
        <v>163</v>
      </c>
      <c r="C154" s="258"/>
      <c r="D154" s="292" t="s">
        <v>988</v>
      </c>
      <c r="E154" s="90"/>
      <c r="F154" s="174">
        <v>57.73</v>
      </c>
      <c r="G154" s="85">
        <v>449</v>
      </c>
      <c r="H154" s="116">
        <f t="shared" si="118"/>
        <v>25920.769999999997</v>
      </c>
      <c r="I154" s="302">
        <v>1</v>
      </c>
      <c r="J154" s="129">
        <v>21</v>
      </c>
      <c r="K154" s="85">
        <v>1200</v>
      </c>
      <c r="L154" s="118">
        <v>57.142857142857146</v>
      </c>
      <c r="M154" s="129">
        <v>21</v>
      </c>
      <c r="N154" s="74">
        <f t="shared" si="119"/>
        <v>1122.4999999999966</v>
      </c>
      <c r="O154" s="77">
        <f t="shared" si="120"/>
        <v>53.452380952380793</v>
      </c>
      <c r="P154" s="78">
        <f t="shared" si="115"/>
        <v>0</v>
      </c>
      <c r="Q154" s="79">
        <f t="shared" si="116"/>
        <v>-3.6904761904763532</v>
      </c>
      <c r="R154" s="651">
        <f t="shared" si="117"/>
        <v>0.93541666666666379</v>
      </c>
      <c r="S154" s="908"/>
      <c r="T154" s="303">
        <v>0.77916666666666656</v>
      </c>
      <c r="U154" s="232">
        <v>0.79583333333333328</v>
      </c>
      <c r="V154" s="645">
        <v>8</v>
      </c>
      <c r="W154" s="647">
        <f t="shared" si="121"/>
        <v>24.000000000000075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-77.500000000003411</v>
      </c>
      <c r="AG154" s="160">
        <f t="shared" si="70"/>
        <v>0.93541666666666379</v>
      </c>
      <c r="AH154" s="896"/>
    </row>
    <row r="155" spans="1:37" s="255" customFormat="1" ht="19.2" customHeight="1">
      <c r="A155" s="906"/>
      <c r="B155" s="660">
        <v>0</v>
      </c>
      <c r="C155" s="258"/>
      <c r="D155" s="292"/>
      <c r="E155" s="90"/>
      <c r="F155" s="174" t="s">
        <v>161</v>
      </c>
      <c r="G155" s="85"/>
      <c r="H155" s="116">
        <f t="shared" si="118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651"/>
      <c r="S155" s="908"/>
      <c r="T155" s="303"/>
      <c r="U155" s="232"/>
      <c r="V155" s="645"/>
      <c r="W155" s="647">
        <f t="shared" si="121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651"/>
      <c r="S156" s="908"/>
      <c r="T156" s="303"/>
      <c r="U156" s="232"/>
      <c r="V156" s="645"/>
      <c r="W156" s="304">
        <f t="shared" si="121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645"/>
      <c r="W157" s="304">
        <f t="shared" si="121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645"/>
      <c r="W158" s="304">
        <f t="shared" si="121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653"/>
      <c r="N159" s="217"/>
      <c r="O159" s="262"/>
      <c r="P159" s="307"/>
      <c r="Q159" s="105"/>
      <c r="R159" s="169"/>
      <c r="S159" s="908"/>
      <c r="T159" s="303"/>
      <c r="U159" s="232"/>
      <c r="V159" s="645"/>
      <c r="W159" s="309">
        <f t="shared" si="121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550</v>
      </c>
      <c r="D160" s="904" t="s">
        <v>530</v>
      </c>
      <c r="E160" s="905"/>
      <c r="F160" s="98"/>
      <c r="G160" s="238"/>
      <c r="H160" s="237"/>
      <c r="I160" s="101"/>
      <c r="J160" s="311">
        <v>14.428571428571429</v>
      </c>
      <c r="K160" s="311">
        <v>1620</v>
      </c>
      <c r="L160" s="312">
        <v>127.60204081632652</v>
      </c>
      <c r="M160" s="311">
        <f t="shared" ref="M160:O160" si="122">AVERAGE(M148:M159)</f>
        <v>14.714285714285714</v>
      </c>
      <c r="N160" s="311">
        <f t="shared" si="122"/>
        <v>1381.5822352534499</v>
      </c>
      <c r="O160" s="312">
        <f t="shared" si="122"/>
        <v>104.33061513497402</v>
      </c>
      <c r="P160" s="104">
        <f t="shared" ref="P160:P166" si="123">M160-J160</f>
        <v>0.2857142857142847</v>
      </c>
      <c r="Q160" s="105">
        <f t="shared" ref="Q160:Q166" si="124">O160-L160</f>
        <v>-23.271425681352497</v>
      </c>
      <c r="R160" s="313">
        <f>O160/L160</f>
        <v>0.81762497266912881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1</v>
      </c>
      <c r="AE160" s="110">
        <f>SUM(AE148:AE159)</f>
        <v>2</v>
      </c>
      <c r="AF160" s="104">
        <f t="shared" si="69"/>
        <v>-238.41776474655012</v>
      </c>
      <c r="AG160" s="169">
        <f t="shared" si="70"/>
        <v>0.85282854027990729</v>
      </c>
      <c r="AH160" s="896"/>
    </row>
    <row r="161" spans="1:34" ht="19.2" customHeight="1">
      <c r="A161" s="893" t="s">
        <v>1063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3050</v>
      </c>
      <c r="H161" s="116">
        <f t="shared" ref="H161:H170" si="125">F161*G161</f>
        <v>91896.5</v>
      </c>
      <c r="I161" s="66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6">G161/W161*60</f>
        <v>1122.6993865030677</v>
      </c>
      <c r="O161" s="118">
        <f t="shared" ref="O161:O166" si="127">N161/M161</f>
        <v>62.372188139059318</v>
      </c>
      <c r="P161" s="84">
        <f t="shared" si="123"/>
        <v>0</v>
      </c>
      <c r="Q161" s="119">
        <f t="shared" si="124"/>
        <v>-4.2944785276073532</v>
      </c>
      <c r="R161" s="654">
        <f t="shared" ref="R161:R166" si="128">O161/L161</f>
        <v>0.93558282208588972</v>
      </c>
      <c r="S161" s="894">
        <f>R173</f>
        <v>0.93086116785774775</v>
      </c>
      <c r="T161" s="80">
        <v>0.16666666666666666</v>
      </c>
      <c r="U161" s="80">
        <v>0.27986111111111112</v>
      </c>
      <c r="V161" s="660">
        <v>5</v>
      </c>
      <c r="W161" s="120">
        <f t="shared" ref="W161:W172" si="129">(U161-T161)*24*60</f>
        <v>163</v>
      </c>
      <c r="X161" s="126"/>
      <c r="Y161" s="126"/>
      <c r="Z161" s="84"/>
      <c r="AA161" s="84"/>
      <c r="AB161" s="895"/>
      <c r="AC161" s="895"/>
      <c r="AD161" s="660"/>
      <c r="AE161" s="660"/>
      <c r="AF161" s="84">
        <f t="shared" si="69"/>
        <v>-77.300613496932328</v>
      </c>
      <c r="AG161" s="654">
        <f t="shared" si="70"/>
        <v>0.93558282208588972</v>
      </c>
      <c r="AH161" s="894">
        <f>AG173</f>
        <v>0.93311485391445803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2830</v>
      </c>
      <c r="H162" s="116">
        <f t="shared" si="125"/>
        <v>96870.9</v>
      </c>
      <c r="I162" s="66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2176.923076923078</v>
      </c>
      <c r="O162" s="118">
        <f t="shared" si="127"/>
        <v>167.45562130177524</v>
      </c>
      <c r="P162" s="84">
        <f t="shared" si="123"/>
        <v>0</v>
      </c>
      <c r="Q162" s="119">
        <f t="shared" si="124"/>
        <v>-5.6213017751478276</v>
      </c>
      <c r="R162" s="654">
        <f t="shared" si="128"/>
        <v>0.96752136752136808</v>
      </c>
      <c r="S162" s="894"/>
      <c r="T162" s="80">
        <v>0.2951388888888889</v>
      </c>
      <c r="U162" s="80">
        <v>0.34930555555555554</v>
      </c>
      <c r="V162" s="660">
        <v>22</v>
      </c>
      <c r="W162" s="120">
        <f t="shared" si="129"/>
        <v>77.999999999999957</v>
      </c>
      <c r="X162" s="126">
        <v>0.28472222222222221</v>
      </c>
      <c r="Y162" s="126">
        <v>0.29444444444444445</v>
      </c>
      <c r="Z162" s="84"/>
      <c r="AA162" s="84"/>
      <c r="AB162" s="895"/>
      <c r="AC162" s="895"/>
      <c r="AD162" s="660"/>
      <c r="AE162" s="660"/>
      <c r="AF162" s="84">
        <f t="shared" si="69"/>
        <v>-73.076923076921958</v>
      </c>
      <c r="AG162" s="654">
        <f t="shared" si="70"/>
        <v>0.96752136752136797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2165.8000000000002</v>
      </c>
      <c r="H163" s="116">
        <f t="shared" si="125"/>
        <v>74135.334000000003</v>
      </c>
      <c r="I163" s="66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2165.7999999999988</v>
      </c>
      <c r="O163" s="118">
        <f t="shared" si="127"/>
        <v>196.89090909090899</v>
      </c>
      <c r="P163" s="84">
        <f t="shared" si="123"/>
        <v>0</v>
      </c>
      <c r="Q163" s="119">
        <f t="shared" si="124"/>
        <v>-7.6545454545455414</v>
      </c>
      <c r="R163" s="654">
        <f t="shared" si="128"/>
        <v>0.96257777777777731</v>
      </c>
      <c r="S163" s="894"/>
      <c r="T163" s="80">
        <v>0.35347222222222219</v>
      </c>
      <c r="U163" s="80">
        <v>0.39513888888888887</v>
      </c>
      <c r="V163" s="660">
        <v>6</v>
      </c>
      <c r="W163" s="120">
        <f t="shared" si="129"/>
        <v>60.000000000000028</v>
      </c>
      <c r="X163" s="126"/>
      <c r="Y163" s="126"/>
      <c r="Z163" s="84"/>
      <c r="AA163" s="84"/>
      <c r="AB163" s="895"/>
      <c r="AC163" s="895"/>
      <c r="AD163" s="660"/>
      <c r="AE163" s="660"/>
      <c r="AF163" s="84">
        <f t="shared" si="69"/>
        <v>-84.200000000001182</v>
      </c>
      <c r="AG163" s="654">
        <f t="shared" si="70"/>
        <v>0.9625777777777772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4494.1000000000004</v>
      </c>
      <c r="H164" s="116">
        <f t="shared" si="125"/>
        <v>163630.18100000001</v>
      </c>
      <c r="I164" s="66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2496.7222222222222</v>
      </c>
      <c r="O164" s="118">
        <f t="shared" si="127"/>
        <v>249.67222222222222</v>
      </c>
      <c r="P164" s="84">
        <f t="shared" si="123"/>
        <v>0</v>
      </c>
      <c r="Q164" s="119">
        <f t="shared" si="124"/>
        <v>-27.22777777777776</v>
      </c>
      <c r="R164" s="654">
        <f t="shared" si="128"/>
        <v>0.90166927490871163</v>
      </c>
      <c r="S164" s="894"/>
      <c r="T164" s="80">
        <v>0.39999999999999997</v>
      </c>
      <c r="U164" s="80">
        <v>0.47499999999999998</v>
      </c>
      <c r="V164" s="660">
        <v>7</v>
      </c>
      <c r="W164" s="120">
        <f t="shared" si="129"/>
        <v>108.00000000000001</v>
      </c>
      <c r="X164" s="126"/>
      <c r="Y164" s="126"/>
      <c r="Z164" s="84"/>
      <c r="AA164" s="84"/>
      <c r="AB164" s="895"/>
      <c r="AC164" s="895"/>
      <c r="AD164" s="660">
        <v>1</v>
      </c>
      <c r="AE164" s="660"/>
      <c r="AF164" s="84">
        <f>N164-K164</f>
        <v>-272.27777777777783</v>
      </c>
      <c r="AG164" s="654">
        <f>N164/K164</f>
        <v>0.90166927490871152</v>
      </c>
      <c r="AH164" s="894"/>
    </row>
    <row r="165" spans="1:34" ht="19.2" customHeight="1">
      <c r="A165" s="893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2419.8999999999996</v>
      </c>
      <c r="H165" s="116">
        <f t="shared" si="125"/>
        <v>88108.558999999979</v>
      </c>
      <c r="I165" s="660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2503.3448275862083</v>
      </c>
      <c r="O165" s="118">
        <f t="shared" si="127"/>
        <v>250.33448275862082</v>
      </c>
      <c r="P165" s="84">
        <f t="shared" si="123"/>
        <v>0</v>
      </c>
      <c r="Q165" s="119">
        <f t="shared" si="124"/>
        <v>-26.565517241379155</v>
      </c>
      <c r="R165" s="654">
        <f t="shared" si="128"/>
        <v>0.90406097059812507</v>
      </c>
      <c r="S165" s="894"/>
      <c r="T165" s="80">
        <v>0.51458333333333328</v>
      </c>
      <c r="U165" s="80">
        <v>0.55486111111111103</v>
      </c>
      <c r="V165" s="660">
        <v>4</v>
      </c>
      <c r="W165" s="120">
        <f t="shared" si="129"/>
        <v>57.999999999999957</v>
      </c>
      <c r="X165" s="126"/>
      <c r="Y165" s="126"/>
      <c r="Z165" s="84"/>
      <c r="AA165" s="84"/>
      <c r="AB165" s="895"/>
      <c r="AC165" s="895"/>
      <c r="AD165" s="660"/>
      <c r="AE165" s="660"/>
      <c r="AF165" s="84">
        <f>N165-K165</f>
        <v>-265.65517241379166</v>
      </c>
      <c r="AG165" s="654">
        <f>N165/K165</f>
        <v>0.90406097059812507</v>
      </c>
      <c r="AH165" s="894"/>
    </row>
    <row r="166" spans="1:34" ht="19.2" customHeight="1">
      <c r="A166" s="893"/>
      <c r="B166" s="156" t="s">
        <v>165</v>
      </c>
      <c r="C166" s="156"/>
      <c r="D166" s="113" t="s">
        <v>159</v>
      </c>
      <c r="E166" s="114"/>
      <c r="F166" s="170">
        <v>34.229999999999997</v>
      </c>
      <c r="G166" s="85">
        <v>1166.1999999999998</v>
      </c>
      <c r="H166" s="116">
        <f t="shared" si="125"/>
        <v>39919.025999999991</v>
      </c>
      <c r="I166" s="660">
        <v>1</v>
      </c>
      <c r="J166" s="129">
        <v>11</v>
      </c>
      <c r="K166" s="85">
        <v>2250</v>
      </c>
      <c r="L166" s="118">
        <v>204.54545454545453</v>
      </c>
      <c r="M166" s="129">
        <v>11</v>
      </c>
      <c r="N166" s="85">
        <f t="shared" si="126"/>
        <v>2120.3636363636333</v>
      </c>
      <c r="O166" s="118">
        <f t="shared" si="127"/>
        <v>192.76033057851211</v>
      </c>
      <c r="P166" s="84">
        <f t="shared" si="123"/>
        <v>0</v>
      </c>
      <c r="Q166" s="119">
        <f t="shared" si="124"/>
        <v>-11.785123966942422</v>
      </c>
      <c r="R166" s="654">
        <f t="shared" si="128"/>
        <v>0.94238383838383699</v>
      </c>
      <c r="S166" s="894"/>
      <c r="T166" s="80">
        <v>0.55902777777777768</v>
      </c>
      <c r="U166" s="80">
        <v>0.58194444444444438</v>
      </c>
      <c r="V166" s="660">
        <v>6</v>
      </c>
      <c r="W166" s="120">
        <f t="shared" si="129"/>
        <v>33.000000000000043</v>
      </c>
      <c r="X166" s="126"/>
      <c r="Y166" s="126"/>
      <c r="Z166" s="84"/>
      <c r="AA166" s="84"/>
      <c r="AB166" s="895"/>
      <c r="AC166" s="895"/>
      <c r="AD166" s="660"/>
      <c r="AE166" s="660"/>
      <c r="AF166" s="84">
        <f>N166-K166</f>
        <v>-129.6363636363667</v>
      </c>
      <c r="AG166" s="654">
        <f>N166/K166</f>
        <v>0.94238383838383699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5"/>
        <v>0</v>
      </c>
      <c r="I167" s="660"/>
      <c r="J167" s="129"/>
      <c r="K167" s="85"/>
      <c r="L167" s="118"/>
      <c r="M167" s="129"/>
      <c r="N167" s="85"/>
      <c r="O167" s="118"/>
      <c r="P167" s="84"/>
      <c r="Q167" s="119"/>
      <c r="R167" s="654"/>
      <c r="S167" s="894"/>
      <c r="T167" s="80"/>
      <c r="U167" s="80"/>
      <c r="V167" s="660"/>
      <c r="W167" s="120">
        <f t="shared" si="129"/>
        <v>0</v>
      </c>
      <c r="X167" s="126"/>
      <c r="Y167" s="126"/>
      <c r="Z167" s="84"/>
      <c r="AA167" s="84"/>
      <c r="AB167" s="895"/>
      <c r="AC167" s="895"/>
      <c r="AD167" s="660"/>
      <c r="AE167" s="660"/>
      <c r="AF167" s="84">
        <f t="shared" si="69"/>
        <v>0</v>
      </c>
      <c r="AG167" s="654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660"/>
      <c r="J168" s="129"/>
      <c r="K168" s="85"/>
      <c r="L168" s="118"/>
      <c r="M168" s="129"/>
      <c r="N168" s="85"/>
      <c r="O168" s="118"/>
      <c r="P168" s="84"/>
      <c r="Q168" s="119"/>
      <c r="R168" s="654"/>
      <c r="S168" s="894"/>
      <c r="T168" s="80"/>
      <c r="U168" s="80"/>
      <c r="V168" s="660"/>
      <c r="W168" s="120">
        <f t="shared" si="129"/>
        <v>0</v>
      </c>
      <c r="X168" s="126"/>
      <c r="Y168" s="126"/>
      <c r="Z168" s="84"/>
      <c r="AA168" s="84"/>
      <c r="AB168" s="895"/>
      <c r="AC168" s="895"/>
      <c r="AD168" s="660"/>
      <c r="AE168" s="660"/>
      <c r="AF168" s="84">
        <f t="shared" si="69"/>
        <v>0</v>
      </c>
      <c r="AG168" s="654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660"/>
      <c r="J169" s="129"/>
      <c r="K169" s="85"/>
      <c r="L169" s="118"/>
      <c r="M169" s="129"/>
      <c r="N169" s="85"/>
      <c r="O169" s="118"/>
      <c r="P169" s="84"/>
      <c r="Q169" s="119"/>
      <c r="R169" s="654"/>
      <c r="S169" s="894"/>
      <c r="T169" s="80"/>
      <c r="U169" s="80"/>
      <c r="V169" s="660"/>
      <c r="W169" s="120">
        <f t="shared" si="129"/>
        <v>0</v>
      </c>
      <c r="X169" s="126"/>
      <c r="Y169" s="126"/>
      <c r="Z169" s="84"/>
      <c r="AA169" s="84"/>
      <c r="AB169" s="895"/>
      <c r="AC169" s="895"/>
      <c r="AD169" s="660"/>
      <c r="AE169" s="660"/>
      <c r="AF169" s="84">
        <f t="shared" si="69"/>
        <v>0</v>
      </c>
      <c r="AG169" s="654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660"/>
      <c r="J170" s="129"/>
      <c r="K170" s="85"/>
      <c r="L170" s="118"/>
      <c r="M170" s="129"/>
      <c r="N170" s="85"/>
      <c r="O170" s="118"/>
      <c r="P170" s="84"/>
      <c r="Q170" s="119"/>
      <c r="R170" s="654"/>
      <c r="S170" s="894"/>
      <c r="T170" s="80"/>
      <c r="U170" s="80"/>
      <c r="V170" s="660"/>
      <c r="W170" s="120">
        <f t="shared" si="129"/>
        <v>0</v>
      </c>
      <c r="X170" s="126"/>
      <c r="Y170" s="126"/>
      <c r="Z170" s="84"/>
      <c r="AA170" s="84"/>
      <c r="AB170" s="895"/>
      <c r="AC170" s="895"/>
      <c r="AD170" s="660"/>
      <c r="AE170" s="660"/>
      <c r="AF170" s="84">
        <f t="shared" si="69"/>
        <v>0</v>
      </c>
      <c r="AG170" s="654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660"/>
      <c r="J171" s="129"/>
      <c r="K171" s="85"/>
      <c r="L171" s="118"/>
      <c r="M171" s="129"/>
      <c r="N171" s="85"/>
      <c r="O171" s="118"/>
      <c r="P171" s="84"/>
      <c r="Q171" s="119"/>
      <c r="R171" s="654"/>
      <c r="S171" s="894"/>
      <c r="T171" s="80"/>
      <c r="U171" s="80"/>
      <c r="V171" s="660"/>
      <c r="W171" s="120">
        <f t="shared" si="129"/>
        <v>0</v>
      </c>
      <c r="X171" s="126"/>
      <c r="Y171" s="126"/>
      <c r="Z171" s="84"/>
      <c r="AA171" s="84"/>
      <c r="AB171" s="895"/>
      <c r="AC171" s="895"/>
      <c r="AD171" s="660"/>
      <c r="AE171" s="660"/>
      <c r="AF171" s="84"/>
      <c r="AG171" s="654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660"/>
      <c r="J172" s="129"/>
      <c r="K172" s="85"/>
      <c r="L172" s="118"/>
      <c r="M172" s="129"/>
      <c r="N172" s="85"/>
      <c r="O172" s="118"/>
      <c r="P172" s="84"/>
      <c r="Q172" s="119"/>
      <c r="R172" s="654"/>
      <c r="S172" s="894"/>
      <c r="T172" s="80"/>
      <c r="U172" s="80"/>
      <c r="V172" s="660"/>
      <c r="W172" s="120">
        <f t="shared" si="129"/>
        <v>0</v>
      </c>
      <c r="X172" s="126"/>
      <c r="Y172" s="126"/>
      <c r="Z172" s="84"/>
      <c r="AA172" s="84"/>
      <c r="AB172" s="895"/>
      <c r="AC172" s="895"/>
      <c r="AD172" s="660"/>
      <c r="AE172" s="660"/>
      <c r="AF172" s="84"/>
      <c r="AG172" s="654"/>
      <c r="AH172" s="894"/>
    </row>
    <row r="173" spans="1:34" ht="19.2" customHeight="1">
      <c r="A173" s="893"/>
      <c r="B173" s="156">
        <v>0</v>
      </c>
      <c r="C173" s="132" t="s">
        <v>852</v>
      </c>
      <c r="D173" s="891" t="s">
        <v>530</v>
      </c>
      <c r="E173" s="891"/>
      <c r="F173" s="133"/>
      <c r="G173" s="103"/>
      <c r="H173" s="134"/>
      <c r="I173" s="135"/>
      <c r="J173" s="103">
        <v>12.166666666666666</v>
      </c>
      <c r="K173" s="103">
        <v>2248</v>
      </c>
      <c r="L173" s="136">
        <v>200.43908313908312</v>
      </c>
      <c r="M173" s="103">
        <f t="shared" ref="M173:O173" si="130">AVERAGE(M161:M172)</f>
        <v>12.166666666666666</v>
      </c>
      <c r="N173" s="103">
        <f t="shared" si="130"/>
        <v>2097.6421915997016</v>
      </c>
      <c r="O173" s="136">
        <f t="shared" si="130"/>
        <v>186.58095901518311</v>
      </c>
      <c r="P173" s="84">
        <f>M173-J173</f>
        <v>0</v>
      </c>
      <c r="Q173" s="119">
        <f>O173-L173</f>
        <v>-13.858124123900012</v>
      </c>
      <c r="R173" s="137">
        <f>O173/L173</f>
        <v>0.93086116785774775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1</v>
      </c>
      <c r="AE173" s="139">
        <f>SUM(AE161:AE172)</f>
        <v>0</v>
      </c>
      <c r="AF173" s="84">
        <f t="shared" si="69"/>
        <v>-150.35780840029838</v>
      </c>
      <c r="AG173" s="654">
        <f t="shared" si="70"/>
        <v>0.93311485391445803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M36" sqref="M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1181</v>
      </c>
      <c r="E3" s="827"/>
      <c r="F3" s="816" t="s">
        <v>2</v>
      </c>
      <c r="G3" s="777"/>
      <c r="H3" s="828">
        <v>265885.28999999992</v>
      </c>
      <c r="I3" s="829"/>
      <c r="J3" s="816" t="s">
        <v>3</v>
      </c>
      <c r="K3" s="777"/>
      <c r="L3" s="821">
        <v>8150382.0723156789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436.16580855356443</v>
      </c>
      <c r="G6" s="818"/>
      <c r="H6" s="796">
        <f>AVERAGE(D13:P13,Q13)</f>
        <v>138.02393291188744</v>
      </c>
      <c r="I6" s="797"/>
      <c r="J6" s="796">
        <f>AVERAGE(D30:F30,G30:H30)</f>
        <v>815.38442899762242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6</v>
      </c>
      <c r="Q6" s="785">
        <v>4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377.78343132486231</v>
      </c>
      <c r="G7" s="789"/>
      <c r="H7" s="790">
        <f>AVERAGE(D14:P14,Q14)</f>
        <v>125.34192880295292</v>
      </c>
      <c r="I7" s="791"/>
      <c r="J7" s="790">
        <f>AVERAGE(D31:F31,G31:H31)</f>
        <v>717.99014639875054</v>
      </c>
      <c r="K7" s="791"/>
      <c r="L7" s="792">
        <f>AVERAGE(J31:M31)</f>
        <v>836.07029630918498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0.88320866890508953</v>
      </c>
      <c r="G8" s="795"/>
      <c r="H8" s="794">
        <f>AVERAGE(D15:O15,P15:Q15)</f>
        <v>0.9020063250944127</v>
      </c>
      <c r="I8" s="795"/>
      <c r="J8" s="794">
        <f>AVERAGE(D32:F32,G32:H32)</f>
        <v>0.87243848587721207</v>
      </c>
      <c r="K8" s="795"/>
      <c r="L8" s="794">
        <f>AVERAGE(J32:M32)</f>
        <v>0.8308796010273054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127.25452286177629</v>
      </c>
      <c r="E13" s="18">
        <v>111.20980392156864</v>
      </c>
      <c r="F13" s="18">
        <v>119.4376075993723</v>
      </c>
      <c r="G13" s="18">
        <v>281.61904761904759</v>
      </c>
      <c r="H13" s="18">
        <v>232.14285714285714</v>
      </c>
      <c r="I13" s="18">
        <v>83.968524251805988</v>
      </c>
      <c r="J13" s="18">
        <v>108.14892623716153</v>
      </c>
      <c r="K13" s="18">
        <v>78.405102830605941</v>
      </c>
      <c r="L13" s="18">
        <v>101.15597943722945</v>
      </c>
      <c r="M13" s="18">
        <v>82.111554928989136</v>
      </c>
      <c r="N13" s="18">
        <v>84.567050796926949</v>
      </c>
      <c r="O13" s="18">
        <v>171.875</v>
      </c>
      <c r="P13" s="18">
        <v>200.43908313908312</v>
      </c>
      <c r="Q13" s="20">
        <v>150</v>
      </c>
    </row>
    <row r="14" spans="2:17" ht="39.9" customHeight="1">
      <c r="B14" s="769"/>
      <c r="C14" s="13" t="s">
        <v>60</v>
      </c>
      <c r="D14" s="18">
        <v>114.46908557165965</v>
      </c>
      <c r="E14" s="18">
        <v>100.33968514860017</v>
      </c>
      <c r="F14" s="18">
        <v>109.88187359600357</v>
      </c>
      <c r="G14" s="18">
        <v>252.69607990724501</v>
      </c>
      <c r="H14" s="18">
        <v>226.38564145658259</v>
      </c>
      <c r="I14" s="18">
        <v>74.460702569991824</v>
      </c>
      <c r="J14" s="18">
        <v>87.585103927154293</v>
      </c>
      <c r="K14" s="18">
        <v>65.883353280062622</v>
      </c>
      <c r="L14" s="18">
        <v>90.366036700526394</v>
      </c>
      <c r="M14" s="18">
        <v>76.652839447819346</v>
      </c>
      <c r="N14" s="18">
        <v>76.899982034665712</v>
      </c>
      <c r="O14" s="18">
        <v>143.47107212475652</v>
      </c>
      <c r="P14" s="18">
        <v>185.98356131368095</v>
      </c>
      <c r="Q14" s="8">
        <v>149.71198616259235</v>
      </c>
    </row>
    <row r="15" spans="2:17" ht="39.9" customHeight="1">
      <c r="B15" s="770"/>
      <c r="C15" s="28" t="s">
        <v>61</v>
      </c>
      <c r="D15" s="9">
        <f t="shared" ref="D15:Q15" si="0">D14/D13</f>
        <v>0.89952862183134996</v>
      </c>
      <c r="E15" s="9">
        <f t="shared" si="0"/>
        <v>0.90225575093510024</v>
      </c>
      <c r="F15" s="9">
        <f t="shared" si="0"/>
        <v>0.91999392657443901</v>
      </c>
      <c r="G15" s="9">
        <f t="shared" si="0"/>
        <v>0.89729754447956467</v>
      </c>
      <c r="H15" s="9">
        <f t="shared" si="0"/>
        <v>0.97519968627450959</v>
      </c>
      <c r="I15" s="9">
        <f t="shared" si="0"/>
        <v>0.88676921779282469</v>
      </c>
      <c r="J15" s="9">
        <f t="shared" si="0"/>
        <v>0.80985643569948629</v>
      </c>
      <c r="K15" s="9">
        <f t="shared" si="0"/>
        <v>0.84029420154455337</v>
      </c>
      <c r="L15" s="9">
        <f t="shared" si="0"/>
        <v>0.89333361412017609</v>
      </c>
      <c r="M15" s="9">
        <f t="shared" si="0"/>
        <v>0.93352073912264188</v>
      </c>
      <c r="N15" s="9">
        <f t="shared" si="0"/>
        <v>0.90933739925881574</v>
      </c>
      <c r="O15" s="9">
        <f t="shared" si="0"/>
        <v>0.83474078327131063</v>
      </c>
      <c r="P15" s="30">
        <f t="shared" si="0"/>
        <v>0.92788072266638932</v>
      </c>
      <c r="Q15" s="10">
        <f t="shared" si="0"/>
        <v>0.99807990775061572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0.33541666666666659</v>
      </c>
    </row>
    <row r="17" spans="2:23" ht="22.8" customHeight="1">
      <c r="B17" s="772"/>
      <c r="C17" s="28" t="s">
        <v>36</v>
      </c>
      <c r="D17" s="11">
        <v>0.68888888888888888</v>
      </c>
      <c r="E17" s="11">
        <v>0.5840277777777777</v>
      </c>
      <c r="F17" s="11">
        <v>0.56319444444444444</v>
      </c>
      <c r="G17" s="11">
        <v>0.58402777777777781</v>
      </c>
      <c r="H17" s="11">
        <v>0.65277777777777779</v>
      </c>
      <c r="I17" s="11">
        <v>0.69097222222222221</v>
      </c>
      <c r="J17" s="11">
        <v>0.69444444444444431</v>
      </c>
      <c r="K17" s="11">
        <v>0.69652777777777763</v>
      </c>
      <c r="L17" s="11">
        <v>0.90416666666666645</v>
      </c>
      <c r="M17" s="11">
        <v>0.9395833333333331</v>
      </c>
      <c r="N17" s="11">
        <v>0.94652777777777752</v>
      </c>
      <c r="O17" s="21">
        <v>0.75</v>
      </c>
      <c r="P17" s="11">
        <v>0.5708333333333333</v>
      </c>
      <c r="Q17" s="31">
        <v>0.58958333333333313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 t="s">
        <v>15</v>
      </c>
      <c r="E20" s="33" t="s">
        <v>15</v>
      </c>
      <c r="F20" s="33">
        <v>2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776"/>
      <c r="C21" s="32" t="s">
        <v>66</v>
      </c>
      <c r="D21" s="33">
        <v>1</v>
      </c>
      <c r="E21" s="33">
        <v>1</v>
      </c>
      <c r="F21" s="33">
        <v>1</v>
      </c>
      <c r="G21" s="33">
        <v>1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19</v>
      </c>
      <c r="E22" s="35">
        <v>17.714285714285715</v>
      </c>
      <c r="F22" s="35">
        <v>14.833333333333334</v>
      </c>
      <c r="G22" s="35">
        <v>7.333333333333333</v>
      </c>
      <c r="H22" s="35">
        <v>6.5</v>
      </c>
      <c r="I22" s="35">
        <v>17.833333333333332</v>
      </c>
      <c r="J22" s="35">
        <v>15.714285714285714</v>
      </c>
      <c r="K22" s="35">
        <v>18.285714285714285</v>
      </c>
      <c r="L22" s="35">
        <v>15.75</v>
      </c>
      <c r="M22" s="35">
        <v>19</v>
      </c>
      <c r="N22" s="35">
        <v>17.899999999999999</v>
      </c>
      <c r="O22" s="35">
        <v>11</v>
      </c>
      <c r="P22" s="35">
        <v>12.166666666666666</v>
      </c>
      <c r="Q22" s="36">
        <v>11.5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66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222.22222222222223</v>
      </c>
      <c r="E30" s="664">
        <v>916.66666666666663</v>
      </c>
      <c r="F30" s="18">
        <v>853.44827586206895</v>
      </c>
      <c r="G30" s="18">
        <v>939.13043478260863</v>
      </c>
      <c r="H30" s="663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183.61808044603748</v>
      </c>
      <c r="E31" s="7">
        <v>818.66413602980811</v>
      </c>
      <c r="F31" s="7">
        <v>753.77298166298863</v>
      </c>
      <c r="G31" s="7">
        <v>826.87767094016874</v>
      </c>
      <c r="H31" s="663">
        <v>1007.0178629147501</v>
      </c>
      <c r="I31" s="403">
        <v>0</v>
      </c>
      <c r="J31" s="7">
        <v>732.34090909091037</v>
      </c>
      <c r="K31" s="7">
        <v>813.64853896103921</v>
      </c>
      <c r="L31" s="7">
        <v>847.40065858875982</v>
      </c>
      <c r="M31" s="8">
        <v>950.8910785960303</v>
      </c>
      <c r="N31" s="27"/>
      <c r="O31" s="27"/>
      <c r="P31" s="27"/>
      <c r="Q31" s="27"/>
    </row>
    <row r="32" spans="2:23" ht="39.9" customHeight="1">
      <c r="B32" s="770"/>
      <c r="C32" s="661" t="s">
        <v>61</v>
      </c>
      <c r="D32" s="44">
        <f t="shared" ref="D32:M32" si="1">D31/D30</f>
        <v>0.82628136200716862</v>
      </c>
      <c r="E32" s="9">
        <f t="shared" si="1"/>
        <v>0.89308814839615436</v>
      </c>
      <c r="F32" s="9">
        <f t="shared" si="1"/>
        <v>0.88320874619097656</v>
      </c>
      <c r="G32" s="9">
        <f t="shared" si="1"/>
        <v>0.8804715940566612</v>
      </c>
      <c r="H32" s="9">
        <f t="shared" si="1"/>
        <v>0.87914257873509927</v>
      </c>
      <c r="I32" s="43">
        <f t="shared" si="1"/>
        <v>0</v>
      </c>
      <c r="J32" s="9">
        <f t="shared" si="1"/>
        <v>0.77672520661157163</v>
      </c>
      <c r="K32" s="9">
        <f t="shared" si="1"/>
        <v>0.86296057162534456</v>
      </c>
      <c r="L32" s="9">
        <f t="shared" si="1"/>
        <v>0.84740065858875979</v>
      </c>
      <c r="M32" s="10">
        <f t="shared" si="1"/>
        <v>0.83643196728354519</v>
      </c>
      <c r="N32" s="27"/>
      <c r="O32" s="27"/>
      <c r="P32" s="27"/>
      <c r="Q32" s="27"/>
    </row>
    <row r="33" spans="2:17" ht="28.8" customHeight="1">
      <c r="B33" s="771" t="s">
        <v>62</v>
      </c>
      <c r="C33" s="661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3079.9999999999905</v>
      </c>
      <c r="H33" s="31">
        <v>0.18055555555555555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661" t="s">
        <v>36</v>
      </c>
      <c r="D34" s="45">
        <v>0.33472222222222214</v>
      </c>
      <c r="E34" s="11">
        <v>0.3666666666666667</v>
      </c>
      <c r="F34" s="11">
        <v>0.30486111111111108</v>
      </c>
      <c r="G34" s="11">
        <v>1044.9999999999966</v>
      </c>
      <c r="H34" s="31">
        <v>0.46388888888888885</v>
      </c>
      <c r="I34" s="22">
        <v>0</v>
      </c>
      <c r="J34" s="11">
        <v>0.79513888888888884</v>
      </c>
      <c r="K34" s="11">
        <v>0.93055555555555547</v>
      </c>
      <c r="L34" s="11">
        <v>0.97083333333333333</v>
      </c>
      <c r="M34" s="12">
        <v>1.0958333333333334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L8" sqref="L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1064</v>
      </c>
      <c r="B1" s="320"/>
      <c r="C1" s="321"/>
      <c r="D1" s="322" t="s">
        <v>1065</v>
      </c>
      <c r="E1" s="323">
        <f>SUM(G5:G124)</f>
        <v>107325</v>
      </c>
      <c r="F1" s="324" t="s">
        <v>3</v>
      </c>
      <c r="G1" s="325">
        <f>SUM(H5:H124)</f>
        <v>1979738.5611688308</v>
      </c>
      <c r="H1" s="326" t="s">
        <v>1094</v>
      </c>
      <c r="I1" s="327">
        <f>+J16+J64+J24+J38+J51+J81+J100+J91+J57+J124+J111</f>
        <v>49.56666666666667</v>
      </c>
      <c r="J1" s="871" t="s">
        <v>1066</v>
      </c>
      <c r="K1" s="872"/>
      <c r="L1" s="873"/>
      <c r="M1" s="871" t="s">
        <v>1095</v>
      </c>
      <c r="N1" s="872"/>
      <c r="O1" s="872"/>
      <c r="P1" s="872"/>
      <c r="Q1" s="872"/>
      <c r="R1" s="873"/>
    </row>
    <row r="2" spans="1:18" ht="26.25" customHeight="1" thickBot="1">
      <c r="A2" s="877" t="s">
        <v>1096</v>
      </c>
      <c r="B2" s="878"/>
      <c r="C2" s="329"/>
      <c r="D2" s="665" t="s">
        <v>1097</v>
      </c>
      <c r="E2" s="330">
        <f>AVERAGE(L16,L24,L38,L51,L100,L111,L91)</f>
        <v>614.165327277448</v>
      </c>
      <c r="F2" s="331" t="s">
        <v>80</v>
      </c>
      <c r="G2" s="332">
        <f>G1/E1</f>
        <v>18.446201361927145</v>
      </c>
      <c r="H2" s="333" t="s">
        <v>1098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1099</v>
      </c>
      <c r="B3" s="881" t="s">
        <v>1100</v>
      </c>
      <c r="C3" s="667"/>
      <c r="D3" s="882" t="s">
        <v>1101</v>
      </c>
      <c r="E3" s="882"/>
      <c r="F3" s="883" t="s">
        <v>83</v>
      </c>
      <c r="G3" s="884" t="s">
        <v>1102</v>
      </c>
      <c r="H3" s="885" t="s">
        <v>1103</v>
      </c>
      <c r="I3" s="886" t="s">
        <v>1068</v>
      </c>
      <c r="J3" s="859" t="s">
        <v>1104</v>
      </c>
      <c r="K3" s="861" t="s">
        <v>1105</v>
      </c>
      <c r="L3" s="863" t="s">
        <v>1097</v>
      </c>
      <c r="M3" s="888" t="s">
        <v>88</v>
      </c>
      <c r="N3" s="888"/>
      <c r="O3" s="859" t="s">
        <v>168</v>
      </c>
      <c r="P3" s="889" t="s">
        <v>1106</v>
      </c>
      <c r="Q3" s="859" t="s">
        <v>1107</v>
      </c>
      <c r="R3" s="859"/>
    </row>
    <row r="4" spans="1:18" ht="15.75" customHeight="1">
      <c r="A4" s="880"/>
      <c r="B4" s="881"/>
      <c r="C4" s="667"/>
      <c r="D4" s="882"/>
      <c r="E4" s="882"/>
      <c r="F4" s="883"/>
      <c r="G4" s="884"/>
      <c r="H4" s="885"/>
      <c r="I4" s="887"/>
      <c r="J4" s="860"/>
      <c r="K4" s="862"/>
      <c r="L4" s="864"/>
      <c r="M4" s="671" t="s">
        <v>90</v>
      </c>
      <c r="N4" s="671" t="s">
        <v>91</v>
      </c>
      <c r="O4" s="860"/>
      <c r="P4" s="890"/>
      <c r="Q4" s="335" t="s">
        <v>1108</v>
      </c>
      <c r="R4" s="335" t="s">
        <v>1109</v>
      </c>
    </row>
    <row r="5" spans="1:18">
      <c r="A5" s="865" t="s">
        <v>1069</v>
      </c>
      <c r="B5" s="336" t="s">
        <v>189</v>
      </c>
      <c r="C5" s="336"/>
      <c r="D5" s="337" t="s">
        <v>169</v>
      </c>
      <c r="E5" s="338"/>
      <c r="F5" s="339">
        <v>25.64</v>
      </c>
      <c r="G5" s="415">
        <v>1271</v>
      </c>
      <c r="H5" s="340">
        <f>F5*G5</f>
        <v>32588.440000000002</v>
      </c>
      <c r="I5" s="669"/>
      <c r="J5" s="341">
        <v>10</v>
      </c>
      <c r="K5" s="342">
        <f t="shared" ref="K5:K8" si="0">G5/P5*60</f>
        <v>1556.3265306122453</v>
      </c>
      <c r="L5" s="343">
        <f t="shared" ref="L5:L8" si="1">K5/J5</f>
        <v>155.63265306122452</v>
      </c>
      <c r="M5" s="344">
        <v>0.33541666666666659</v>
      </c>
      <c r="N5" s="344">
        <v>0.36944444444444435</v>
      </c>
      <c r="O5" s="335">
        <v>5</v>
      </c>
      <c r="P5" s="672">
        <f t="shared" ref="P5:P8" si="2">(N5-M5)*24*60</f>
        <v>48.999999999999986</v>
      </c>
      <c r="Q5" s="345"/>
      <c r="R5" s="345"/>
    </row>
    <row r="6" spans="1:18">
      <c r="A6" s="865"/>
      <c r="B6" s="336" t="s">
        <v>165</v>
      </c>
      <c r="C6" s="336"/>
      <c r="D6" s="337" t="s">
        <v>1009</v>
      </c>
      <c r="E6" s="338"/>
      <c r="F6" s="339">
        <v>28.57</v>
      </c>
      <c r="G6" s="415">
        <v>1141</v>
      </c>
      <c r="H6" s="340">
        <f t="shared" ref="H6:H15" si="3">F6*G6</f>
        <v>32598.37</v>
      </c>
      <c r="I6" s="669"/>
      <c r="J6" s="341">
        <v>10</v>
      </c>
      <c r="K6" s="342">
        <f t="shared" si="0"/>
        <v>1555.909090909091</v>
      </c>
      <c r="L6" s="343">
        <f t="shared" si="1"/>
        <v>155.59090909090909</v>
      </c>
      <c r="M6" s="344">
        <v>0.37291666666666656</v>
      </c>
      <c r="N6" s="344">
        <v>0.40347222222222212</v>
      </c>
      <c r="O6" s="335">
        <v>5</v>
      </c>
      <c r="P6" s="672">
        <f t="shared" si="2"/>
        <v>44</v>
      </c>
      <c r="Q6" s="335"/>
      <c r="R6" s="335"/>
    </row>
    <row r="7" spans="1:18">
      <c r="A7" s="865"/>
      <c r="B7" s="336" t="s">
        <v>189</v>
      </c>
      <c r="C7" s="336"/>
      <c r="D7" s="337" t="s">
        <v>170</v>
      </c>
      <c r="E7" s="338"/>
      <c r="F7" s="339">
        <v>29.85</v>
      </c>
      <c r="G7" s="415">
        <v>3416</v>
      </c>
      <c r="H7" s="340">
        <f t="shared" si="3"/>
        <v>101967.6</v>
      </c>
      <c r="I7" s="669"/>
      <c r="J7" s="341">
        <v>13</v>
      </c>
      <c r="K7" s="342">
        <f t="shared" si="0"/>
        <v>1880.3669724770655</v>
      </c>
      <c r="L7" s="343">
        <f t="shared" si="1"/>
        <v>144.64361326746658</v>
      </c>
      <c r="M7" s="344">
        <v>0.44374999999999987</v>
      </c>
      <c r="N7" s="344">
        <v>0.51944444444444426</v>
      </c>
      <c r="O7" s="335">
        <v>5</v>
      </c>
      <c r="P7" s="672">
        <f t="shared" si="2"/>
        <v>108.99999999999993</v>
      </c>
      <c r="Q7" s="345"/>
      <c r="R7" s="345"/>
    </row>
    <row r="8" spans="1:18">
      <c r="A8" s="865"/>
      <c r="B8" s="336" t="s">
        <v>189</v>
      </c>
      <c r="C8" s="336"/>
      <c r="D8" s="337" t="s">
        <v>171</v>
      </c>
      <c r="E8" s="338"/>
      <c r="F8" s="339">
        <v>29.52</v>
      </c>
      <c r="G8" s="415">
        <v>2974</v>
      </c>
      <c r="H8" s="340">
        <f t="shared" si="3"/>
        <v>87792.48</v>
      </c>
      <c r="I8" s="669"/>
      <c r="J8" s="341">
        <v>13</v>
      </c>
      <c r="K8" s="342">
        <f t="shared" si="0"/>
        <v>1858.7500000000005</v>
      </c>
      <c r="L8" s="343">
        <f t="shared" si="1"/>
        <v>142.98076923076925</v>
      </c>
      <c r="M8" s="344">
        <v>0.52291666666666647</v>
      </c>
      <c r="N8" s="344">
        <v>0.58958333333333313</v>
      </c>
      <c r="O8" s="335">
        <v>5</v>
      </c>
      <c r="P8" s="672">
        <f t="shared" si="2"/>
        <v>95.999999999999972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669"/>
      <c r="J9" s="341"/>
      <c r="K9" s="342"/>
      <c r="L9" s="343"/>
      <c r="M9" s="344"/>
      <c r="N9" s="344"/>
      <c r="O9" s="335"/>
      <c r="P9" s="672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669"/>
      <c r="J10" s="341"/>
      <c r="K10" s="342"/>
      <c r="L10" s="343"/>
      <c r="M10" s="344"/>
      <c r="N10" s="344"/>
      <c r="O10" s="335"/>
      <c r="P10" s="672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669"/>
      <c r="J11" s="341"/>
      <c r="K11" s="342"/>
      <c r="L11" s="343"/>
      <c r="M11" s="344"/>
      <c r="N11" s="344"/>
      <c r="O11" s="335"/>
      <c r="P11" s="672"/>
      <c r="Q11" s="345"/>
      <c r="R11" s="345"/>
    </row>
    <row r="12" spans="1:18">
      <c r="A12" s="866"/>
      <c r="B12" s="336">
        <v>0</v>
      </c>
      <c r="C12" s="668"/>
      <c r="D12" s="337"/>
      <c r="E12" s="338"/>
      <c r="F12" s="339" t="s">
        <v>161</v>
      </c>
      <c r="G12" s="666"/>
      <c r="H12" s="340">
        <f t="shared" si="3"/>
        <v>0</v>
      </c>
      <c r="I12" s="669"/>
      <c r="J12" s="341"/>
      <c r="K12" s="342"/>
      <c r="L12" s="343"/>
      <c r="M12" s="344"/>
      <c r="N12" s="344"/>
      <c r="O12" s="335"/>
      <c r="P12" s="672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669"/>
      <c r="J13" s="341"/>
      <c r="K13" s="342"/>
      <c r="L13" s="343"/>
      <c r="M13" s="344"/>
      <c r="N13" s="344"/>
      <c r="O13" s="335"/>
      <c r="P13" s="672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669"/>
      <c r="J14" s="341"/>
      <c r="K14" s="342"/>
      <c r="L14" s="343"/>
      <c r="M14" s="344"/>
      <c r="N14" s="344"/>
      <c r="O14" s="335"/>
      <c r="P14" s="672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669"/>
      <c r="J15" s="341"/>
      <c r="K15" s="342"/>
      <c r="L15" s="343"/>
      <c r="M15" s="344"/>
      <c r="N15" s="344"/>
      <c r="O15" s="335"/>
      <c r="P15" s="672"/>
      <c r="Q15" s="335"/>
      <c r="R15" s="335"/>
    </row>
    <row r="16" spans="1:18" ht="15.75" customHeight="1">
      <c r="A16" s="867"/>
      <c r="B16" s="336">
        <v>0</v>
      </c>
      <c r="C16" s="349" t="s">
        <v>1110</v>
      </c>
      <c r="D16" s="850" t="s">
        <v>1111</v>
      </c>
      <c r="E16" s="850"/>
      <c r="F16" s="350"/>
      <c r="G16" s="351"/>
      <c r="H16" s="352"/>
      <c r="I16" s="353"/>
      <c r="J16" s="354">
        <f>AVERAGE(J5:J15)</f>
        <v>11.5</v>
      </c>
      <c r="K16" s="354">
        <f>AVERAGE(K5:K15)</f>
        <v>1712.8381484996007</v>
      </c>
      <c r="L16" s="355">
        <f>AVERAGE(L5:L15)</f>
        <v>149.71198616259235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1112</v>
      </c>
      <c r="B17" s="336">
        <v>0</v>
      </c>
      <c r="C17" s="668"/>
      <c r="D17" s="337" t="s">
        <v>173</v>
      </c>
      <c r="E17" s="337"/>
      <c r="F17" s="339" t="s">
        <v>161</v>
      </c>
      <c r="G17" s="667">
        <v>2974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1652.2222222222226</v>
      </c>
      <c r="L17" s="343">
        <f>K17/J17</f>
        <v>183.58024691358028</v>
      </c>
      <c r="M17" s="344">
        <v>0.17013888888888887</v>
      </c>
      <c r="N17" s="344">
        <v>0.24513888888888885</v>
      </c>
      <c r="O17" s="335">
        <v>5</v>
      </c>
      <c r="P17" s="672">
        <f>(N17-M17)*24*60</f>
        <v>107.99999999999997</v>
      </c>
      <c r="Q17" s="335"/>
      <c r="R17" s="335"/>
    </row>
    <row r="18" spans="1:18" ht="15.75" customHeight="1">
      <c r="A18" s="868"/>
      <c r="B18" s="336">
        <v>0</v>
      </c>
      <c r="C18" s="668"/>
      <c r="D18" s="337" t="s">
        <v>172</v>
      </c>
      <c r="E18" s="337"/>
      <c r="F18" s="339" t="s">
        <v>161</v>
      </c>
      <c r="G18" s="666">
        <v>3416</v>
      </c>
      <c r="H18" s="340">
        <f t="shared" si="4"/>
        <v>0</v>
      </c>
      <c r="I18" s="669"/>
      <c r="J18" s="341">
        <v>9</v>
      </c>
      <c r="K18" s="342">
        <f t="shared" si="5"/>
        <v>1652.9032258064522</v>
      </c>
      <c r="L18" s="343">
        <f t="shared" ref="L18" si="6">K18/J18</f>
        <v>183.65591397849468</v>
      </c>
      <c r="M18" s="344">
        <v>0.24861111111111106</v>
      </c>
      <c r="N18" s="344">
        <v>0.33472222222222214</v>
      </c>
      <c r="O18" s="335">
        <v>5</v>
      </c>
      <c r="P18" s="672">
        <f t="shared" ref="P18" si="7">(N18-M18)*24*60</f>
        <v>123.99999999999996</v>
      </c>
      <c r="Q18" s="345"/>
      <c r="R18" s="345"/>
    </row>
    <row r="19" spans="1:18" ht="15.75" customHeight="1">
      <c r="A19" s="868"/>
      <c r="B19" s="336">
        <v>0</v>
      </c>
      <c r="C19" s="668"/>
      <c r="D19" s="337"/>
      <c r="E19" s="337"/>
      <c r="F19" s="339" t="s">
        <v>161</v>
      </c>
      <c r="G19" s="666"/>
      <c r="H19" s="340">
        <f t="shared" si="4"/>
        <v>0</v>
      </c>
      <c r="I19" s="669"/>
      <c r="J19" s="341"/>
      <c r="K19" s="342"/>
      <c r="L19" s="343"/>
      <c r="M19" s="344"/>
      <c r="N19" s="344"/>
      <c r="O19" s="335"/>
      <c r="P19" s="672"/>
      <c r="Q19" s="345"/>
      <c r="R19" s="345"/>
    </row>
    <row r="20" spans="1:18" ht="15.75" customHeight="1">
      <c r="A20" s="869"/>
      <c r="B20" s="336">
        <v>0</v>
      </c>
      <c r="C20" s="668"/>
      <c r="D20" s="337"/>
      <c r="E20" s="337"/>
      <c r="F20" s="339" t="s">
        <v>161</v>
      </c>
      <c r="G20" s="666"/>
      <c r="H20" s="340"/>
      <c r="I20" s="669"/>
      <c r="J20" s="341"/>
      <c r="K20" s="342"/>
      <c r="L20" s="343"/>
      <c r="M20" s="344"/>
      <c r="N20" s="344"/>
      <c r="O20" s="335"/>
      <c r="P20" s="672"/>
      <c r="Q20" s="345"/>
      <c r="R20" s="345"/>
    </row>
    <row r="21" spans="1:18" ht="15.75" customHeight="1">
      <c r="A21" s="869"/>
      <c r="B21" s="336">
        <v>0</v>
      </c>
      <c r="C21" s="668"/>
      <c r="D21" s="337"/>
      <c r="E21" s="337"/>
      <c r="F21" s="339" t="s">
        <v>161</v>
      </c>
      <c r="G21" s="666"/>
      <c r="H21" s="340"/>
      <c r="I21" s="669"/>
      <c r="J21" s="341"/>
      <c r="K21" s="342"/>
      <c r="L21" s="343"/>
      <c r="M21" s="344"/>
      <c r="N21" s="344"/>
      <c r="O21" s="335"/>
      <c r="P21" s="672"/>
      <c r="Q21" s="345"/>
      <c r="R21" s="345"/>
    </row>
    <row r="22" spans="1:18" ht="15.75" customHeight="1">
      <c r="A22" s="869"/>
      <c r="B22" s="336">
        <v>0</v>
      </c>
      <c r="C22" s="668"/>
      <c r="D22" s="337"/>
      <c r="E22" s="338"/>
      <c r="F22" s="339" t="s">
        <v>161</v>
      </c>
      <c r="G22" s="666"/>
      <c r="H22" s="340">
        <f t="shared" si="4"/>
        <v>0</v>
      </c>
      <c r="I22" s="669"/>
      <c r="J22" s="341"/>
      <c r="K22" s="342"/>
      <c r="L22" s="343"/>
      <c r="M22" s="344"/>
      <c r="N22" s="344"/>
      <c r="O22" s="335"/>
      <c r="P22" s="672"/>
      <c r="Q22" s="335"/>
      <c r="R22" s="335"/>
    </row>
    <row r="23" spans="1:18" ht="15.75" customHeight="1">
      <c r="A23" s="869"/>
      <c r="B23" s="336">
        <v>0</v>
      </c>
      <c r="C23" s="668"/>
      <c r="D23" s="337"/>
      <c r="E23" s="338"/>
      <c r="F23" s="339" t="s">
        <v>161</v>
      </c>
      <c r="G23" s="666"/>
      <c r="H23" s="340">
        <f t="shared" si="4"/>
        <v>0</v>
      </c>
      <c r="I23" s="669"/>
      <c r="J23" s="341"/>
      <c r="K23" s="342"/>
      <c r="L23" s="343"/>
      <c r="M23" s="344"/>
      <c r="N23" s="344"/>
      <c r="O23" s="335"/>
      <c r="P23" s="672"/>
      <c r="Q23" s="335"/>
      <c r="R23" s="335"/>
    </row>
    <row r="24" spans="1:18" ht="17.399999999999999" customHeight="1">
      <c r="A24" s="870"/>
      <c r="B24" s="336">
        <v>0</v>
      </c>
      <c r="C24" s="204" t="s">
        <v>1113</v>
      </c>
      <c r="D24" s="850" t="s">
        <v>1111</v>
      </c>
      <c r="E24" s="850"/>
      <c r="F24" s="350"/>
      <c r="G24" s="358"/>
      <c r="H24" s="352"/>
      <c r="I24" s="353"/>
      <c r="J24" s="354">
        <f>AVERAGE(J17:J23)</f>
        <v>9</v>
      </c>
      <c r="K24" s="354">
        <f>AVERAGE(K17:K23)</f>
        <v>1652.5627240143374</v>
      </c>
      <c r="L24" s="355">
        <f>AVERAGE(L17:L23)</f>
        <v>183.61808044603748</v>
      </c>
      <c r="M24" s="344"/>
      <c r="N24" s="344"/>
      <c r="O24" s="335"/>
      <c r="P24" s="335"/>
      <c r="Q24" s="335"/>
      <c r="R24" s="335"/>
    </row>
    <row r="25" spans="1:18">
      <c r="A25" s="857" t="s">
        <v>1070</v>
      </c>
      <c r="B25" s="336" t="s">
        <v>165</v>
      </c>
      <c r="C25" s="359"/>
      <c r="D25" s="360" t="s">
        <v>174</v>
      </c>
      <c r="E25" s="361"/>
      <c r="F25" s="339">
        <v>18.53</v>
      </c>
      <c r="G25" s="667">
        <v>2101</v>
      </c>
      <c r="H25" s="340">
        <f t="shared" ref="H25:H37" si="8">F25*G25</f>
        <v>38931.53</v>
      </c>
      <c r="I25" s="669"/>
      <c r="J25" s="341">
        <v>3</v>
      </c>
      <c r="K25" s="342">
        <f t="shared" ref="K25:K29" si="9">G25/P25*60</f>
        <v>2801.3333333333335</v>
      </c>
      <c r="L25" s="343">
        <f t="shared" ref="L25:L29" si="10">K25/J25</f>
        <v>933.77777777777783</v>
      </c>
      <c r="M25" s="344">
        <v>0.18055555555555555</v>
      </c>
      <c r="N25" s="344">
        <v>0.21180555555555555</v>
      </c>
      <c r="O25" s="335">
        <v>20</v>
      </c>
      <c r="P25" s="672">
        <f>(N25-M25)*24*60</f>
        <v>45</v>
      </c>
      <c r="Q25" s="345"/>
      <c r="R25" s="345"/>
    </row>
    <row r="26" spans="1:18">
      <c r="A26" s="857"/>
      <c r="B26" s="336" t="s">
        <v>165</v>
      </c>
      <c r="C26" s="359"/>
      <c r="D26" s="337" t="s">
        <v>1114</v>
      </c>
      <c r="E26" s="362"/>
      <c r="F26" s="339">
        <v>18.18</v>
      </c>
      <c r="G26" s="667">
        <v>3107</v>
      </c>
      <c r="H26" s="340">
        <f t="shared" si="8"/>
        <v>56485.26</v>
      </c>
      <c r="I26" s="669"/>
      <c r="J26" s="341">
        <v>4</v>
      </c>
      <c r="K26" s="342">
        <f t="shared" si="9"/>
        <v>2782.3880597014927</v>
      </c>
      <c r="L26" s="343">
        <f t="shared" si="10"/>
        <v>695.59701492537317</v>
      </c>
      <c r="M26" s="344">
        <v>0.22222222222222221</v>
      </c>
      <c r="N26" s="344">
        <v>0.26874999999999999</v>
      </c>
      <c r="O26" s="335">
        <v>15</v>
      </c>
      <c r="P26" s="672">
        <f>(N26-M26)*24*60</f>
        <v>67</v>
      </c>
      <c r="Q26" s="345"/>
      <c r="R26" s="345"/>
    </row>
    <row r="27" spans="1:18">
      <c r="A27" s="857"/>
      <c r="B27" s="336" t="s">
        <v>189</v>
      </c>
      <c r="C27" s="359"/>
      <c r="D27" s="360" t="s">
        <v>1071</v>
      </c>
      <c r="E27" s="362"/>
      <c r="F27" s="339">
        <v>22.32</v>
      </c>
      <c r="G27" s="667">
        <v>1706</v>
      </c>
      <c r="H27" s="340">
        <f t="shared" si="8"/>
        <v>38077.919999999998</v>
      </c>
      <c r="I27" s="669"/>
      <c r="J27" s="341">
        <v>4</v>
      </c>
      <c r="K27" s="342">
        <f t="shared" si="9"/>
        <v>2924.5714285714321</v>
      </c>
      <c r="L27" s="343">
        <f t="shared" si="10"/>
        <v>731.14285714285802</v>
      </c>
      <c r="M27" s="344">
        <v>0.27777777777777779</v>
      </c>
      <c r="N27" s="344">
        <v>0.30208333333333331</v>
      </c>
      <c r="O27" s="335">
        <v>13</v>
      </c>
      <c r="P27" s="672">
        <f t="shared" ref="P27:P30" si="11">(N27-M27)*24*60</f>
        <v>34.999999999999957</v>
      </c>
      <c r="Q27" s="345"/>
      <c r="R27" s="345"/>
    </row>
    <row r="28" spans="1:18">
      <c r="A28" s="857"/>
      <c r="B28" s="336" t="s">
        <v>165</v>
      </c>
      <c r="C28" s="668"/>
      <c r="D28" s="361" t="s">
        <v>1072</v>
      </c>
      <c r="E28" s="362"/>
      <c r="F28" s="339">
        <v>17.890909090909091</v>
      </c>
      <c r="G28" s="667">
        <v>2340</v>
      </c>
      <c r="H28" s="340">
        <f t="shared" si="8"/>
        <v>41864.727272727272</v>
      </c>
      <c r="I28" s="669"/>
      <c r="J28" s="341">
        <v>3</v>
      </c>
      <c r="K28" s="342">
        <f t="shared" si="9"/>
        <v>3190.9090909090969</v>
      </c>
      <c r="L28" s="343">
        <f t="shared" si="10"/>
        <v>1063.6363636363656</v>
      </c>
      <c r="M28" s="344">
        <v>0.3125</v>
      </c>
      <c r="N28" s="344">
        <v>0.3430555555555555</v>
      </c>
      <c r="O28" s="335">
        <v>15</v>
      </c>
      <c r="P28" s="672">
        <f t="shared" si="11"/>
        <v>43.999999999999922</v>
      </c>
      <c r="Q28" s="345"/>
      <c r="R28" s="345"/>
    </row>
    <row r="29" spans="1:18">
      <c r="A29" s="857"/>
      <c r="B29" s="336" t="s">
        <v>189</v>
      </c>
      <c r="C29" s="667"/>
      <c r="D29" s="337" t="s">
        <v>175</v>
      </c>
      <c r="E29" s="362"/>
      <c r="F29" s="339">
        <v>18.77</v>
      </c>
      <c r="G29" s="667">
        <v>803</v>
      </c>
      <c r="H29" s="340">
        <f t="shared" si="8"/>
        <v>15072.31</v>
      </c>
      <c r="I29" s="669"/>
      <c r="J29" s="341">
        <v>4</v>
      </c>
      <c r="K29" s="342">
        <f t="shared" si="9"/>
        <v>2676.6666666666647</v>
      </c>
      <c r="L29" s="343">
        <f t="shared" si="10"/>
        <v>669.16666666666617</v>
      </c>
      <c r="M29" s="344">
        <v>0.35416666666666669</v>
      </c>
      <c r="N29" s="344">
        <v>0.3666666666666667</v>
      </c>
      <c r="O29" s="335">
        <v>16</v>
      </c>
      <c r="P29" s="672">
        <f t="shared" si="11"/>
        <v>18.000000000000014</v>
      </c>
      <c r="Q29" s="345"/>
      <c r="R29" s="345"/>
    </row>
    <row r="30" spans="1:18">
      <c r="A30" s="857"/>
      <c r="B30" s="336">
        <v>0</v>
      </c>
      <c r="C30" s="667"/>
      <c r="D30" s="360"/>
      <c r="E30" s="362"/>
      <c r="F30" s="339" t="s">
        <v>161</v>
      </c>
      <c r="G30" s="667"/>
      <c r="H30" s="340">
        <f t="shared" si="8"/>
        <v>0</v>
      </c>
      <c r="I30" s="669"/>
      <c r="J30" s="341"/>
      <c r="K30" s="342"/>
      <c r="L30" s="343"/>
      <c r="M30" s="344"/>
      <c r="N30" s="344"/>
      <c r="O30" s="335"/>
      <c r="P30" s="672">
        <f t="shared" si="11"/>
        <v>0</v>
      </c>
      <c r="Q30" s="345"/>
      <c r="R30" s="345"/>
    </row>
    <row r="31" spans="1:18" ht="15.75" customHeight="1">
      <c r="A31" s="857"/>
      <c r="B31" s="336">
        <v>0</v>
      </c>
      <c r="C31" s="668"/>
      <c r="D31" s="360"/>
      <c r="E31" s="362"/>
      <c r="F31" s="339" t="s">
        <v>161</v>
      </c>
      <c r="G31" s="667"/>
      <c r="H31" s="340">
        <f t="shared" si="8"/>
        <v>0</v>
      </c>
      <c r="I31" s="669"/>
      <c r="J31" s="341"/>
      <c r="K31" s="342"/>
      <c r="L31" s="343"/>
      <c r="M31" s="344"/>
      <c r="N31" s="344"/>
      <c r="O31" s="335"/>
      <c r="P31" s="672"/>
      <c r="Q31" s="345"/>
      <c r="R31" s="345"/>
    </row>
    <row r="32" spans="1:18">
      <c r="A32" s="857"/>
      <c r="B32" s="336">
        <v>0</v>
      </c>
      <c r="C32" s="668"/>
      <c r="D32" s="360"/>
      <c r="E32" s="338"/>
      <c r="F32" s="339" t="s">
        <v>161</v>
      </c>
      <c r="G32" s="667"/>
      <c r="H32" s="340">
        <f t="shared" si="8"/>
        <v>0</v>
      </c>
      <c r="I32" s="669"/>
      <c r="J32" s="341"/>
      <c r="K32" s="342"/>
      <c r="L32" s="343"/>
      <c r="M32" s="344"/>
      <c r="N32" s="344"/>
      <c r="O32" s="335"/>
      <c r="P32" s="672"/>
      <c r="Q32" s="345"/>
      <c r="R32" s="345"/>
    </row>
    <row r="33" spans="1:18">
      <c r="A33" s="857"/>
      <c r="B33" s="336">
        <v>0</v>
      </c>
      <c r="C33" s="667"/>
      <c r="D33" s="363"/>
      <c r="E33" s="362"/>
      <c r="F33" s="339" t="s">
        <v>161</v>
      </c>
      <c r="G33" s="667"/>
      <c r="H33" s="340">
        <f t="shared" si="8"/>
        <v>0</v>
      </c>
      <c r="I33" s="669"/>
      <c r="J33" s="341"/>
      <c r="K33" s="342"/>
      <c r="L33" s="343"/>
      <c r="M33" s="344"/>
      <c r="N33" s="344"/>
      <c r="O33" s="335"/>
      <c r="P33" s="672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669"/>
      <c r="J34" s="341"/>
      <c r="K34" s="342"/>
      <c r="L34" s="343"/>
      <c r="M34" s="344"/>
      <c r="N34" s="344"/>
      <c r="O34" s="335"/>
      <c r="P34" s="672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669"/>
      <c r="J35" s="341"/>
      <c r="K35" s="342"/>
      <c r="L35" s="343"/>
      <c r="M35" s="344"/>
      <c r="N35" s="344"/>
      <c r="O35" s="335"/>
      <c r="P35" s="672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669"/>
      <c r="J36" s="341"/>
      <c r="K36" s="342"/>
      <c r="L36" s="343"/>
      <c r="M36" s="344"/>
      <c r="N36" s="344"/>
      <c r="O36" s="335"/>
      <c r="P36" s="672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669"/>
      <c r="J37" s="341"/>
      <c r="K37" s="342"/>
      <c r="L37" s="343"/>
      <c r="M37" s="344"/>
      <c r="N37" s="344"/>
      <c r="O37" s="335"/>
      <c r="P37" s="672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3.6</v>
      </c>
      <c r="K38" s="354">
        <f>AVERAGE(K25:K37)</f>
        <v>2875.173715836404</v>
      </c>
      <c r="L38" s="355">
        <f>AVERAGE(L25:L37)</f>
        <v>818.66413602980811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1115</v>
      </c>
      <c r="B39" s="336" t="s">
        <v>165</v>
      </c>
      <c r="C39" s="668"/>
      <c r="D39" s="360" t="s">
        <v>1116</v>
      </c>
      <c r="E39" s="338"/>
      <c r="F39" s="339">
        <v>16.66</v>
      </c>
      <c r="G39" s="667">
        <v>4616</v>
      </c>
      <c r="H39" s="340">
        <f t="shared" ref="H39:H47" si="12">F39*G39</f>
        <v>76902.559999999998</v>
      </c>
      <c r="I39" s="669"/>
      <c r="J39" s="341">
        <v>4</v>
      </c>
      <c r="K39" s="342">
        <f t="shared" ref="K39:K40" si="13">G39/P39*60</f>
        <v>2797.5757575757575</v>
      </c>
      <c r="L39" s="343">
        <f t="shared" ref="L39:L40" si="14">K39/J39</f>
        <v>699.39393939393938</v>
      </c>
      <c r="M39" s="344">
        <v>0.18055555555555555</v>
      </c>
      <c r="N39" s="344">
        <v>0.24930555555555556</v>
      </c>
      <c r="O39" s="335">
        <v>20</v>
      </c>
      <c r="P39" s="672">
        <f t="shared" ref="P39:P40" si="15">(N39-M39)*24*60</f>
        <v>99.000000000000014</v>
      </c>
      <c r="Q39" s="345"/>
      <c r="R39" s="345"/>
    </row>
    <row r="40" spans="1:18">
      <c r="A40" s="847"/>
      <c r="B40" s="336" t="s">
        <v>165</v>
      </c>
      <c r="C40" s="668"/>
      <c r="D40" s="361" t="s">
        <v>1117</v>
      </c>
      <c r="E40" s="338"/>
      <c r="F40" s="339">
        <v>22.95</v>
      </c>
      <c r="G40" s="667">
        <v>3419</v>
      </c>
      <c r="H40" s="340">
        <f t="shared" si="12"/>
        <v>78466.05</v>
      </c>
      <c r="I40" s="669"/>
      <c r="J40" s="341">
        <v>4</v>
      </c>
      <c r="K40" s="342">
        <f t="shared" si="13"/>
        <v>2973.0434782608731</v>
      </c>
      <c r="L40" s="343">
        <f t="shared" si="14"/>
        <v>743.26086956521829</v>
      </c>
      <c r="M40" s="344">
        <v>0.25694444444444448</v>
      </c>
      <c r="N40" s="344">
        <v>0.30486111111111108</v>
      </c>
      <c r="O40" s="335">
        <v>11</v>
      </c>
      <c r="P40" s="672">
        <f t="shared" si="15"/>
        <v>68.999999999999915</v>
      </c>
      <c r="Q40" s="345"/>
      <c r="R40" s="345"/>
    </row>
    <row r="41" spans="1:18">
      <c r="A41" s="847"/>
      <c r="B41" s="336">
        <v>0</v>
      </c>
      <c r="C41" s="668"/>
      <c r="D41" s="361"/>
      <c r="E41" s="338"/>
      <c r="F41" s="339" t="s">
        <v>161</v>
      </c>
      <c r="G41" s="667"/>
      <c r="H41" s="340">
        <f t="shared" si="12"/>
        <v>0</v>
      </c>
      <c r="I41" s="669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668"/>
      <c r="D42" s="361"/>
      <c r="E42" s="338"/>
      <c r="F42" s="339" t="s">
        <v>161</v>
      </c>
      <c r="G42" s="667"/>
      <c r="H42" s="340">
        <f t="shared" si="12"/>
        <v>0</v>
      </c>
      <c r="I42" s="669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668"/>
      <c r="D43" s="363"/>
      <c r="E43" s="338"/>
      <c r="F43" s="339" t="s">
        <v>161</v>
      </c>
      <c r="G43" s="667"/>
      <c r="H43" s="340">
        <f t="shared" si="12"/>
        <v>0</v>
      </c>
      <c r="I43" s="669"/>
      <c r="J43" s="341"/>
      <c r="K43" s="342"/>
      <c r="L43" s="343"/>
      <c r="M43" s="344"/>
      <c r="N43" s="344"/>
      <c r="O43" s="335"/>
      <c r="P43" s="672"/>
      <c r="Q43" s="345"/>
      <c r="R43" s="345"/>
    </row>
    <row r="44" spans="1:18">
      <c r="A44" s="847"/>
      <c r="B44" s="336">
        <v>0</v>
      </c>
      <c r="C44" s="668"/>
      <c r="D44" s="361"/>
      <c r="E44" s="367"/>
      <c r="F44" s="339" t="s">
        <v>161</v>
      </c>
      <c r="G44" s="368"/>
      <c r="H44" s="369">
        <f t="shared" si="12"/>
        <v>0</v>
      </c>
      <c r="I44" s="670"/>
      <c r="J44" s="341"/>
      <c r="K44" s="342"/>
      <c r="L44" s="343"/>
      <c r="M44" s="344"/>
      <c r="N44" s="344"/>
      <c r="O44" s="335"/>
      <c r="P44" s="672"/>
      <c r="Q44" s="345"/>
      <c r="R44" s="345"/>
    </row>
    <row r="45" spans="1:18">
      <c r="A45" s="847"/>
      <c r="B45" s="336">
        <v>0</v>
      </c>
      <c r="C45" s="668"/>
      <c r="D45" s="361"/>
      <c r="E45" s="362"/>
      <c r="F45" s="339" t="s">
        <v>161</v>
      </c>
      <c r="G45" s="667"/>
      <c r="H45" s="340">
        <f t="shared" si="12"/>
        <v>0</v>
      </c>
      <c r="I45" s="669"/>
      <c r="J45" s="341"/>
      <c r="K45" s="342"/>
      <c r="L45" s="343"/>
      <c r="M45" s="344"/>
      <c r="N45" s="344"/>
      <c r="O45" s="335"/>
      <c r="P45" s="672"/>
      <c r="Q45" s="345"/>
      <c r="R45" s="345"/>
    </row>
    <row r="46" spans="1:18">
      <c r="A46" s="847"/>
      <c r="B46" s="336">
        <v>0</v>
      </c>
      <c r="C46" s="668"/>
      <c r="D46" s="363"/>
      <c r="E46" s="367"/>
      <c r="F46" s="339" t="s">
        <v>161</v>
      </c>
      <c r="G46" s="368"/>
      <c r="H46" s="369">
        <f t="shared" si="12"/>
        <v>0</v>
      </c>
      <c r="I46" s="670"/>
      <c r="J46" s="341"/>
      <c r="K46" s="342"/>
      <c r="L46" s="343"/>
      <c r="M46" s="344"/>
      <c r="N46" s="344"/>
      <c r="O46" s="335"/>
      <c r="P46" s="672"/>
      <c r="Q46" s="345"/>
      <c r="R46" s="345"/>
    </row>
    <row r="47" spans="1:18">
      <c r="A47" s="847"/>
      <c r="B47" s="336">
        <v>0</v>
      </c>
      <c r="C47" s="668"/>
      <c r="D47" s="361"/>
      <c r="E47" s="362"/>
      <c r="F47" s="339" t="s">
        <v>161</v>
      </c>
      <c r="G47" s="667"/>
      <c r="H47" s="340">
        <f t="shared" si="12"/>
        <v>0</v>
      </c>
      <c r="I47" s="669"/>
      <c r="J47" s="341"/>
      <c r="K47" s="342"/>
      <c r="L47" s="343"/>
      <c r="M47" s="344"/>
      <c r="N47" s="344"/>
      <c r="O47" s="335"/>
      <c r="P47" s="672"/>
      <c r="Q47" s="345"/>
      <c r="R47" s="345"/>
    </row>
    <row r="48" spans="1:18">
      <c r="A48" s="848"/>
      <c r="B48" s="336">
        <v>0</v>
      </c>
      <c r="C48" s="667"/>
      <c r="D48" s="361"/>
      <c r="E48" s="370"/>
      <c r="F48" s="339" t="s">
        <v>161</v>
      </c>
      <c r="G48" s="667"/>
      <c r="H48" s="340"/>
      <c r="I48" s="669"/>
      <c r="J48" s="341"/>
      <c r="K48" s="342"/>
      <c r="L48" s="343"/>
      <c r="M48" s="344"/>
      <c r="N48" s="344"/>
      <c r="O48" s="335"/>
      <c r="P48" s="672"/>
      <c r="Q48" s="345"/>
      <c r="R48" s="345"/>
    </row>
    <row r="49" spans="1:18">
      <c r="A49" s="848"/>
      <c r="B49" s="336">
        <v>0</v>
      </c>
      <c r="C49" s="667"/>
      <c r="D49" s="360"/>
      <c r="E49" s="371"/>
      <c r="F49" s="339" t="s">
        <v>161</v>
      </c>
      <c r="G49" s="335"/>
      <c r="H49" s="369">
        <f>F49*G49</f>
        <v>0</v>
      </c>
      <c r="I49" s="672"/>
      <c r="J49" s="341"/>
      <c r="K49" s="342"/>
      <c r="L49" s="343"/>
      <c r="M49" s="344"/>
      <c r="N49" s="344"/>
      <c r="O49" s="335"/>
      <c r="P49" s="672"/>
      <c r="Q49" s="345"/>
      <c r="R49" s="345"/>
    </row>
    <row r="50" spans="1:18">
      <c r="A50" s="848"/>
      <c r="B50" s="336">
        <v>0</v>
      </c>
      <c r="C50" s="667"/>
      <c r="D50" s="361"/>
      <c r="E50" s="371"/>
      <c r="F50" s="339" t="s">
        <v>161</v>
      </c>
      <c r="G50" s="335"/>
      <c r="H50" s="369">
        <f>F50*G50</f>
        <v>0</v>
      </c>
      <c r="I50" s="672"/>
      <c r="J50" s="341"/>
      <c r="K50" s="342"/>
      <c r="L50" s="343"/>
      <c r="M50" s="344"/>
      <c r="N50" s="344"/>
      <c r="O50" s="335"/>
      <c r="P50" s="672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1111</v>
      </c>
      <c r="E51" s="850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2881.9309838910117</v>
      </c>
      <c r="L51" s="355">
        <f>AVERAGE(L38:L50)</f>
        <v>753.77298166298863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1118</v>
      </c>
      <c r="B52" s="336" t="s">
        <v>165</v>
      </c>
      <c r="C52" s="668"/>
      <c r="D52" s="361" t="s">
        <v>177</v>
      </c>
      <c r="E52" s="375"/>
      <c r="F52" s="339">
        <v>25.03</v>
      </c>
      <c r="G52" s="667">
        <v>678</v>
      </c>
      <c r="H52" s="340">
        <f>F52*G52</f>
        <v>16970.34</v>
      </c>
      <c r="I52" s="669"/>
      <c r="J52" s="341">
        <v>4</v>
      </c>
      <c r="K52" s="342">
        <f>G52/P52*60</f>
        <v>3129.2307692307709</v>
      </c>
      <c r="L52" s="343">
        <f>K52/J52</f>
        <v>782.30769230769272</v>
      </c>
      <c r="M52" s="344">
        <v>0.18055555555555555</v>
      </c>
      <c r="N52" s="344">
        <v>0.18958333333333333</v>
      </c>
      <c r="O52" s="342">
        <v>20</v>
      </c>
      <c r="P52" s="672">
        <f>(N52-M52)*24*60</f>
        <v>12.999999999999993</v>
      </c>
      <c r="Q52" s="345"/>
      <c r="R52" s="345"/>
    </row>
    <row r="53" spans="1:18" ht="15.6" customHeight="1">
      <c r="A53" s="852"/>
      <c r="B53" s="336" t="s">
        <v>165</v>
      </c>
      <c r="C53" s="668"/>
      <c r="D53" s="361" t="s">
        <v>178</v>
      </c>
      <c r="E53" s="376"/>
      <c r="F53" s="339">
        <v>24.82</v>
      </c>
      <c r="G53" s="346">
        <v>924</v>
      </c>
      <c r="H53" s="340">
        <f t="shared" ref="H53:H116" si="16">F53*G53</f>
        <v>22933.68</v>
      </c>
      <c r="I53" s="669"/>
      <c r="J53" s="341">
        <v>4</v>
      </c>
      <c r="K53" s="342">
        <f t="shared" ref="K53:K57" si="17">G53/P53*60</f>
        <v>3079.9999999999905</v>
      </c>
      <c r="L53" s="343">
        <f t="shared" ref="L53:L57" si="18">K53/J53</f>
        <v>769.99999999999761</v>
      </c>
      <c r="M53" s="344">
        <v>0.20138888888888887</v>
      </c>
      <c r="N53" s="344">
        <v>0.21388888888888891</v>
      </c>
      <c r="O53" s="342">
        <v>17</v>
      </c>
      <c r="P53" s="672">
        <f t="shared" ref="P53:P57" si="19">(N53-M53)*24*60</f>
        <v>18.000000000000057</v>
      </c>
      <c r="Q53" s="345"/>
      <c r="R53" s="345"/>
    </row>
    <row r="54" spans="1:18" ht="15.6" customHeight="1">
      <c r="A54" s="852"/>
      <c r="B54" s="336" t="s">
        <v>165</v>
      </c>
      <c r="C54" s="668"/>
      <c r="D54" s="361" t="s">
        <v>179</v>
      </c>
      <c r="E54" s="338"/>
      <c r="F54" s="339">
        <v>30</v>
      </c>
      <c r="G54" s="346">
        <v>1251</v>
      </c>
      <c r="H54" s="340">
        <f t="shared" si="16"/>
        <v>37530</v>
      </c>
      <c r="I54" s="669"/>
      <c r="J54" s="341">
        <v>4</v>
      </c>
      <c r="K54" s="342">
        <f t="shared" si="17"/>
        <v>3127.4999999999955</v>
      </c>
      <c r="L54" s="343">
        <f t="shared" si="18"/>
        <v>781.87499999999886</v>
      </c>
      <c r="M54" s="344">
        <v>0.22222222222222221</v>
      </c>
      <c r="N54" s="344">
        <v>0.2388888888888889</v>
      </c>
      <c r="O54" s="342">
        <v>12</v>
      </c>
      <c r="P54" s="672">
        <f t="shared" si="19"/>
        <v>24.000000000000036</v>
      </c>
      <c r="Q54" s="345"/>
      <c r="R54" s="345"/>
    </row>
    <row r="55" spans="1:18" ht="15.6" customHeight="1">
      <c r="A55" s="852"/>
      <c r="B55" s="336" t="s">
        <v>165</v>
      </c>
      <c r="C55" s="668"/>
      <c r="D55" s="363" t="s">
        <v>1119</v>
      </c>
      <c r="E55" s="362"/>
      <c r="F55" s="339">
        <v>30</v>
      </c>
      <c r="G55" s="346">
        <v>627</v>
      </c>
      <c r="H55" s="340">
        <f t="shared" si="16"/>
        <v>18810</v>
      </c>
      <c r="I55" s="669"/>
      <c r="J55" s="341">
        <v>4</v>
      </c>
      <c r="K55" s="342">
        <f t="shared" si="17"/>
        <v>3134.99999999999</v>
      </c>
      <c r="L55" s="343">
        <f t="shared" si="18"/>
        <v>783.7499999999975</v>
      </c>
      <c r="M55" s="344">
        <v>0.25</v>
      </c>
      <c r="N55" s="344">
        <v>0.25833333333333336</v>
      </c>
      <c r="O55" s="342">
        <v>16</v>
      </c>
      <c r="P55" s="672">
        <f t="shared" si="19"/>
        <v>12.000000000000037</v>
      </c>
      <c r="Q55" s="345"/>
      <c r="R55" s="345"/>
    </row>
    <row r="56" spans="1:18" ht="15.6" customHeight="1">
      <c r="A56" s="852"/>
      <c r="B56" s="336" t="s">
        <v>165</v>
      </c>
      <c r="C56" s="668"/>
      <c r="D56" s="361" t="s">
        <v>1073</v>
      </c>
      <c r="E56" s="362"/>
      <c r="F56" s="339">
        <v>27.48</v>
      </c>
      <c r="G56" s="346">
        <v>1254</v>
      </c>
      <c r="H56" s="340">
        <f t="shared" si="16"/>
        <v>34459.919999999998</v>
      </c>
      <c r="I56" s="669"/>
      <c r="J56" s="341">
        <v>3</v>
      </c>
      <c r="K56" s="342">
        <f t="shared" si="17"/>
        <v>3134.99999999999</v>
      </c>
      <c r="L56" s="343">
        <f t="shared" si="18"/>
        <v>1044.9999999999966</v>
      </c>
      <c r="M56" s="344">
        <v>0.27083333333333331</v>
      </c>
      <c r="N56" s="344">
        <v>0.28750000000000003</v>
      </c>
      <c r="O56" s="342">
        <v>18</v>
      </c>
      <c r="P56" s="672">
        <f t="shared" si="19"/>
        <v>24.000000000000075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1074</v>
      </c>
      <c r="E57" s="362"/>
      <c r="F57" s="339">
        <v>23.8</v>
      </c>
      <c r="G57" s="346">
        <v>479</v>
      </c>
      <c r="H57" s="340">
        <f t="shared" si="16"/>
        <v>11400.2</v>
      </c>
      <c r="I57" s="669"/>
      <c r="J57" s="341">
        <v>4</v>
      </c>
      <c r="K57" s="342">
        <f t="shared" si="17"/>
        <v>3193.3333333333162</v>
      </c>
      <c r="L57" s="343">
        <f t="shared" si="18"/>
        <v>798.33333333332905</v>
      </c>
      <c r="M57" s="344">
        <v>0.30555555555555552</v>
      </c>
      <c r="N57" s="344">
        <v>0.31180555555555556</v>
      </c>
      <c r="O57" s="342">
        <v>16</v>
      </c>
      <c r="P57" s="672">
        <f t="shared" si="19"/>
        <v>9.000000000000048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669"/>
      <c r="J58" s="341"/>
      <c r="K58" s="342"/>
      <c r="L58" s="343"/>
      <c r="M58" s="344"/>
      <c r="N58" s="344"/>
      <c r="O58" s="342"/>
      <c r="P58" s="672"/>
      <c r="Q58" s="345"/>
      <c r="R58" s="345"/>
    </row>
    <row r="59" spans="1:18" ht="15.6" customHeight="1">
      <c r="A59" s="852"/>
      <c r="B59" s="336">
        <v>0</v>
      </c>
      <c r="C59" s="668"/>
      <c r="D59" s="361"/>
      <c r="E59" s="362"/>
      <c r="F59" s="339" t="s">
        <v>161</v>
      </c>
      <c r="G59" s="346"/>
      <c r="H59" s="340">
        <f t="shared" si="16"/>
        <v>0</v>
      </c>
      <c r="I59" s="669"/>
      <c r="J59" s="341"/>
      <c r="K59" s="342"/>
      <c r="L59" s="343"/>
      <c r="M59" s="344"/>
      <c r="N59" s="344"/>
      <c r="O59" s="342"/>
      <c r="P59" s="672"/>
      <c r="Q59" s="345"/>
      <c r="R59" s="345"/>
    </row>
    <row r="60" spans="1:18" ht="15.6" customHeight="1">
      <c r="A60" s="852"/>
      <c r="B60" s="336">
        <v>0</v>
      </c>
      <c r="C60" s="668"/>
      <c r="D60" s="361"/>
      <c r="E60" s="379"/>
      <c r="F60" s="339" t="s">
        <v>161</v>
      </c>
      <c r="G60" s="346"/>
      <c r="H60" s="340">
        <f t="shared" si="16"/>
        <v>0</v>
      </c>
      <c r="I60" s="669"/>
      <c r="J60" s="341"/>
      <c r="K60" s="342"/>
      <c r="L60" s="343"/>
      <c r="M60" s="344"/>
      <c r="N60" s="344"/>
      <c r="O60" s="342"/>
      <c r="P60" s="672"/>
      <c r="Q60" s="345"/>
      <c r="R60" s="345"/>
    </row>
    <row r="61" spans="1:18" ht="15.6" customHeight="1">
      <c r="A61" s="852"/>
      <c r="B61" s="336">
        <v>0</v>
      </c>
      <c r="C61" s="668"/>
      <c r="D61" s="360"/>
      <c r="E61" s="362"/>
      <c r="F61" s="339" t="s">
        <v>161</v>
      </c>
      <c r="G61" s="346"/>
      <c r="H61" s="340">
        <f t="shared" si="16"/>
        <v>0</v>
      </c>
      <c r="I61" s="669"/>
      <c r="J61" s="341"/>
      <c r="K61" s="342"/>
      <c r="L61" s="343"/>
      <c r="M61" s="344"/>
      <c r="N61" s="344"/>
      <c r="O61" s="342"/>
      <c r="P61" s="672"/>
      <c r="Q61" s="345"/>
      <c r="R61" s="345"/>
    </row>
    <row r="62" spans="1:18" ht="15.6" customHeight="1">
      <c r="A62" s="852"/>
      <c r="B62" s="336">
        <v>0</v>
      </c>
      <c r="C62" s="668"/>
      <c r="D62" s="361"/>
      <c r="E62" s="380"/>
      <c r="F62" s="339" t="s">
        <v>161</v>
      </c>
      <c r="G62" s="346"/>
      <c r="H62" s="340">
        <f t="shared" si="16"/>
        <v>0</v>
      </c>
      <c r="I62" s="669"/>
      <c r="J62" s="341"/>
      <c r="K62" s="342"/>
      <c r="L62" s="343"/>
      <c r="M62" s="344"/>
      <c r="N62" s="344"/>
      <c r="O62" s="342"/>
      <c r="P62" s="672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670"/>
      <c r="J63" s="341"/>
      <c r="K63" s="342"/>
      <c r="L63" s="343"/>
      <c r="M63" s="344"/>
      <c r="N63" s="344"/>
      <c r="O63" s="335"/>
      <c r="P63" s="672"/>
      <c r="Q63" s="345"/>
      <c r="R63" s="345"/>
    </row>
    <row r="64" spans="1:18" ht="15.75" customHeight="1">
      <c r="A64" s="853"/>
      <c r="B64" s="336">
        <v>0</v>
      </c>
      <c r="C64" s="204" t="s">
        <v>1075</v>
      </c>
      <c r="D64" s="850" t="s">
        <v>1111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3133.3440170940089</v>
      </c>
      <c r="L64" s="355">
        <f>AVERAGE(L52:L63)</f>
        <v>826.87767094016874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1076</v>
      </c>
      <c r="B65" s="336" t="s">
        <v>165</v>
      </c>
      <c r="C65" s="668"/>
      <c r="D65" s="361" t="s">
        <v>180</v>
      </c>
      <c r="E65" s="375"/>
      <c r="F65" s="339">
        <v>18.18</v>
      </c>
      <c r="G65" s="667">
        <v>1197</v>
      </c>
      <c r="H65" s="340">
        <f>F65*G65</f>
        <v>21761.46</v>
      </c>
      <c r="I65" s="669"/>
      <c r="J65" s="341">
        <v>3</v>
      </c>
      <c r="K65" s="342">
        <f t="shared" ref="K65:K71" si="20">G65/P65*60</f>
        <v>3122.608695652174</v>
      </c>
      <c r="L65" s="343">
        <f t="shared" ref="L65:L71" si="21">K65/J65</f>
        <v>1040.8695652173913</v>
      </c>
      <c r="M65" s="344">
        <v>0.18055555555555555</v>
      </c>
      <c r="N65" s="344">
        <v>0.19652777777777777</v>
      </c>
      <c r="O65" s="342">
        <v>20</v>
      </c>
      <c r="P65" s="672">
        <f>(N65-M65)*24*60</f>
        <v>23</v>
      </c>
      <c r="Q65" s="345"/>
      <c r="R65" s="345"/>
    </row>
    <row r="66" spans="1:18" ht="15.6" customHeight="1">
      <c r="A66" s="855"/>
      <c r="B66" s="336" t="s">
        <v>165</v>
      </c>
      <c r="C66" s="668"/>
      <c r="D66" s="382" t="s">
        <v>181</v>
      </c>
      <c r="E66" s="376"/>
      <c r="F66" s="339">
        <v>14.03</v>
      </c>
      <c r="G66" s="346">
        <v>4195</v>
      </c>
      <c r="H66" s="340">
        <f t="shared" ref="H66:H74" si="22">F66*G66</f>
        <v>58855.85</v>
      </c>
      <c r="I66" s="669"/>
      <c r="J66" s="341">
        <v>3</v>
      </c>
      <c r="K66" s="342">
        <f t="shared" si="20"/>
        <v>3186.0759493670885</v>
      </c>
      <c r="L66" s="343">
        <f t="shared" si="21"/>
        <v>1062.0253164556962</v>
      </c>
      <c r="M66" s="344">
        <v>0.20833333333333334</v>
      </c>
      <c r="N66" s="344">
        <v>0.26319444444444445</v>
      </c>
      <c r="O66" s="342">
        <v>17</v>
      </c>
      <c r="P66" s="672">
        <f t="shared" ref="P66:P71" si="23">(N66-M66)*24*60</f>
        <v>79</v>
      </c>
      <c r="Q66" s="345"/>
      <c r="R66" s="345"/>
    </row>
    <row r="67" spans="1:18" ht="15.6" customHeight="1">
      <c r="A67" s="855"/>
      <c r="B67" s="336" t="s">
        <v>165</v>
      </c>
      <c r="C67" s="668"/>
      <c r="D67" s="360" t="s">
        <v>182</v>
      </c>
      <c r="E67" s="362"/>
      <c r="F67" s="339">
        <v>18.18</v>
      </c>
      <c r="G67" s="346">
        <v>1903</v>
      </c>
      <c r="H67" s="340">
        <f t="shared" si="22"/>
        <v>34596.54</v>
      </c>
      <c r="I67" s="669"/>
      <c r="J67" s="341">
        <v>3</v>
      </c>
      <c r="K67" s="342">
        <f t="shared" si="20"/>
        <v>3171.6666666666642</v>
      </c>
      <c r="L67" s="343">
        <f t="shared" si="21"/>
        <v>1057.2222222222215</v>
      </c>
      <c r="M67" s="344">
        <v>0.27083333333333331</v>
      </c>
      <c r="N67" s="344">
        <v>0.29583333333333334</v>
      </c>
      <c r="O67" s="342">
        <v>11</v>
      </c>
      <c r="P67" s="672">
        <f t="shared" si="23"/>
        <v>36.000000000000028</v>
      </c>
      <c r="Q67" s="345"/>
      <c r="R67" s="345"/>
    </row>
    <row r="68" spans="1:18" ht="15.6" customHeight="1">
      <c r="A68" s="855"/>
      <c r="B68" s="336" t="s">
        <v>165</v>
      </c>
      <c r="C68" s="668"/>
      <c r="D68" s="361" t="s">
        <v>1120</v>
      </c>
      <c r="E68" s="362"/>
      <c r="F68" s="339">
        <v>17.07</v>
      </c>
      <c r="G68" s="346">
        <v>1392</v>
      </c>
      <c r="H68" s="340">
        <f t="shared" si="22"/>
        <v>23761.439999999999</v>
      </c>
      <c r="I68" s="669"/>
      <c r="J68" s="341">
        <v>3</v>
      </c>
      <c r="K68" s="342">
        <f t="shared" si="20"/>
        <v>3093.3333333333262</v>
      </c>
      <c r="L68" s="343">
        <f t="shared" si="21"/>
        <v>1031.1111111111088</v>
      </c>
      <c r="M68" s="344">
        <v>0.30555555555555552</v>
      </c>
      <c r="N68" s="344">
        <v>0.32430555555555557</v>
      </c>
      <c r="O68" s="342">
        <v>14</v>
      </c>
      <c r="P68" s="672">
        <f t="shared" si="23"/>
        <v>27.000000000000064</v>
      </c>
      <c r="Q68" s="345"/>
      <c r="R68" s="345"/>
    </row>
    <row r="69" spans="1:18" ht="15.6" customHeight="1">
      <c r="A69" s="855"/>
      <c r="B69" s="336" t="s">
        <v>165</v>
      </c>
      <c r="C69" s="668"/>
      <c r="D69" s="363" t="s">
        <v>1121</v>
      </c>
      <c r="E69" s="362"/>
      <c r="F69" s="339">
        <v>20.72</v>
      </c>
      <c r="G69" s="346">
        <v>717</v>
      </c>
      <c r="H69" s="340">
        <f t="shared" si="22"/>
        <v>14856.24</v>
      </c>
      <c r="I69" s="669"/>
      <c r="J69" s="341">
        <v>3</v>
      </c>
      <c r="K69" s="342">
        <f t="shared" si="20"/>
        <v>3072.8571428571536</v>
      </c>
      <c r="L69" s="343">
        <f t="shared" si="21"/>
        <v>1024.2857142857179</v>
      </c>
      <c r="M69" s="344">
        <v>0.33333333333333331</v>
      </c>
      <c r="N69" s="344">
        <v>0.3430555555555555</v>
      </c>
      <c r="O69" s="342">
        <v>13</v>
      </c>
      <c r="P69" s="672">
        <f t="shared" si="23"/>
        <v>13.99999999999995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6706</v>
      </c>
      <c r="H70" s="340">
        <f t="shared" si="22"/>
        <v>95799.999999999985</v>
      </c>
      <c r="I70" s="669"/>
      <c r="J70" s="341">
        <v>3</v>
      </c>
      <c r="K70" s="342">
        <f t="shared" si="20"/>
        <v>3193.3333333333344</v>
      </c>
      <c r="L70" s="343">
        <f t="shared" si="21"/>
        <v>1064.4444444444448</v>
      </c>
      <c r="M70" s="344">
        <v>0.35416666666666669</v>
      </c>
      <c r="N70" s="344">
        <v>0.44166666666666665</v>
      </c>
      <c r="O70" s="342">
        <v>16</v>
      </c>
      <c r="P70" s="672">
        <f t="shared" si="23"/>
        <v>125.99999999999996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1077</v>
      </c>
      <c r="E71" s="362"/>
      <c r="F71" s="339">
        <v>24.76</v>
      </c>
      <c r="G71" s="378">
        <v>923</v>
      </c>
      <c r="H71" s="340">
        <f t="shared" si="22"/>
        <v>22853.480000000003</v>
      </c>
      <c r="I71" s="669"/>
      <c r="J71" s="341">
        <v>4</v>
      </c>
      <c r="K71" s="342">
        <f t="shared" si="20"/>
        <v>3076.6666666666779</v>
      </c>
      <c r="L71" s="343">
        <f t="shared" si="21"/>
        <v>769.16666666666947</v>
      </c>
      <c r="M71" s="344">
        <v>0.4513888888888889</v>
      </c>
      <c r="N71" s="344">
        <v>0.46388888888888885</v>
      </c>
      <c r="O71" s="342">
        <v>14</v>
      </c>
      <c r="P71" s="672">
        <f t="shared" si="23"/>
        <v>17.999999999999936</v>
      </c>
      <c r="Q71" s="345"/>
      <c r="R71" s="345"/>
    </row>
    <row r="72" spans="1:18" ht="15.6" customHeight="1">
      <c r="A72" s="855"/>
      <c r="B72" s="336">
        <v>0</v>
      </c>
      <c r="C72" s="668"/>
      <c r="D72" s="363"/>
      <c r="E72" s="362"/>
      <c r="F72" s="339" t="s">
        <v>161</v>
      </c>
      <c r="G72" s="346"/>
      <c r="H72" s="340">
        <f t="shared" si="22"/>
        <v>0</v>
      </c>
      <c r="I72" s="669"/>
      <c r="J72" s="341"/>
      <c r="K72" s="342"/>
      <c r="L72" s="343"/>
      <c r="M72" s="344"/>
      <c r="N72" s="344"/>
      <c r="O72" s="342"/>
      <c r="P72" s="672"/>
      <c r="Q72" s="345"/>
      <c r="R72" s="345"/>
    </row>
    <row r="73" spans="1:18" ht="15.6" customHeight="1">
      <c r="A73" s="855"/>
      <c r="B73" s="336">
        <v>0</v>
      </c>
      <c r="C73" s="668"/>
      <c r="D73" s="361"/>
      <c r="E73" s="362"/>
      <c r="F73" s="339" t="s">
        <v>161</v>
      </c>
      <c r="G73" s="346"/>
      <c r="H73" s="340">
        <f t="shared" si="22"/>
        <v>0</v>
      </c>
      <c r="I73" s="669"/>
      <c r="J73" s="341"/>
      <c r="K73" s="342"/>
      <c r="L73" s="343"/>
      <c r="M73" s="344"/>
      <c r="N73" s="344"/>
      <c r="O73" s="342"/>
      <c r="P73" s="672"/>
      <c r="Q73" s="345"/>
      <c r="R73" s="345"/>
    </row>
    <row r="74" spans="1:18" ht="15.6" customHeight="1">
      <c r="A74" s="855"/>
      <c r="B74" s="336">
        <v>0</v>
      </c>
      <c r="C74" s="668"/>
      <c r="D74" s="363"/>
      <c r="E74" s="362"/>
      <c r="F74" s="339" t="s">
        <v>161</v>
      </c>
      <c r="G74" s="346"/>
      <c r="H74" s="340">
        <f t="shared" si="22"/>
        <v>0</v>
      </c>
      <c r="I74" s="669"/>
      <c r="J74" s="341"/>
      <c r="K74" s="342"/>
      <c r="L74" s="343"/>
      <c r="M74" s="344"/>
      <c r="N74" s="344"/>
      <c r="O74" s="342"/>
      <c r="P74" s="672"/>
      <c r="Q74" s="345"/>
      <c r="R74" s="345"/>
    </row>
    <row r="75" spans="1:18" ht="15.75" customHeight="1">
      <c r="A75" s="856"/>
      <c r="B75" s="336">
        <v>0</v>
      </c>
      <c r="C75" s="204" t="s">
        <v>1078</v>
      </c>
      <c r="D75" s="850" t="s">
        <v>1111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3130.9345411252029</v>
      </c>
      <c r="L75" s="355">
        <f>AVERAGE(L65:L74)</f>
        <v>1007.0178629147501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672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667"/>
      <c r="H77" s="340">
        <f t="shared" si="16"/>
        <v>0</v>
      </c>
      <c r="I77" s="669"/>
      <c r="J77" s="341"/>
      <c r="K77" s="342"/>
      <c r="L77" s="343"/>
      <c r="M77" s="344"/>
      <c r="N77" s="344"/>
      <c r="O77" s="335"/>
      <c r="P77" s="672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669"/>
      <c r="J78" s="341"/>
      <c r="K78" s="342"/>
      <c r="L78" s="343"/>
      <c r="M78" s="344"/>
      <c r="N78" s="344"/>
      <c r="O78" s="335"/>
      <c r="P78" s="672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669"/>
      <c r="J79" s="341"/>
      <c r="K79" s="342"/>
      <c r="L79" s="343"/>
      <c r="M79" s="344"/>
      <c r="N79" s="344"/>
      <c r="O79" s="335"/>
      <c r="P79" s="672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669"/>
      <c r="J80" s="341"/>
      <c r="K80" s="342"/>
      <c r="L80" s="343"/>
      <c r="M80" s="344"/>
      <c r="N80" s="344"/>
      <c r="O80" s="335"/>
      <c r="P80" s="672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1111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1079</v>
      </c>
      <c r="B82" s="336" t="s">
        <v>165</v>
      </c>
      <c r="C82" s="359"/>
      <c r="D82" s="361" t="s">
        <v>1080</v>
      </c>
      <c r="E82" s="388"/>
      <c r="F82" s="339">
        <v>22.32</v>
      </c>
      <c r="G82" s="364">
        <v>2158</v>
      </c>
      <c r="H82" s="389">
        <f t="shared" ref="H82:H90" si="24">F82*G82</f>
        <v>48166.559999999998</v>
      </c>
      <c r="I82" s="669"/>
      <c r="J82" s="341">
        <v>4</v>
      </c>
      <c r="K82" s="342">
        <f>G82/P82*60</f>
        <v>2942.727272727273</v>
      </c>
      <c r="L82" s="343">
        <f t="shared" ref="L82:L83" si="25">K82/J82</f>
        <v>735.68181818181824</v>
      </c>
      <c r="M82" s="344">
        <v>0.72222222222222221</v>
      </c>
      <c r="N82" s="344">
        <v>0.75277777777777777</v>
      </c>
      <c r="O82" s="342">
        <v>20</v>
      </c>
      <c r="P82" s="672">
        <f>(N82-M82)*24*60</f>
        <v>44</v>
      </c>
      <c r="Q82" s="345"/>
      <c r="R82" s="345"/>
    </row>
    <row r="83" spans="1:18">
      <c r="A83" s="841"/>
      <c r="B83" s="336" t="s">
        <v>165</v>
      </c>
      <c r="C83" s="359"/>
      <c r="D83" s="394" t="s">
        <v>1081</v>
      </c>
      <c r="E83" s="388"/>
      <c r="F83" s="339">
        <v>24.54</v>
      </c>
      <c r="G83" s="364">
        <v>1458</v>
      </c>
      <c r="H83" s="389">
        <f t="shared" si="24"/>
        <v>35779.32</v>
      </c>
      <c r="I83" s="669"/>
      <c r="J83" s="341">
        <v>3</v>
      </c>
      <c r="K83" s="342">
        <f t="shared" ref="K83" si="26">G83/P83*60</f>
        <v>2187.0000000000077</v>
      </c>
      <c r="L83" s="343">
        <f t="shared" si="25"/>
        <v>729.00000000000261</v>
      </c>
      <c r="M83" s="344">
        <v>0.76736111111111116</v>
      </c>
      <c r="N83" s="344">
        <v>0.79513888888888884</v>
      </c>
      <c r="O83" s="342">
        <v>21</v>
      </c>
      <c r="P83" s="672">
        <f t="shared" ref="P83" si="27">(N83-M83)*24*60</f>
        <v>39.999999999999858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669"/>
      <c r="J84" s="341"/>
      <c r="K84" s="342"/>
      <c r="L84" s="343"/>
      <c r="M84" s="344"/>
      <c r="N84" s="344"/>
      <c r="O84" s="342"/>
      <c r="P84" s="672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669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667"/>
      <c r="H86" s="390">
        <f t="shared" si="24"/>
        <v>0</v>
      </c>
      <c r="I86" s="669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667"/>
      <c r="H87" s="390">
        <f t="shared" si="24"/>
        <v>0</v>
      </c>
      <c r="I87" s="669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667"/>
      <c r="H88" s="390">
        <f t="shared" si="24"/>
        <v>0</v>
      </c>
      <c r="I88" s="669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667"/>
      <c r="H89" s="390">
        <f t="shared" si="24"/>
        <v>0</v>
      </c>
      <c r="I89" s="669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667"/>
      <c r="H90" s="390">
        <f t="shared" si="24"/>
        <v>0</v>
      </c>
      <c r="I90" s="669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1070</v>
      </c>
      <c r="D91" s="842" t="s">
        <v>1111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2564.8636363636406</v>
      </c>
      <c r="L91" s="355">
        <f>AVERAGE(L82:L90)</f>
        <v>732.34090909091037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1082</v>
      </c>
      <c r="B92" s="336" t="s">
        <v>165</v>
      </c>
      <c r="C92" s="349"/>
      <c r="D92" s="361" t="s">
        <v>185</v>
      </c>
      <c r="E92" s="388"/>
      <c r="F92" s="339">
        <v>16.66</v>
      </c>
      <c r="G92" s="667">
        <v>7769</v>
      </c>
      <c r="H92" s="340">
        <f t="shared" ref="H92:H99" si="28">F92*G92</f>
        <v>129431.54000000001</v>
      </c>
      <c r="I92" s="669"/>
      <c r="J92" s="341">
        <v>4</v>
      </c>
      <c r="K92" s="342">
        <f>G92/P92*60</f>
        <v>2774.6428571428564</v>
      </c>
      <c r="L92" s="343">
        <f t="shared" ref="L92:L93" si="29">K92/J92</f>
        <v>693.66071428571411</v>
      </c>
      <c r="M92" s="344">
        <v>0.72222222222222221</v>
      </c>
      <c r="N92" s="344">
        <v>0.83888888888888891</v>
      </c>
      <c r="O92" s="335">
        <v>20</v>
      </c>
      <c r="P92" s="672">
        <f>(N92-M92)*24*60</f>
        <v>168.00000000000006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5135</v>
      </c>
      <c r="H93" s="340">
        <f t="shared" si="28"/>
        <v>91869.818181818177</v>
      </c>
      <c r="I93" s="669"/>
      <c r="J93" s="341">
        <v>3</v>
      </c>
      <c r="K93" s="342">
        <f t="shared" ref="K93" si="30">G93/P93*60</f>
        <v>2800.9090909090928</v>
      </c>
      <c r="L93" s="343">
        <f t="shared" si="29"/>
        <v>933.63636363636431</v>
      </c>
      <c r="M93" s="344">
        <v>0.85416666666666663</v>
      </c>
      <c r="N93" s="344">
        <v>0.93055555555555547</v>
      </c>
      <c r="O93" s="335">
        <v>22</v>
      </c>
      <c r="P93" s="672">
        <f>(N93-M93)*24*60</f>
        <v>109.99999999999993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669"/>
      <c r="J94" s="341"/>
      <c r="K94" s="342"/>
      <c r="L94" s="343"/>
      <c r="M94" s="344"/>
      <c r="N94" s="344"/>
      <c r="O94" s="335"/>
      <c r="P94" s="672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669"/>
      <c r="J95" s="341"/>
      <c r="K95" s="342"/>
      <c r="L95" s="343"/>
      <c r="M95" s="344"/>
      <c r="N95" s="344"/>
      <c r="O95" s="335"/>
      <c r="P95" s="672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669"/>
      <c r="J96" s="341"/>
      <c r="K96" s="342"/>
      <c r="L96" s="343"/>
      <c r="M96" s="344"/>
      <c r="N96" s="344"/>
      <c r="O96" s="335"/>
      <c r="P96" s="672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669"/>
      <c r="J97" s="341"/>
      <c r="K97" s="342"/>
      <c r="L97" s="343"/>
      <c r="M97" s="344"/>
      <c r="N97" s="344"/>
      <c r="O97" s="335"/>
      <c r="P97" s="672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669"/>
      <c r="J98" s="341"/>
      <c r="K98" s="342"/>
      <c r="L98" s="343"/>
      <c r="M98" s="344"/>
      <c r="N98" s="344"/>
      <c r="O98" s="335"/>
      <c r="P98" s="672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669"/>
      <c r="J99" s="341"/>
      <c r="K99" s="342"/>
      <c r="L99" s="343"/>
      <c r="M99" s="344"/>
      <c r="N99" s="344"/>
      <c r="O99" s="335"/>
      <c r="P99" s="672"/>
      <c r="Q99" s="345"/>
      <c r="R99" s="345"/>
    </row>
    <row r="100" spans="1:18" ht="15.75" customHeight="1">
      <c r="A100" s="845"/>
      <c r="B100" s="336">
        <v>0</v>
      </c>
      <c r="C100" s="204" t="s">
        <v>1083</v>
      </c>
      <c r="D100" s="838" t="s">
        <v>1111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2787.7759740259744</v>
      </c>
      <c r="L100" s="355">
        <f>AVERAGE(L92:L99)</f>
        <v>813.64853896103921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1122</v>
      </c>
      <c r="B101" s="336" t="s">
        <v>165</v>
      </c>
      <c r="C101" s="204"/>
      <c r="D101" s="361" t="s">
        <v>1123</v>
      </c>
      <c r="E101" s="673"/>
      <c r="F101" s="339">
        <v>30</v>
      </c>
      <c r="G101" s="667">
        <v>2188</v>
      </c>
      <c r="H101" s="340">
        <f t="shared" ref="H101:H110" si="31">F101*G101</f>
        <v>65640</v>
      </c>
      <c r="I101" s="669"/>
      <c r="J101" s="341">
        <v>3</v>
      </c>
      <c r="K101" s="342">
        <f>G101/P101*60</f>
        <v>2917.333333333333</v>
      </c>
      <c r="L101" s="343">
        <f t="shared" ref="L101:L105" si="32">K101/J101</f>
        <v>972.44444444444434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3">(N101-M101)*24*60</f>
        <v>45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673"/>
      <c r="F102" s="339">
        <v>24.82</v>
      </c>
      <c r="G102" s="667">
        <v>2004</v>
      </c>
      <c r="H102" s="340">
        <f t="shared" si="31"/>
        <v>49739.28</v>
      </c>
      <c r="I102" s="669"/>
      <c r="J102" s="341">
        <v>4</v>
      </c>
      <c r="K102" s="342">
        <f t="shared" ref="K102:K105" si="34">G102/P102*60</f>
        <v>2932.6829268292672</v>
      </c>
      <c r="L102" s="343">
        <f t="shared" si="32"/>
        <v>733.1707317073168</v>
      </c>
      <c r="M102" s="344">
        <v>0.7680555555555556</v>
      </c>
      <c r="N102" s="344">
        <v>0.79652777777777783</v>
      </c>
      <c r="O102" s="335">
        <v>21</v>
      </c>
      <c r="P102" s="342">
        <f t="shared" si="33"/>
        <v>41.000000000000014</v>
      </c>
      <c r="Q102" s="345"/>
      <c r="R102" s="345"/>
    </row>
    <row r="103" spans="1:18">
      <c r="A103" s="830"/>
      <c r="B103" s="336" t="s">
        <v>165</v>
      </c>
      <c r="C103" s="204"/>
      <c r="D103" s="361" t="s">
        <v>1084</v>
      </c>
      <c r="E103" s="361"/>
      <c r="F103" s="339">
        <v>23.8</v>
      </c>
      <c r="G103" s="667">
        <v>560</v>
      </c>
      <c r="H103" s="340">
        <f t="shared" si="31"/>
        <v>13328</v>
      </c>
      <c r="I103" s="669"/>
      <c r="J103" s="341">
        <v>4</v>
      </c>
      <c r="K103" s="342">
        <f t="shared" si="34"/>
        <v>3054.5454545454213</v>
      </c>
      <c r="L103" s="343">
        <f t="shared" si="32"/>
        <v>763.63636363635533</v>
      </c>
      <c r="M103" s="344">
        <v>0.81111111111111101</v>
      </c>
      <c r="N103" s="344">
        <v>0.81874999999999998</v>
      </c>
      <c r="O103" s="335">
        <v>21</v>
      </c>
      <c r="P103" s="342">
        <f t="shared" si="33"/>
        <v>11.000000000000121</v>
      </c>
      <c r="Q103" s="345"/>
      <c r="R103" s="345"/>
    </row>
    <row r="104" spans="1:18">
      <c r="A104" s="830"/>
      <c r="B104" s="336" t="s">
        <v>165</v>
      </c>
      <c r="C104" s="204"/>
      <c r="D104" s="361" t="s">
        <v>1085</v>
      </c>
      <c r="E104" s="379"/>
      <c r="F104" s="339">
        <v>24.76</v>
      </c>
      <c r="G104" s="667">
        <v>1179</v>
      </c>
      <c r="H104" s="340">
        <f t="shared" si="31"/>
        <v>29192.04</v>
      </c>
      <c r="I104" s="669"/>
      <c r="J104" s="341">
        <v>4</v>
      </c>
      <c r="K104" s="342">
        <f t="shared" si="34"/>
        <v>3075.6521739130544</v>
      </c>
      <c r="L104" s="343">
        <f t="shared" si="32"/>
        <v>768.9130434782636</v>
      </c>
      <c r="M104" s="344">
        <v>0.83333333333333337</v>
      </c>
      <c r="N104" s="344">
        <v>0.84930555555555554</v>
      </c>
      <c r="O104" s="335">
        <v>21</v>
      </c>
      <c r="P104" s="342">
        <f>(N104-M104)*24*60</f>
        <v>22.999999999999918</v>
      </c>
      <c r="Q104" s="345"/>
      <c r="R104" s="345"/>
    </row>
    <row r="105" spans="1:18">
      <c r="A105" s="830"/>
      <c r="B105" s="336" t="s">
        <v>165</v>
      </c>
      <c r="C105" s="204"/>
      <c r="D105" s="361" t="s">
        <v>1086</v>
      </c>
      <c r="E105" s="363"/>
      <c r="F105" s="339">
        <v>14.03</v>
      </c>
      <c r="G105" s="667">
        <v>7741</v>
      </c>
      <c r="H105" s="340">
        <f t="shared" si="31"/>
        <v>108606.23</v>
      </c>
      <c r="I105" s="669"/>
      <c r="J105" s="341">
        <v>3</v>
      </c>
      <c r="K105" s="342">
        <f t="shared" si="34"/>
        <v>2996.5161290322567</v>
      </c>
      <c r="L105" s="343">
        <f t="shared" si="32"/>
        <v>998.83870967741893</v>
      </c>
      <c r="M105" s="344">
        <v>0.86319444444444438</v>
      </c>
      <c r="N105" s="344">
        <v>0.97083333333333333</v>
      </c>
      <c r="O105" s="335">
        <v>20</v>
      </c>
      <c r="P105" s="342">
        <f>(N105-M105)*24*60</f>
        <v>155.00000000000009</v>
      </c>
      <c r="Q105" s="343"/>
      <c r="R105" s="345"/>
    </row>
    <row r="106" spans="1:18">
      <c r="A106" s="830"/>
      <c r="B106" s="336">
        <v>0</v>
      </c>
      <c r="C106" s="204"/>
      <c r="D106" s="363"/>
      <c r="E106" s="673"/>
      <c r="F106" s="339" t="s">
        <v>161</v>
      </c>
      <c r="G106" s="346"/>
      <c r="H106" s="340">
        <f t="shared" si="31"/>
        <v>0</v>
      </c>
      <c r="I106" s="669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667"/>
      <c r="H107" s="340">
        <f t="shared" si="31"/>
        <v>0</v>
      </c>
      <c r="I107" s="669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667"/>
      <c r="H108" s="340">
        <f t="shared" si="31"/>
        <v>0</v>
      </c>
      <c r="I108" s="669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667"/>
      <c r="H109" s="340">
        <f t="shared" si="31"/>
        <v>0</v>
      </c>
      <c r="I109" s="669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667"/>
      <c r="H110" s="340">
        <f t="shared" si="31"/>
        <v>0</v>
      </c>
      <c r="I110" s="669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1075</v>
      </c>
      <c r="D111" s="831" t="s">
        <v>1111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2995.3460035306662</v>
      </c>
      <c r="L111" s="355">
        <f>AVERAGE(L101:L110)</f>
        <v>847.40065858875982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1087</v>
      </c>
      <c r="B112" s="336" t="s">
        <v>165</v>
      </c>
      <c r="C112" s="204"/>
      <c r="D112" s="363" t="s">
        <v>188</v>
      </c>
      <c r="E112" s="398"/>
      <c r="F112" s="339">
        <v>28.57</v>
      </c>
      <c r="G112" s="667">
        <v>3763</v>
      </c>
      <c r="H112" s="389">
        <f t="shared" si="16"/>
        <v>107508.91</v>
      </c>
      <c r="I112" s="669"/>
      <c r="J112" s="341">
        <v>3</v>
      </c>
      <c r="K112" s="342">
        <f t="shared" ref="K112:K117" si="35">G112/P112*60</f>
        <v>2970.7894736842086</v>
      </c>
      <c r="L112" s="343">
        <f t="shared" ref="L112:L117" si="36">K112/J112</f>
        <v>990.2631578947362</v>
      </c>
      <c r="M112" s="344">
        <v>0.72222222222222221</v>
      </c>
      <c r="N112" s="344">
        <v>0.77500000000000002</v>
      </c>
      <c r="O112" s="335">
        <v>20</v>
      </c>
      <c r="P112" s="672">
        <f t="shared" ref="P112:P116" si="37">(N112-M112)*24*60</f>
        <v>76.000000000000057</v>
      </c>
      <c r="Q112" s="335"/>
      <c r="R112" s="335"/>
    </row>
    <row r="113" spans="1:18">
      <c r="A113" s="833"/>
      <c r="B113" s="336" t="s">
        <v>165</v>
      </c>
      <c r="C113" s="359"/>
      <c r="D113" s="386" t="s">
        <v>1088</v>
      </c>
      <c r="E113" s="386"/>
      <c r="F113" s="339">
        <v>25.03</v>
      </c>
      <c r="G113" s="667">
        <v>1196</v>
      </c>
      <c r="H113" s="389">
        <f t="shared" si="16"/>
        <v>29935.88</v>
      </c>
      <c r="I113" s="669"/>
      <c r="J113" s="341">
        <v>4</v>
      </c>
      <c r="K113" s="342">
        <f t="shared" si="35"/>
        <v>2989.9999999999909</v>
      </c>
      <c r="L113" s="343">
        <f t="shared" si="36"/>
        <v>747.49999999999773</v>
      </c>
      <c r="M113" s="344">
        <v>0.7895833333333333</v>
      </c>
      <c r="N113" s="344">
        <v>0.80625000000000002</v>
      </c>
      <c r="O113" s="335">
        <v>21</v>
      </c>
      <c r="P113" s="672">
        <f t="shared" si="37"/>
        <v>24.000000000000075</v>
      </c>
      <c r="Q113" s="345"/>
      <c r="R113" s="345"/>
    </row>
    <row r="114" spans="1:18">
      <c r="A114" s="833"/>
      <c r="B114" s="336" t="s">
        <v>165</v>
      </c>
      <c r="C114" s="359"/>
      <c r="D114" s="386" t="s">
        <v>1089</v>
      </c>
      <c r="E114" s="361"/>
      <c r="F114" s="339">
        <v>16.7</v>
      </c>
      <c r="G114" s="667">
        <v>2285</v>
      </c>
      <c r="H114" s="389">
        <f t="shared" si="16"/>
        <v>38159.5</v>
      </c>
      <c r="I114" s="669"/>
      <c r="J114" s="341">
        <v>3</v>
      </c>
      <c r="K114" s="342">
        <f t="shared" si="35"/>
        <v>2980.4347826086955</v>
      </c>
      <c r="L114" s="343">
        <f t="shared" si="36"/>
        <v>993.47826086956513</v>
      </c>
      <c r="M114" s="344">
        <v>0.82013888888888886</v>
      </c>
      <c r="N114" s="344">
        <v>0.8520833333333333</v>
      </c>
      <c r="O114" s="335">
        <v>20</v>
      </c>
      <c r="P114" s="672">
        <f t="shared" si="37"/>
        <v>46</v>
      </c>
      <c r="Q114" s="345"/>
      <c r="R114" s="345"/>
    </row>
    <row r="115" spans="1:18">
      <c r="A115" s="833"/>
      <c r="B115" s="336" t="s">
        <v>165</v>
      </c>
      <c r="C115" s="359"/>
      <c r="D115" s="363" t="s">
        <v>1090</v>
      </c>
      <c r="E115" s="379"/>
      <c r="F115" s="339">
        <v>18.18</v>
      </c>
      <c r="G115" s="667">
        <v>1548</v>
      </c>
      <c r="H115" s="389">
        <f t="shared" si="16"/>
        <v>28142.639999999999</v>
      </c>
      <c r="I115" s="669"/>
      <c r="J115" s="341">
        <v>3</v>
      </c>
      <c r="K115" s="342">
        <f t="shared" si="35"/>
        <v>2996.1290322580753</v>
      </c>
      <c r="L115" s="343">
        <f t="shared" si="36"/>
        <v>998.7096774193584</v>
      </c>
      <c r="M115" s="344">
        <v>0.86736111111111114</v>
      </c>
      <c r="N115" s="344">
        <v>0.88888888888888884</v>
      </c>
      <c r="O115" s="335">
        <v>22</v>
      </c>
      <c r="P115" s="672">
        <f t="shared" si="37"/>
        <v>30.99999999999989</v>
      </c>
      <c r="Q115" s="345"/>
      <c r="R115" s="345"/>
    </row>
    <row r="116" spans="1:18">
      <c r="A116" s="833"/>
      <c r="B116" s="336" t="s">
        <v>165</v>
      </c>
      <c r="C116" s="359"/>
      <c r="D116" s="386" t="s">
        <v>1091</v>
      </c>
      <c r="E116" s="363"/>
      <c r="F116" s="339">
        <v>18.18</v>
      </c>
      <c r="G116" s="667">
        <v>1512</v>
      </c>
      <c r="H116" s="389">
        <f t="shared" si="16"/>
        <v>27488.16</v>
      </c>
      <c r="I116" s="669"/>
      <c r="J116" s="341">
        <v>3</v>
      </c>
      <c r="K116" s="342">
        <f t="shared" si="35"/>
        <v>2926.4516129032359</v>
      </c>
      <c r="L116" s="343">
        <f t="shared" si="36"/>
        <v>975.48387096774525</v>
      </c>
      <c r="M116" s="344">
        <v>0.86736111111111114</v>
      </c>
      <c r="N116" s="391">
        <v>0.88888888888888884</v>
      </c>
      <c r="O116" s="335">
        <v>20</v>
      </c>
      <c r="P116" s="672">
        <f t="shared" si="37"/>
        <v>30.99999999999989</v>
      </c>
      <c r="Q116" s="345"/>
      <c r="R116" s="345"/>
    </row>
    <row r="117" spans="1:18">
      <c r="A117" s="833"/>
      <c r="B117" s="336" t="s">
        <v>165</v>
      </c>
      <c r="C117" s="359"/>
      <c r="D117" s="361" t="s">
        <v>1092</v>
      </c>
      <c r="E117" s="376"/>
      <c r="F117" s="339">
        <v>14.285714285714283</v>
      </c>
      <c r="G117" s="667">
        <v>11299</v>
      </c>
      <c r="H117" s="389">
        <f t="shared" ref="H117:H123" si="38">F117*G117</f>
        <v>161414.28571428568</v>
      </c>
      <c r="I117" s="669"/>
      <c r="J117" s="341">
        <v>3</v>
      </c>
      <c r="K117" s="342">
        <f t="shared" si="35"/>
        <v>2999.7345132743362</v>
      </c>
      <c r="L117" s="343">
        <f t="shared" si="36"/>
        <v>999.91150442477874</v>
      </c>
      <c r="M117" s="344">
        <v>0.93888888888888899</v>
      </c>
      <c r="N117" s="344">
        <v>1.0958333333333334</v>
      </c>
      <c r="O117" s="335">
        <v>21</v>
      </c>
      <c r="P117" s="342">
        <f>(N117-M117)*24*60</f>
        <v>226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667"/>
      <c r="H118" s="389">
        <f t="shared" si="38"/>
        <v>0</v>
      </c>
      <c r="I118" s="669"/>
      <c r="J118" s="341"/>
      <c r="K118" s="342"/>
      <c r="L118" s="343"/>
      <c r="M118" s="344"/>
      <c r="N118" s="344"/>
      <c r="O118" s="342"/>
      <c r="P118" s="672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667"/>
      <c r="H119" s="389">
        <f t="shared" si="38"/>
        <v>0</v>
      </c>
      <c r="I119" s="669"/>
      <c r="J119" s="341"/>
      <c r="K119" s="342"/>
      <c r="L119" s="343"/>
      <c r="M119" s="344"/>
      <c r="N119" s="344"/>
      <c r="O119" s="335"/>
      <c r="P119" s="672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667"/>
      <c r="H120" s="389">
        <f t="shared" si="38"/>
        <v>0</v>
      </c>
      <c r="I120" s="669"/>
      <c r="J120" s="341"/>
      <c r="K120" s="342"/>
      <c r="L120" s="343"/>
      <c r="M120" s="344"/>
      <c r="N120" s="344"/>
      <c r="O120" s="335"/>
      <c r="P120" s="672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667"/>
      <c r="H121" s="389">
        <f t="shared" si="38"/>
        <v>0</v>
      </c>
      <c r="I121" s="669"/>
      <c r="J121" s="341"/>
      <c r="K121" s="342"/>
      <c r="L121" s="343"/>
      <c r="M121" s="344"/>
      <c r="N121" s="344"/>
      <c r="O121" s="335"/>
      <c r="P121" s="672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667"/>
      <c r="H122" s="389">
        <f t="shared" si="38"/>
        <v>0</v>
      </c>
      <c r="I122" s="669"/>
      <c r="J122" s="341"/>
      <c r="K122" s="342"/>
      <c r="L122" s="343"/>
      <c r="M122" s="344"/>
      <c r="N122" s="344"/>
      <c r="O122" s="335"/>
      <c r="P122" s="672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667"/>
      <c r="H123" s="389">
        <f t="shared" si="38"/>
        <v>0</v>
      </c>
      <c r="I123" s="669"/>
      <c r="J123" s="341"/>
      <c r="K123" s="342"/>
      <c r="L123" s="343"/>
      <c r="M123" s="344"/>
      <c r="N123" s="344"/>
      <c r="O123" s="335"/>
      <c r="P123" s="672"/>
      <c r="Q123" s="345"/>
      <c r="R123" s="345"/>
    </row>
    <row r="124" spans="1:18" ht="17.399999999999999" customHeight="1">
      <c r="A124" s="833"/>
      <c r="B124" s="349">
        <v>0</v>
      </c>
      <c r="C124" s="204" t="s">
        <v>1078</v>
      </c>
      <c r="D124" s="834" t="s">
        <v>1111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2977.256569121424</v>
      </c>
      <c r="L124" s="355">
        <f>AVERAGE(L112:L123)</f>
        <v>950.8910785960303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71" activePane="bottomRight" state="frozen"/>
      <selection activeCell="T125" sqref="T125"/>
      <selection pane="topRight" activeCell="T125" sqref="T125"/>
      <selection pane="bottomLeft" activeCell="T125" sqref="T125"/>
      <selection pane="bottomRight" activeCell="D73" sqref="D73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1124</v>
      </c>
      <c r="B1" s="57"/>
      <c r="C1" s="57"/>
      <c r="D1" s="680" t="s">
        <v>1125</v>
      </c>
      <c r="E1" s="58">
        <f>SUM(G5:G173)</f>
        <v>158560.28999999995</v>
      </c>
      <c r="F1" s="681" t="s">
        <v>3</v>
      </c>
      <c r="G1" s="59">
        <f>SUM(H5:H173)</f>
        <v>6170643.5111468481</v>
      </c>
      <c r="H1" s="674" t="s">
        <v>77</v>
      </c>
      <c r="I1" s="60">
        <f>M17+M30+M43+M56+M69+M82+M95+M108+M121+M134+M147+M160+M173</f>
        <v>193.03095238095236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1126</v>
      </c>
      <c r="Q1" s="956"/>
      <c r="R1" s="956"/>
      <c r="S1" s="956"/>
      <c r="T1" s="956" t="s">
        <v>1127</v>
      </c>
      <c r="U1" s="956"/>
      <c r="V1" s="956"/>
      <c r="W1" s="956"/>
      <c r="X1" s="956"/>
      <c r="Y1" s="956"/>
      <c r="Z1" s="61" t="s">
        <v>1128</v>
      </c>
      <c r="AA1" s="61" t="s">
        <v>1129</v>
      </c>
      <c r="AB1" s="961" t="s">
        <v>1130</v>
      </c>
      <c r="AC1" s="962"/>
      <c r="AD1" s="61" t="s">
        <v>1128</v>
      </c>
      <c r="AE1" s="61" t="s">
        <v>1131</v>
      </c>
      <c r="AF1" s="956" t="s">
        <v>1132</v>
      </c>
      <c r="AG1" s="957"/>
      <c r="AH1" s="957"/>
      <c r="AK1" s="62" t="s">
        <v>1133</v>
      </c>
    </row>
    <row r="2" spans="1:37" ht="26.25" customHeight="1">
      <c r="A2" s="960" t="s">
        <v>1134</v>
      </c>
      <c r="B2" s="960"/>
      <c r="C2" s="680"/>
      <c r="D2" s="680" t="s">
        <v>1135</v>
      </c>
      <c r="E2" s="63">
        <f>AVERAGE(O17,O30,O43,O56,O69,O82,O95,O108,O121,O134,O147,O160,O173)</f>
        <v>123.46730900605758</v>
      </c>
      <c r="F2" s="64" t="s">
        <v>80</v>
      </c>
      <c r="G2" s="65">
        <f>G1/E1</f>
        <v>38.916701723658868</v>
      </c>
      <c r="H2" s="674" t="s">
        <v>81</v>
      </c>
      <c r="I2" s="674">
        <f>COUNT(I5:I173)</f>
        <v>14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6</v>
      </c>
      <c r="AE2" s="67">
        <f>AE17+AE30+AE43+AE56+AE69+AE82+AE95+AE108+AE121+AE134+AE147+AE160+AE173</f>
        <v>4</v>
      </c>
      <c r="AF2" s="957"/>
      <c r="AG2" s="957"/>
      <c r="AH2" s="957"/>
      <c r="AK2" s="402">
        <f>AVERAGE(AK5:AK9999)</f>
        <v>6.3691295036533324</v>
      </c>
    </row>
    <row r="3" spans="1:37" ht="30.6" customHeight="1">
      <c r="A3" s="895" t="s">
        <v>1136</v>
      </c>
      <c r="B3" s="895" t="s">
        <v>82</v>
      </c>
      <c r="C3" s="958"/>
      <c r="D3" s="895" t="s">
        <v>1137</v>
      </c>
      <c r="E3" s="895"/>
      <c r="F3" s="958" t="s">
        <v>83</v>
      </c>
      <c r="G3" s="951" t="s">
        <v>84</v>
      </c>
      <c r="H3" s="958" t="s">
        <v>85</v>
      </c>
      <c r="I3" s="952" t="s">
        <v>1138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1139</v>
      </c>
      <c r="O3" s="924" t="s">
        <v>1135</v>
      </c>
      <c r="P3" s="955" t="s">
        <v>1140</v>
      </c>
      <c r="Q3" s="924" t="s">
        <v>1135</v>
      </c>
      <c r="R3" s="949" t="s">
        <v>1141</v>
      </c>
      <c r="S3" s="925" t="s">
        <v>1142</v>
      </c>
      <c r="T3" s="951" t="s">
        <v>88</v>
      </c>
      <c r="U3" s="951"/>
      <c r="V3" s="950" t="s">
        <v>89</v>
      </c>
      <c r="W3" s="952" t="s">
        <v>1143</v>
      </c>
      <c r="X3" s="951" t="s">
        <v>1144</v>
      </c>
      <c r="Y3" s="951"/>
      <c r="Z3" s="953" t="s">
        <v>1145</v>
      </c>
      <c r="AA3" s="954"/>
      <c r="AB3" s="944" t="s">
        <v>1146</v>
      </c>
      <c r="AC3" s="945"/>
      <c r="AD3" s="946" t="s">
        <v>1147</v>
      </c>
      <c r="AE3" s="947"/>
      <c r="AF3" s="948" t="s">
        <v>1139</v>
      </c>
      <c r="AG3" s="949" t="s">
        <v>1141</v>
      </c>
      <c r="AH3" s="925" t="s">
        <v>1142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675" t="s">
        <v>90</v>
      </c>
      <c r="U4" s="675" t="s">
        <v>91</v>
      </c>
      <c r="V4" s="951"/>
      <c r="W4" s="952"/>
      <c r="X4" s="681" t="s">
        <v>1148</v>
      </c>
      <c r="Y4" s="681" t="s">
        <v>36</v>
      </c>
      <c r="Z4" s="675" t="s">
        <v>1149</v>
      </c>
      <c r="AA4" s="675" t="s">
        <v>1150</v>
      </c>
      <c r="AB4" s="945"/>
      <c r="AC4" s="945"/>
      <c r="AD4" s="675" t="s">
        <v>1151</v>
      </c>
      <c r="AE4" s="68" t="s">
        <v>1152</v>
      </c>
      <c r="AF4" s="948"/>
      <c r="AG4" s="949"/>
      <c r="AH4" s="925"/>
      <c r="AK4" s="951"/>
    </row>
    <row r="5" spans="1:37" ht="18.75" customHeight="1">
      <c r="A5" s="940" t="s">
        <v>1153</v>
      </c>
      <c r="B5" s="69" t="s">
        <v>162</v>
      </c>
      <c r="C5" s="70"/>
      <c r="D5" s="71" t="s">
        <v>92</v>
      </c>
      <c r="E5" s="72"/>
      <c r="F5" s="73">
        <v>37.83</v>
      </c>
      <c r="G5" s="74">
        <v>4201.5</v>
      </c>
      <c r="H5" s="75">
        <f t="shared" ref="H5:H16" si="0">F5*G5</f>
        <v>158942.745</v>
      </c>
      <c r="I5" s="678"/>
      <c r="J5" s="76">
        <v>20</v>
      </c>
      <c r="K5" s="74">
        <v>2400</v>
      </c>
      <c r="L5" s="77">
        <v>120</v>
      </c>
      <c r="M5" s="679">
        <v>20</v>
      </c>
      <c r="N5" s="74">
        <f t="shared" ref="N5:N11" si="1">G5/W5*60</f>
        <v>2230.8849557522121</v>
      </c>
      <c r="O5" s="77">
        <f t="shared" ref="O5:O11" si="2">N5/M5</f>
        <v>111.5442477876106</v>
      </c>
      <c r="P5" s="78">
        <f t="shared" ref="P5:P11" si="3">M5-J5</f>
        <v>0</v>
      </c>
      <c r="Q5" s="79">
        <f t="shared" ref="Q5:Q11" si="4">O5-L5</f>
        <v>-8.4557522123893989</v>
      </c>
      <c r="R5" s="682">
        <f t="shared" ref="R5:R11" si="5">O5/L5</f>
        <v>0.92953539823008835</v>
      </c>
      <c r="S5" s="910">
        <f>R17</f>
        <v>0.89952862183134996</v>
      </c>
      <c r="T5" s="80">
        <v>0.25</v>
      </c>
      <c r="U5" s="80">
        <v>0.32847222222222222</v>
      </c>
      <c r="V5" s="681">
        <v>5</v>
      </c>
      <c r="W5" s="678">
        <f>(U5-T5)*24*60</f>
        <v>113</v>
      </c>
      <c r="X5" s="681"/>
      <c r="Y5" s="681"/>
      <c r="Z5" s="81"/>
      <c r="AA5" s="81"/>
      <c r="AB5" s="895"/>
      <c r="AC5" s="895"/>
      <c r="AD5" s="82"/>
      <c r="AE5" s="82"/>
      <c r="AF5" s="78">
        <f t="shared" ref="AF5:AF70" si="6">N5-K5</f>
        <v>-169.11504424778786</v>
      </c>
      <c r="AG5" s="682">
        <f t="shared" ref="AG5:AG70" si="7">N5/K5</f>
        <v>0.92953539823008835</v>
      </c>
      <c r="AH5" s="910">
        <f>AG17</f>
        <v>0.90038297118220989</v>
      </c>
      <c r="AJ5" s="62" t="str">
        <f>A5</f>
        <v>四度一組
(ET-600)</v>
      </c>
      <c r="AK5" s="404">
        <f>AVERAGE(AK6:AK16)</f>
        <v>6.499999999999992</v>
      </c>
    </row>
    <row r="6" spans="1:37" ht="19.2" customHeight="1">
      <c r="A6" s="941"/>
      <c r="B6" s="69" t="s">
        <v>162</v>
      </c>
      <c r="C6" s="70"/>
      <c r="D6" s="71" t="s">
        <v>94</v>
      </c>
      <c r="E6" s="72"/>
      <c r="F6" s="73">
        <v>35.89</v>
      </c>
      <c r="G6" s="74">
        <v>1879</v>
      </c>
      <c r="H6" s="75">
        <f t="shared" si="0"/>
        <v>67437.31</v>
      </c>
      <c r="I6" s="678"/>
      <c r="J6" s="76">
        <v>18</v>
      </c>
      <c r="K6" s="74">
        <v>2571</v>
      </c>
      <c r="L6" s="77">
        <v>142.83333333333334</v>
      </c>
      <c r="M6" s="679">
        <v>18</v>
      </c>
      <c r="N6" s="74">
        <f t="shared" si="1"/>
        <v>2300.816326530613</v>
      </c>
      <c r="O6" s="77">
        <f t="shared" si="2"/>
        <v>127.82312925170072</v>
      </c>
      <c r="P6" s="78">
        <f t="shared" si="3"/>
        <v>0</v>
      </c>
      <c r="Q6" s="79">
        <f t="shared" si="4"/>
        <v>-15.010204081632622</v>
      </c>
      <c r="R6" s="682">
        <f t="shared" si="5"/>
        <v>0.89491105660467241</v>
      </c>
      <c r="S6" s="910"/>
      <c r="T6" s="80">
        <v>0.34375</v>
      </c>
      <c r="U6" s="80">
        <v>0.37777777777777777</v>
      </c>
      <c r="V6" s="681">
        <v>22</v>
      </c>
      <c r="W6" s="678">
        <f t="shared" ref="W6:W17" si="8">(U6-T6)*24*60</f>
        <v>48.999999999999986</v>
      </c>
      <c r="X6" s="83">
        <v>0.33333333333333331</v>
      </c>
      <c r="Y6" s="83">
        <v>0.3430555555555555</v>
      </c>
      <c r="Z6" s="84"/>
      <c r="AA6" s="84"/>
      <c r="AB6" s="895"/>
      <c r="AC6" s="895"/>
      <c r="AD6" s="691"/>
      <c r="AE6" s="691"/>
      <c r="AF6" s="78">
        <f t="shared" si="6"/>
        <v>-270.18367346938703</v>
      </c>
      <c r="AG6" s="682">
        <f t="shared" si="7"/>
        <v>0.89491105660467252</v>
      </c>
      <c r="AH6" s="910"/>
      <c r="AJ6" s="405">
        <f>IF((IF(V6&lt;10,V6,(X6-U5)*1440))=0,"",IF(V6&lt;10,V6,(X6-U5)*1440))</f>
        <v>6.9999999999999751</v>
      </c>
      <c r="AK6" s="406">
        <f>IF(AJ6&gt;4,AJ6,"")</f>
        <v>6.9999999999999751</v>
      </c>
    </row>
    <row r="7" spans="1:37" ht="19.2" customHeight="1">
      <c r="A7" s="941"/>
      <c r="B7" s="69" t="s">
        <v>162</v>
      </c>
      <c r="C7" s="70"/>
      <c r="D7" s="71" t="s">
        <v>98</v>
      </c>
      <c r="E7" s="72"/>
      <c r="F7" s="73">
        <v>38.479999999999997</v>
      </c>
      <c r="G7" s="74">
        <v>5042</v>
      </c>
      <c r="H7" s="75">
        <f t="shared" si="0"/>
        <v>194016.15999999997</v>
      </c>
      <c r="I7" s="678"/>
      <c r="J7" s="76">
        <v>19</v>
      </c>
      <c r="K7" s="74">
        <v>2769</v>
      </c>
      <c r="L7" s="77">
        <v>145.73684210526315</v>
      </c>
      <c r="M7" s="679">
        <v>19</v>
      </c>
      <c r="N7" s="74">
        <f t="shared" si="1"/>
        <v>2459.5121951219503</v>
      </c>
      <c r="O7" s="77">
        <f t="shared" si="2"/>
        <v>129.44801026957634</v>
      </c>
      <c r="P7" s="78">
        <f t="shared" si="3"/>
        <v>0</v>
      </c>
      <c r="Q7" s="79">
        <f t="shared" si="4"/>
        <v>-16.288831835686807</v>
      </c>
      <c r="R7" s="682">
        <f t="shared" si="5"/>
        <v>0.888231200838552</v>
      </c>
      <c r="S7" s="910"/>
      <c r="T7" s="80">
        <v>0.38263888888888886</v>
      </c>
      <c r="U7" s="80">
        <v>0.46805555555555556</v>
      </c>
      <c r="V7" s="681">
        <v>7</v>
      </c>
      <c r="W7" s="678">
        <f t="shared" si="8"/>
        <v>123.00000000000004</v>
      </c>
      <c r="X7" s="83"/>
      <c r="Y7" s="83"/>
      <c r="Z7" s="84"/>
      <c r="AA7" s="84"/>
      <c r="AB7" s="895"/>
      <c r="AC7" s="895"/>
      <c r="AD7" s="691"/>
      <c r="AE7" s="691"/>
      <c r="AF7" s="78">
        <f t="shared" si="6"/>
        <v>-309.4878048780497</v>
      </c>
      <c r="AG7" s="682">
        <f t="shared" si="7"/>
        <v>0.88823120083855189</v>
      </c>
      <c r="AH7" s="910"/>
      <c r="AJ7" s="405">
        <f t="shared" ref="AJ7:AJ16" si="9">IF((IF(V7&lt;10,V7,(X7-U6)*1440))=0,"",IF(V7&lt;10,V7,(X7-U6)*1440))</f>
        <v>7</v>
      </c>
      <c r="AK7" s="406">
        <f t="shared" ref="AK7:AK16" si="10">IF(AJ7&gt;4,AJ7,"")</f>
        <v>7</v>
      </c>
    </row>
    <row r="8" spans="1:37" ht="19.2" customHeight="1">
      <c r="A8" s="941"/>
      <c r="B8" s="69" t="s">
        <v>162</v>
      </c>
      <c r="C8" s="70"/>
      <c r="D8" s="71" t="s">
        <v>92</v>
      </c>
      <c r="E8" s="72"/>
      <c r="F8" s="73">
        <v>37.83</v>
      </c>
      <c r="G8" s="85">
        <v>1400.5</v>
      </c>
      <c r="H8" s="75">
        <f t="shared" si="0"/>
        <v>52980.915000000001</v>
      </c>
      <c r="I8" s="678"/>
      <c r="J8" s="76">
        <v>20</v>
      </c>
      <c r="K8" s="74">
        <v>2400</v>
      </c>
      <c r="L8" s="77">
        <v>120</v>
      </c>
      <c r="M8" s="679">
        <v>20</v>
      </c>
      <c r="N8" s="74">
        <f t="shared" si="1"/>
        <v>2211.3157894736828</v>
      </c>
      <c r="O8" s="77">
        <f t="shared" si="2"/>
        <v>110.56578947368413</v>
      </c>
      <c r="P8" s="78">
        <f t="shared" si="3"/>
        <v>0</v>
      </c>
      <c r="Q8" s="79">
        <f t="shared" si="4"/>
        <v>-9.4342105263158658</v>
      </c>
      <c r="R8" s="682">
        <f t="shared" si="5"/>
        <v>0.92138157894736783</v>
      </c>
      <c r="S8" s="910"/>
      <c r="T8" s="80">
        <v>0.5083333333333333</v>
      </c>
      <c r="U8" s="80">
        <v>0.53472222222222221</v>
      </c>
      <c r="V8" s="681">
        <v>5</v>
      </c>
      <c r="W8" s="678">
        <f t="shared" si="8"/>
        <v>38.000000000000028</v>
      </c>
      <c r="X8" s="83"/>
      <c r="Y8" s="83"/>
      <c r="Z8" s="84"/>
      <c r="AA8" s="84"/>
      <c r="AB8" s="895"/>
      <c r="AC8" s="895"/>
      <c r="AD8" s="691"/>
      <c r="AE8" s="691"/>
      <c r="AF8" s="78">
        <f t="shared" si="6"/>
        <v>-188.6842105263172</v>
      </c>
      <c r="AG8" s="682">
        <f t="shared" si="7"/>
        <v>0.92138157894736783</v>
      </c>
      <c r="AH8" s="910"/>
      <c r="AJ8" s="405">
        <f t="shared" si="9"/>
        <v>5</v>
      </c>
      <c r="AK8" s="406">
        <f t="shared" si="10"/>
        <v>5</v>
      </c>
    </row>
    <row r="9" spans="1:37" ht="19.2" customHeight="1">
      <c r="A9" s="941"/>
      <c r="B9" s="69" t="s">
        <v>162</v>
      </c>
      <c r="C9" s="86"/>
      <c r="D9" s="71" t="s">
        <v>97</v>
      </c>
      <c r="E9" s="87"/>
      <c r="F9" s="73">
        <v>31.11</v>
      </c>
      <c r="G9" s="74">
        <v>1713</v>
      </c>
      <c r="H9" s="75">
        <f t="shared" si="0"/>
        <v>53291.43</v>
      </c>
      <c r="I9" s="691"/>
      <c r="J9" s="76">
        <v>18</v>
      </c>
      <c r="K9" s="74">
        <v>2769</v>
      </c>
      <c r="L9" s="77">
        <v>153.83333333333334</v>
      </c>
      <c r="M9" s="679">
        <v>18</v>
      </c>
      <c r="N9" s="74">
        <f t="shared" si="1"/>
        <v>2390.2325581395344</v>
      </c>
      <c r="O9" s="77">
        <f t="shared" si="2"/>
        <v>132.79069767441857</v>
      </c>
      <c r="P9" s="78">
        <f t="shared" si="3"/>
        <v>0</v>
      </c>
      <c r="Q9" s="79">
        <f t="shared" si="4"/>
        <v>-21.042635658914776</v>
      </c>
      <c r="R9" s="682">
        <f t="shared" si="5"/>
        <v>0.86321146917281832</v>
      </c>
      <c r="S9" s="910"/>
      <c r="T9" s="80">
        <v>0.5395833333333333</v>
      </c>
      <c r="U9" s="80">
        <v>0.56944444444444442</v>
      </c>
      <c r="V9" s="681">
        <v>7</v>
      </c>
      <c r="W9" s="678">
        <f t="shared" si="8"/>
        <v>43.000000000000007</v>
      </c>
      <c r="X9" s="83"/>
      <c r="Y9" s="83"/>
      <c r="Z9" s="84"/>
      <c r="AA9" s="84"/>
      <c r="AB9" s="895"/>
      <c r="AC9" s="895"/>
      <c r="AD9" s="691"/>
      <c r="AE9" s="691"/>
      <c r="AF9" s="78">
        <f t="shared" si="6"/>
        <v>-378.76744186046562</v>
      </c>
      <c r="AG9" s="682">
        <f t="shared" si="7"/>
        <v>0.86321146917281844</v>
      </c>
      <c r="AH9" s="910"/>
      <c r="AJ9" s="405">
        <f t="shared" si="9"/>
        <v>7</v>
      </c>
      <c r="AK9" s="406">
        <f t="shared" si="10"/>
        <v>7</v>
      </c>
    </row>
    <row r="10" spans="1:37" ht="19.2" customHeight="1">
      <c r="A10" s="942"/>
      <c r="B10" s="69" t="s">
        <v>162</v>
      </c>
      <c r="C10" s="70"/>
      <c r="D10" s="71" t="s">
        <v>96</v>
      </c>
      <c r="E10" s="72"/>
      <c r="F10" s="73">
        <v>28.86</v>
      </c>
      <c r="G10" s="74">
        <v>1121</v>
      </c>
      <c r="H10" s="75">
        <f t="shared" si="0"/>
        <v>32352.059999999998</v>
      </c>
      <c r="I10" s="678"/>
      <c r="J10" s="76">
        <v>17</v>
      </c>
      <c r="K10" s="74">
        <v>2571</v>
      </c>
      <c r="L10" s="77">
        <v>151.23529411764707</v>
      </c>
      <c r="M10" s="679">
        <v>17</v>
      </c>
      <c r="N10" s="74">
        <f t="shared" si="1"/>
        <v>2319.3103448275815</v>
      </c>
      <c r="O10" s="77">
        <f t="shared" si="2"/>
        <v>136.43002028397538</v>
      </c>
      <c r="P10" s="78">
        <f t="shared" si="3"/>
        <v>0</v>
      </c>
      <c r="Q10" s="79">
        <f t="shared" si="4"/>
        <v>-14.805273833671691</v>
      </c>
      <c r="R10" s="682">
        <f t="shared" si="5"/>
        <v>0.90210437371745678</v>
      </c>
      <c r="S10" s="911"/>
      <c r="T10" s="80">
        <v>0.57361111111111107</v>
      </c>
      <c r="U10" s="80">
        <v>0.59375</v>
      </c>
      <c r="V10" s="681">
        <v>6</v>
      </c>
      <c r="W10" s="678">
        <f t="shared" si="8"/>
        <v>29.000000000000057</v>
      </c>
      <c r="X10" s="83"/>
      <c r="Y10" s="83"/>
      <c r="Z10" s="84"/>
      <c r="AA10" s="84"/>
      <c r="AB10" s="895"/>
      <c r="AC10" s="895"/>
      <c r="AD10" s="691"/>
      <c r="AE10" s="691"/>
      <c r="AF10" s="78">
        <f>N10-K10</f>
        <v>-251.6896551724185</v>
      </c>
      <c r="AG10" s="682">
        <f>N10/K10</f>
        <v>0.90210437371745678</v>
      </c>
      <c r="AH10" s="911"/>
      <c r="AJ10" s="405">
        <f t="shared" si="9"/>
        <v>6</v>
      </c>
      <c r="AK10" s="406">
        <f t="shared" si="10"/>
        <v>6</v>
      </c>
    </row>
    <row r="11" spans="1:37" ht="19.2" customHeight="1">
      <c r="A11" s="942"/>
      <c r="B11" s="69" t="s">
        <v>163</v>
      </c>
      <c r="C11" s="70"/>
      <c r="D11" s="88" t="s">
        <v>988</v>
      </c>
      <c r="E11" s="72"/>
      <c r="F11" s="73">
        <v>57.73</v>
      </c>
      <c r="G11" s="74">
        <v>2102</v>
      </c>
      <c r="H11" s="75">
        <f t="shared" si="0"/>
        <v>121348.45999999999</v>
      </c>
      <c r="I11" s="678"/>
      <c r="J11" s="76">
        <v>21</v>
      </c>
      <c r="K11" s="74">
        <v>1200</v>
      </c>
      <c r="L11" s="77">
        <v>57.142857142857146</v>
      </c>
      <c r="M11" s="679">
        <v>21</v>
      </c>
      <c r="N11" s="74">
        <f t="shared" si="1"/>
        <v>1106.3157894736851</v>
      </c>
      <c r="O11" s="77">
        <f t="shared" si="2"/>
        <v>52.681704260651671</v>
      </c>
      <c r="P11" s="78">
        <f t="shared" si="3"/>
        <v>0</v>
      </c>
      <c r="Q11" s="79">
        <f t="shared" si="4"/>
        <v>-4.4611528822054751</v>
      </c>
      <c r="R11" s="682">
        <f t="shared" si="5"/>
        <v>0.92192982456140415</v>
      </c>
      <c r="S11" s="911"/>
      <c r="T11" s="80">
        <v>0.60972222222222228</v>
      </c>
      <c r="U11" s="80">
        <v>0.68888888888888888</v>
      </c>
      <c r="V11" s="681">
        <v>23</v>
      </c>
      <c r="W11" s="678">
        <f t="shared" si="8"/>
        <v>113.99999999999991</v>
      </c>
      <c r="X11" s="83">
        <v>0.59861111111111109</v>
      </c>
      <c r="Y11" s="83">
        <v>0.60833333333333328</v>
      </c>
      <c r="Z11" s="84"/>
      <c r="AA11" s="84"/>
      <c r="AB11" s="895"/>
      <c r="AC11" s="895"/>
      <c r="AD11" s="691"/>
      <c r="AE11" s="691">
        <v>1</v>
      </c>
      <c r="AF11" s="78">
        <f>N11-K11</f>
        <v>-93.684210526314928</v>
      </c>
      <c r="AG11" s="682">
        <f>N11/K11</f>
        <v>0.92192982456140427</v>
      </c>
      <c r="AH11" s="911"/>
      <c r="AJ11" s="405">
        <f t="shared" si="9"/>
        <v>6.9999999999999751</v>
      </c>
      <c r="AK11" s="406">
        <f t="shared" si="10"/>
        <v>6.9999999999999751</v>
      </c>
    </row>
    <row r="12" spans="1:37" ht="19.2" customHeight="1">
      <c r="A12" s="942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678"/>
      <c r="J12" s="76"/>
      <c r="K12" s="74"/>
      <c r="L12" s="77"/>
      <c r="M12" s="679"/>
      <c r="N12" s="74"/>
      <c r="O12" s="77"/>
      <c r="P12" s="78"/>
      <c r="Q12" s="79"/>
      <c r="R12" s="682"/>
      <c r="S12" s="911"/>
      <c r="T12" s="80"/>
      <c r="U12" s="80"/>
      <c r="V12" s="681"/>
      <c r="W12" s="678">
        <f t="shared" si="8"/>
        <v>0</v>
      </c>
      <c r="X12" s="83"/>
      <c r="Y12" s="83"/>
      <c r="Z12" s="84"/>
      <c r="AA12" s="84"/>
      <c r="AB12" s="895"/>
      <c r="AC12" s="895"/>
      <c r="AD12" s="691"/>
      <c r="AE12" s="691"/>
      <c r="AF12" s="78">
        <f t="shared" si="6"/>
        <v>0</v>
      </c>
      <c r="AG12" s="682" t="e">
        <f t="shared" si="7"/>
        <v>#DIV/0!</v>
      </c>
      <c r="AH12" s="911"/>
      <c r="AJ12" s="405" t="str">
        <f t="shared" si="9"/>
        <v/>
      </c>
      <c r="AK12" s="406" t="str">
        <f t="shared" si="10"/>
        <v/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676"/>
      <c r="J13" s="76"/>
      <c r="K13" s="74"/>
      <c r="L13" s="77"/>
      <c r="M13" s="92"/>
      <c r="N13" s="74"/>
      <c r="O13" s="77"/>
      <c r="P13" s="78"/>
      <c r="Q13" s="79"/>
      <c r="R13" s="682"/>
      <c r="S13" s="911"/>
      <c r="T13" s="80"/>
      <c r="U13" s="80"/>
      <c r="V13" s="676"/>
      <c r="W13" s="678">
        <f t="shared" si="8"/>
        <v>0</v>
      </c>
      <c r="X13" s="93"/>
      <c r="Y13" s="93"/>
      <c r="Z13" s="84"/>
      <c r="AA13" s="84"/>
      <c r="AB13" s="895"/>
      <c r="AC13" s="895"/>
      <c r="AD13" s="691"/>
      <c r="AE13" s="691"/>
      <c r="AF13" s="78">
        <f t="shared" si="6"/>
        <v>0</v>
      </c>
      <c r="AG13" s="682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676"/>
      <c r="J14" s="76"/>
      <c r="K14" s="74"/>
      <c r="L14" s="77"/>
      <c r="M14" s="92"/>
      <c r="N14" s="74"/>
      <c r="O14" s="77"/>
      <c r="P14" s="78"/>
      <c r="Q14" s="79"/>
      <c r="R14" s="682"/>
      <c r="S14" s="911"/>
      <c r="T14" s="80"/>
      <c r="U14" s="80"/>
      <c r="V14" s="676"/>
      <c r="W14" s="678">
        <f t="shared" si="8"/>
        <v>0</v>
      </c>
      <c r="X14" s="93"/>
      <c r="Y14" s="93"/>
      <c r="Z14" s="84"/>
      <c r="AA14" s="84"/>
      <c r="AB14" s="895"/>
      <c r="AC14" s="895"/>
      <c r="AD14" s="691"/>
      <c r="AE14" s="691"/>
      <c r="AF14" s="78">
        <f t="shared" si="6"/>
        <v>0</v>
      </c>
      <c r="AG14" s="682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676"/>
      <c r="J15" s="76"/>
      <c r="K15" s="74"/>
      <c r="L15" s="77"/>
      <c r="M15" s="92"/>
      <c r="N15" s="96"/>
      <c r="O15" s="77"/>
      <c r="P15" s="78"/>
      <c r="Q15" s="79"/>
      <c r="R15" s="682"/>
      <c r="S15" s="911"/>
      <c r="T15" s="80"/>
      <c r="U15" s="80"/>
      <c r="V15" s="676"/>
      <c r="W15" s="678">
        <f t="shared" si="8"/>
        <v>0</v>
      </c>
      <c r="X15" s="93"/>
      <c r="Y15" s="93"/>
      <c r="Z15" s="84"/>
      <c r="AA15" s="84"/>
      <c r="AB15" s="895"/>
      <c r="AC15" s="895"/>
      <c r="AD15" s="691"/>
      <c r="AE15" s="691"/>
      <c r="AF15" s="78">
        <f t="shared" si="6"/>
        <v>0</v>
      </c>
      <c r="AG15" s="682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676"/>
      <c r="J16" s="76"/>
      <c r="K16" s="74"/>
      <c r="L16" s="77"/>
      <c r="M16" s="92"/>
      <c r="N16" s="96"/>
      <c r="O16" s="77"/>
      <c r="P16" s="78"/>
      <c r="Q16" s="79"/>
      <c r="R16" s="682"/>
      <c r="S16" s="911"/>
      <c r="T16" s="80"/>
      <c r="U16" s="80"/>
      <c r="V16" s="676"/>
      <c r="W16" s="678">
        <f t="shared" si="8"/>
        <v>0</v>
      </c>
      <c r="X16" s="93"/>
      <c r="Y16" s="93"/>
      <c r="Z16" s="84"/>
      <c r="AA16" s="84"/>
      <c r="AB16" s="895"/>
      <c r="AC16" s="895"/>
      <c r="AD16" s="691"/>
      <c r="AE16" s="691"/>
      <c r="AF16" s="78">
        <f t="shared" si="6"/>
        <v>0</v>
      </c>
      <c r="AG16" s="682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1154</v>
      </c>
      <c r="D17" s="905" t="s">
        <v>1155</v>
      </c>
      <c r="E17" s="905"/>
      <c r="F17" s="98"/>
      <c r="G17" s="99"/>
      <c r="H17" s="100"/>
      <c r="I17" s="101"/>
      <c r="J17" s="99">
        <v>19</v>
      </c>
      <c r="K17" s="99">
        <v>2382.8571428571427</v>
      </c>
      <c r="L17" s="102">
        <v>127.25452286177629</v>
      </c>
      <c r="M17" s="103">
        <f t="shared" ref="M17:O17" si="11">AVERAGE(M5:M16)</f>
        <v>19</v>
      </c>
      <c r="N17" s="99">
        <f t="shared" si="11"/>
        <v>2145.4839941884657</v>
      </c>
      <c r="O17" s="102">
        <f t="shared" si="11"/>
        <v>114.46908557165965</v>
      </c>
      <c r="P17" s="104">
        <f t="shared" ref="P17:P24" si="12">M17-J17</f>
        <v>0</v>
      </c>
      <c r="Q17" s="105">
        <f t="shared" ref="Q17:Q24" si="13">O17-L17</f>
        <v>-12.785437290116647</v>
      </c>
      <c r="R17" s="106">
        <f>O17/L17</f>
        <v>0.89952862183134996</v>
      </c>
      <c r="S17" s="911"/>
      <c r="T17" s="80"/>
      <c r="U17" s="80"/>
      <c r="V17" s="676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0</v>
      </c>
      <c r="AE17" s="110">
        <f>SUM(AE5:AE16)</f>
        <v>1</v>
      </c>
      <c r="AF17" s="104">
        <f t="shared" si="6"/>
        <v>-237.373148668677</v>
      </c>
      <c r="AG17" s="683">
        <f t="shared" si="7"/>
        <v>0.90038297118220989</v>
      </c>
      <c r="AH17" s="911"/>
    </row>
    <row r="18" spans="1:37" ht="19.2" customHeight="1">
      <c r="A18" s="893" t="s">
        <v>1156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726</v>
      </c>
      <c r="H18" s="116">
        <f t="shared" ref="H18:H29" si="14">F18*G18</f>
        <v>38674.020000000004</v>
      </c>
      <c r="I18" s="691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1177.2972972972977</v>
      </c>
      <c r="O18" s="118">
        <f t="shared" ref="O18:O24" si="16">N18/M18</f>
        <v>69.252782193958694</v>
      </c>
      <c r="P18" s="84">
        <f t="shared" si="12"/>
        <v>0</v>
      </c>
      <c r="Q18" s="119">
        <f t="shared" si="13"/>
        <v>-22.806041335453074</v>
      </c>
      <c r="R18" s="685">
        <f t="shared" ref="R18:R24" si="17">O18/L18</f>
        <v>0.75226664364044582</v>
      </c>
      <c r="S18" s="894">
        <f>R30</f>
        <v>0.90225575093510024</v>
      </c>
      <c r="T18" s="80">
        <v>0.16666666666666666</v>
      </c>
      <c r="U18" s="80">
        <v>0.19236111111111109</v>
      </c>
      <c r="V18" s="691">
        <v>5</v>
      </c>
      <c r="W18" s="120">
        <f>(U18-T18)*24*60</f>
        <v>36.999999999999986</v>
      </c>
      <c r="X18" s="118"/>
      <c r="Y18" s="118"/>
      <c r="Z18" s="84"/>
      <c r="AA18" s="84"/>
      <c r="AB18" s="895"/>
      <c r="AC18" s="895"/>
      <c r="AD18" s="691"/>
      <c r="AE18" s="691"/>
      <c r="AF18" s="121">
        <f t="shared" si="6"/>
        <v>-387.70270270270225</v>
      </c>
      <c r="AG18" s="122">
        <f t="shared" si="7"/>
        <v>0.75226664364044582</v>
      </c>
      <c r="AH18" s="936">
        <f>AG30</f>
        <v>0.88550556692350768</v>
      </c>
      <c r="AJ18" s="62" t="str">
        <f>A18</f>
        <v>四度二組A
熱麵
固定線
(ET-55)</v>
      </c>
      <c r="AK18" s="404">
        <f>AVERAGE(AK19:AK29)</f>
        <v>6.4000000000000226</v>
      </c>
    </row>
    <row r="19" spans="1:37" ht="19.2" customHeight="1">
      <c r="A19" s="893"/>
      <c r="B19" s="689" t="s">
        <v>164</v>
      </c>
      <c r="C19" s="688"/>
      <c r="D19" s="113" t="s">
        <v>102</v>
      </c>
      <c r="E19" s="114"/>
      <c r="F19" s="73">
        <v>49.91</v>
      </c>
      <c r="G19" s="85">
        <v>1184</v>
      </c>
      <c r="H19" s="116">
        <f t="shared" si="14"/>
        <v>59093.439999999995</v>
      </c>
      <c r="I19" s="691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1449.7959183673472</v>
      </c>
      <c r="O19" s="125">
        <f t="shared" si="16"/>
        <v>85.282112845138073</v>
      </c>
      <c r="P19" s="84">
        <f t="shared" si="12"/>
        <v>0</v>
      </c>
      <c r="Q19" s="119">
        <f t="shared" si="13"/>
        <v>-6.7767106842736951</v>
      </c>
      <c r="R19" s="685">
        <f t="shared" si="17"/>
        <v>0.92638716828584489</v>
      </c>
      <c r="S19" s="894"/>
      <c r="T19" s="80">
        <v>0.19652777777777777</v>
      </c>
      <c r="U19" s="80">
        <v>0.23055555555555554</v>
      </c>
      <c r="V19" s="691">
        <v>6</v>
      </c>
      <c r="W19" s="120">
        <f>(U19-T19)*24*60</f>
        <v>48.999999999999986</v>
      </c>
      <c r="X19" s="126"/>
      <c r="Y19" s="126"/>
      <c r="Z19" s="84"/>
      <c r="AA19" s="84"/>
      <c r="AB19" s="895"/>
      <c r="AC19" s="895"/>
      <c r="AD19" s="691"/>
      <c r="AE19" s="691"/>
      <c r="AF19" s="78">
        <f t="shared" si="6"/>
        <v>-115.20408163265279</v>
      </c>
      <c r="AG19" s="682">
        <f t="shared" si="7"/>
        <v>0.92638716828584489</v>
      </c>
      <c r="AH19" s="937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893"/>
      <c r="B20" s="689" t="s">
        <v>164</v>
      </c>
      <c r="C20" s="86"/>
      <c r="D20" s="71" t="s">
        <v>105</v>
      </c>
      <c r="E20" s="114"/>
      <c r="F20" s="73">
        <v>49.91</v>
      </c>
      <c r="G20" s="85">
        <v>1915.3200000000002</v>
      </c>
      <c r="H20" s="116">
        <f t="shared" si="14"/>
        <v>95593.621200000009</v>
      </c>
      <c r="I20" s="691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1454.6734177215199</v>
      </c>
      <c r="O20" s="125">
        <f t="shared" si="16"/>
        <v>85.569024571854115</v>
      </c>
      <c r="P20" s="84">
        <f t="shared" si="12"/>
        <v>0</v>
      </c>
      <c r="Q20" s="119">
        <f t="shared" si="13"/>
        <v>-6.4897989575576531</v>
      </c>
      <c r="R20" s="685">
        <f t="shared" si="17"/>
        <v>0.92950378129170597</v>
      </c>
      <c r="S20" s="894"/>
      <c r="T20" s="80">
        <v>0.23472222222222222</v>
      </c>
      <c r="U20" s="80">
        <v>0.2895833333333333</v>
      </c>
      <c r="V20" s="691">
        <v>6</v>
      </c>
      <c r="W20" s="120">
        <f t="shared" ref="W20:W29" si="19">(U20-T20)*24*60</f>
        <v>78.999999999999957</v>
      </c>
      <c r="X20" s="126"/>
      <c r="Y20" s="126"/>
      <c r="Z20" s="84"/>
      <c r="AA20" s="84"/>
      <c r="AB20" s="895"/>
      <c r="AC20" s="895"/>
      <c r="AD20" s="691"/>
      <c r="AE20" s="691"/>
      <c r="AF20" s="121">
        <f t="shared" si="6"/>
        <v>-110.32658227848015</v>
      </c>
      <c r="AG20" s="122">
        <f t="shared" si="7"/>
        <v>0.92950378129170597</v>
      </c>
      <c r="AH20" s="937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893"/>
      <c r="B21" s="689" t="s">
        <v>162</v>
      </c>
      <c r="C21" s="127"/>
      <c r="D21" s="128" t="s">
        <v>106</v>
      </c>
      <c r="E21" s="72"/>
      <c r="F21" s="73">
        <v>36.729999999999997</v>
      </c>
      <c r="G21" s="74">
        <v>4380</v>
      </c>
      <c r="H21" s="116">
        <f t="shared" si="14"/>
        <v>160877.4</v>
      </c>
      <c r="I21" s="681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2208.4033613445386</v>
      </c>
      <c r="O21" s="125">
        <f t="shared" si="16"/>
        <v>122.68907563025215</v>
      </c>
      <c r="P21" s="84">
        <f t="shared" si="12"/>
        <v>0</v>
      </c>
      <c r="Q21" s="119">
        <f t="shared" si="13"/>
        <v>-10.644257703081195</v>
      </c>
      <c r="R21" s="685">
        <f t="shared" si="17"/>
        <v>0.92016806722689104</v>
      </c>
      <c r="S21" s="894"/>
      <c r="T21" s="80">
        <v>0.30486111111111108</v>
      </c>
      <c r="U21" s="80">
        <v>0.38749999999999996</v>
      </c>
      <c r="V21" s="691">
        <v>22</v>
      </c>
      <c r="W21" s="120">
        <f t="shared" si="19"/>
        <v>118.99999999999997</v>
      </c>
      <c r="X21" s="126">
        <v>0.29444444444444445</v>
      </c>
      <c r="Y21" s="126">
        <v>0.30416666666666664</v>
      </c>
      <c r="Z21" s="84"/>
      <c r="AA21" s="84"/>
      <c r="AB21" s="895"/>
      <c r="AC21" s="895"/>
      <c r="AD21" s="691"/>
      <c r="AE21" s="691">
        <v>1</v>
      </c>
      <c r="AF21" s="78">
        <f t="shared" si="6"/>
        <v>-191.59663865546145</v>
      </c>
      <c r="AG21" s="682">
        <f t="shared" si="7"/>
        <v>0.92016806722689104</v>
      </c>
      <c r="AH21" s="938"/>
      <c r="AJ21" s="405">
        <f t="shared" si="18"/>
        <v>7.0000000000000551</v>
      </c>
      <c r="AK21" s="406">
        <f t="shared" si="20"/>
        <v>7.0000000000000551</v>
      </c>
    </row>
    <row r="22" spans="1:37" ht="19.2" customHeight="1">
      <c r="A22" s="893"/>
      <c r="B22" s="689" t="s">
        <v>162</v>
      </c>
      <c r="C22" s="127"/>
      <c r="D22" s="71" t="s">
        <v>99</v>
      </c>
      <c r="E22" s="72"/>
      <c r="F22" s="73">
        <v>37.799999999999997</v>
      </c>
      <c r="G22" s="74">
        <v>4130.28</v>
      </c>
      <c r="H22" s="116">
        <f t="shared" si="14"/>
        <v>156124.58399999997</v>
      </c>
      <c r="I22" s="681"/>
      <c r="J22" s="117">
        <v>20</v>
      </c>
      <c r="K22" s="85">
        <v>2769</v>
      </c>
      <c r="L22" s="118">
        <v>138.44999999999999</v>
      </c>
      <c r="M22" s="123">
        <v>19</v>
      </c>
      <c r="N22" s="124">
        <f t="shared" si="15"/>
        <v>2429.5764705882339</v>
      </c>
      <c r="O22" s="125">
        <f t="shared" si="16"/>
        <v>127.87244582043336</v>
      </c>
      <c r="P22" s="84">
        <f t="shared" si="12"/>
        <v>-1</v>
      </c>
      <c r="Q22" s="119">
        <f t="shared" si="13"/>
        <v>-10.577554179566633</v>
      </c>
      <c r="R22" s="685">
        <f t="shared" si="17"/>
        <v>0.92360018649644904</v>
      </c>
      <c r="S22" s="894"/>
      <c r="T22" s="80">
        <v>0.40347222222222218</v>
      </c>
      <c r="U22" s="80">
        <v>0.47430555555555554</v>
      </c>
      <c r="V22" s="691">
        <v>23</v>
      </c>
      <c r="W22" s="120">
        <f t="shared" si="19"/>
        <v>102.00000000000004</v>
      </c>
      <c r="X22" s="126">
        <v>0.39166666666666666</v>
      </c>
      <c r="Y22" s="126">
        <v>0.40277777777777773</v>
      </c>
      <c r="Z22" s="84"/>
      <c r="AA22" s="84"/>
      <c r="AB22" s="895"/>
      <c r="AC22" s="895"/>
      <c r="AD22" s="691"/>
      <c r="AE22" s="691"/>
      <c r="AF22" s="121">
        <f t="shared" si="6"/>
        <v>-339.42352941176614</v>
      </c>
      <c r="AG22" s="122">
        <f t="shared" si="7"/>
        <v>0.87742017717162657</v>
      </c>
      <c r="AH22" s="938"/>
      <c r="AJ22" s="405">
        <f t="shared" si="18"/>
        <v>6.0000000000000586</v>
      </c>
      <c r="AK22" s="406">
        <f t="shared" si="20"/>
        <v>6.0000000000000586</v>
      </c>
    </row>
    <row r="23" spans="1:37" ht="19.2" customHeight="1">
      <c r="A23" s="893"/>
      <c r="B23" s="689" t="s">
        <v>162</v>
      </c>
      <c r="C23" s="127"/>
      <c r="D23" s="71" t="s">
        <v>99</v>
      </c>
      <c r="E23" s="72"/>
      <c r="F23" s="73">
        <v>37.799999999999997</v>
      </c>
      <c r="G23" s="74">
        <v>2127.7200000000003</v>
      </c>
      <c r="H23" s="116">
        <f t="shared" si="14"/>
        <v>80427.816000000006</v>
      </c>
      <c r="I23" s="681"/>
      <c r="J23" s="123">
        <v>20</v>
      </c>
      <c r="K23" s="74">
        <v>2769</v>
      </c>
      <c r="L23" s="77">
        <v>138.44999999999999</v>
      </c>
      <c r="M23" s="123">
        <v>19</v>
      </c>
      <c r="N23" s="124">
        <f t="shared" si="15"/>
        <v>2408.7396226415112</v>
      </c>
      <c r="O23" s="125">
        <f t="shared" si="16"/>
        <v>126.77576961271112</v>
      </c>
      <c r="P23" s="84">
        <f t="shared" si="12"/>
        <v>-1</v>
      </c>
      <c r="Q23" s="119">
        <f t="shared" si="13"/>
        <v>-11.674230387288873</v>
      </c>
      <c r="R23" s="685">
        <f t="shared" si="17"/>
        <v>0.91567908712684087</v>
      </c>
      <c r="S23" s="894"/>
      <c r="T23" s="80">
        <v>0.51388888888888884</v>
      </c>
      <c r="U23" s="80">
        <v>0.55069444444444438</v>
      </c>
      <c r="V23" s="691">
        <v>4</v>
      </c>
      <c r="W23" s="120">
        <f t="shared" si="19"/>
        <v>52.999999999999972</v>
      </c>
      <c r="X23" s="126"/>
      <c r="Y23" s="126"/>
      <c r="Z23" s="84"/>
      <c r="AA23" s="84"/>
      <c r="AB23" s="895"/>
      <c r="AC23" s="895"/>
      <c r="AD23" s="691"/>
      <c r="AE23" s="691"/>
      <c r="AF23" s="78">
        <f t="shared" si="6"/>
        <v>-360.26037735848877</v>
      </c>
      <c r="AG23" s="682">
        <f t="shared" si="7"/>
        <v>0.86989513277049879</v>
      </c>
      <c r="AH23" s="938"/>
      <c r="AJ23" s="405">
        <f t="shared" si="18"/>
        <v>4</v>
      </c>
      <c r="AK23" s="406" t="str">
        <f t="shared" si="20"/>
        <v/>
      </c>
    </row>
    <row r="24" spans="1:37" ht="19.2" customHeight="1">
      <c r="A24" s="893"/>
      <c r="B24" s="689" t="s">
        <v>164</v>
      </c>
      <c r="C24" s="112"/>
      <c r="D24" s="113" t="s">
        <v>105</v>
      </c>
      <c r="E24" s="114"/>
      <c r="F24" s="73">
        <v>49.91</v>
      </c>
      <c r="G24" s="85">
        <v>986.68000000000006</v>
      </c>
      <c r="H24" s="116">
        <f t="shared" si="14"/>
        <v>49245.198799999998</v>
      </c>
      <c r="I24" s="681">
        <v>1</v>
      </c>
      <c r="J24" s="117">
        <v>17</v>
      </c>
      <c r="K24" s="85">
        <v>1565</v>
      </c>
      <c r="L24" s="118">
        <v>92.058823529411768</v>
      </c>
      <c r="M24" s="123">
        <v>17</v>
      </c>
      <c r="N24" s="124">
        <f t="shared" si="15"/>
        <v>1443.9219512195118</v>
      </c>
      <c r="O24" s="125">
        <f t="shared" si="16"/>
        <v>84.936585365853631</v>
      </c>
      <c r="P24" s="84">
        <f t="shared" si="12"/>
        <v>0</v>
      </c>
      <c r="Q24" s="119">
        <f t="shared" si="13"/>
        <v>-7.1222381635581371</v>
      </c>
      <c r="R24" s="685">
        <f t="shared" si="17"/>
        <v>0.92263383464505533</v>
      </c>
      <c r="S24" s="894"/>
      <c r="T24" s="80">
        <v>0.55555555555555547</v>
      </c>
      <c r="U24" s="80">
        <v>0.5840277777777777</v>
      </c>
      <c r="V24" s="691">
        <v>7</v>
      </c>
      <c r="W24" s="120">
        <f t="shared" si="19"/>
        <v>41.000000000000014</v>
      </c>
      <c r="X24" s="126"/>
      <c r="Y24" s="126"/>
      <c r="Z24" s="84"/>
      <c r="AA24" s="84"/>
      <c r="AB24" s="895"/>
      <c r="AC24" s="895"/>
      <c r="AD24" s="691"/>
      <c r="AE24" s="691"/>
      <c r="AF24" s="121">
        <f t="shared" si="6"/>
        <v>-121.07804878048819</v>
      </c>
      <c r="AG24" s="122">
        <f t="shared" si="7"/>
        <v>0.92263383464505544</v>
      </c>
      <c r="AH24" s="938"/>
      <c r="AJ24" s="405">
        <f t="shared" si="18"/>
        <v>7</v>
      </c>
      <c r="AK24" s="406">
        <f t="shared" si="20"/>
        <v>7</v>
      </c>
    </row>
    <row r="25" spans="1:37" ht="19.2" customHeight="1">
      <c r="A25" s="893"/>
      <c r="B25" s="68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685"/>
      <c r="S25" s="894"/>
      <c r="T25" s="80"/>
      <c r="U25" s="80"/>
      <c r="V25" s="691"/>
      <c r="W25" s="120">
        <f t="shared" si="19"/>
        <v>0</v>
      </c>
      <c r="X25" s="691"/>
      <c r="Y25" s="691"/>
      <c r="Z25" s="84"/>
      <c r="AA25" s="84"/>
      <c r="AB25" s="895"/>
      <c r="AC25" s="895"/>
      <c r="AD25" s="691"/>
      <c r="AE25" s="691"/>
      <c r="AF25" s="78">
        <f t="shared" si="6"/>
        <v>0</v>
      </c>
      <c r="AG25" s="682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68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685"/>
      <c r="S26" s="894"/>
      <c r="T26" s="80"/>
      <c r="U26" s="80"/>
      <c r="V26" s="691"/>
      <c r="W26" s="120">
        <f t="shared" si="19"/>
        <v>0</v>
      </c>
      <c r="X26" s="126"/>
      <c r="Y26" s="126"/>
      <c r="Z26" s="84"/>
      <c r="AA26" s="84"/>
      <c r="AB26" s="895"/>
      <c r="AC26" s="895"/>
      <c r="AD26" s="691"/>
      <c r="AE26" s="691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685"/>
      <c r="S27" s="894"/>
      <c r="T27" s="80"/>
      <c r="U27" s="80"/>
      <c r="V27" s="691"/>
      <c r="W27" s="120">
        <f t="shared" si="19"/>
        <v>0</v>
      </c>
      <c r="X27" s="691"/>
      <c r="Y27" s="691"/>
      <c r="Z27" s="84"/>
      <c r="AA27" s="84"/>
      <c r="AB27" s="895"/>
      <c r="AC27" s="895"/>
      <c r="AD27" s="691"/>
      <c r="AE27" s="691"/>
      <c r="AF27" s="78">
        <f t="shared" si="6"/>
        <v>0</v>
      </c>
      <c r="AG27" s="682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685"/>
      <c r="S28" s="894"/>
      <c r="T28" s="80"/>
      <c r="U28" s="80"/>
      <c r="V28" s="691"/>
      <c r="W28" s="120">
        <f t="shared" si="19"/>
        <v>0</v>
      </c>
      <c r="X28" s="691"/>
      <c r="Y28" s="691"/>
      <c r="Z28" s="84"/>
      <c r="AA28" s="84"/>
      <c r="AB28" s="895"/>
      <c r="AC28" s="895"/>
      <c r="AD28" s="691"/>
      <c r="AE28" s="691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685"/>
      <c r="S29" s="894"/>
      <c r="T29" s="80"/>
      <c r="U29" s="80"/>
      <c r="V29" s="691"/>
      <c r="W29" s="120">
        <f t="shared" si="19"/>
        <v>0</v>
      </c>
      <c r="X29" s="691"/>
      <c r="Y29" s="691"/>
      <c r="Z29" s="84"/>
      <c r="AA29" s="84"/>
      <c r="AB29" s="895"/>
      <c r="AC29" s="895"/>
      <c r="AD29" s="691"/>
      <c r="AE29" s="691"/>
      <c r="AF29" s="78">
        <f t="shared" si="6"/>
        <v>0</v>
      </c>
      <c r="AG29" s="682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1157</v>
      </c>
      <c r="D30" s="943" t="s">
        <v>1155</v>
      </c>
      <c r="E30" s="943"/>
      <c r="F30" s="133"/>
      <c r="G30" s="103"/>
      <c r="H30" s="134"/>
      <c r="I30" s="135"/>
      <c r="J30" s="103">
        <v>18</v>
      </c>
      <c r="K30" s="103">
        <v>2028.2857142857142</v>
      </c>
      <c r="L30" s="136">
        <v>111.20980392156864</v>
      </c>
      <c r="M30" s="103">
        <f t="shared" ref="M30:O30" si="21">AVERAGE(M18:M29)</f>
        <v>17.714285714285715</v>
      </c>
      <c r="N30" s="103">
        <f t="shared" si="21"/>
        <v>1796.0582913114231</v>
      </c>
      <c r="O30" s="136">
        <f t="shared" si="21"/>
        <v>100.33968514860017</v>
      </c>
      <c r="P30" s="84">
        <f t="shared" ref="P30:P36" si="22">M30-J30</f>
        <v>-0.2857142857142847</v>
      </c>
      <c r="Q30" s="119">
        <f t="shared" ref="Q30:Q36" si="23">O30-L30</f>
        <v>-10.870118772968468</v>
      </c>
      <c r="R30" s="137">
        <f t="shared" ref="R30:R36" si="24">O30/L30</f>
        <v>0.90225575093510024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0</v>
      </c>
      <c r="AE30" s="139">
        <f>SUM(AE18:AE29)</f>
        <v>1</v>
      </c>
      <c r="AF30" s="140">
        <f t="shared" si="6"/>
        <v>-232.22742297429113</v>
      </c>
      <c r="AG30" s="141">
        <f t="shared" ref="AG30" si="25">N30/K30</f>
        <v>0.88550556692350768</v>
      </c>
      <c r="AH30" s="939"/>
    </row>
    <row r="31" spans="1:37" ht="19.2" customHeight="1">
      <c r="A31" s="930" t="s">
        <v>1158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1858.1000000000001</v>
      </c>
      <c r="H31" s="146">
        <f t="shared" ref="H31:H41" si="26">F31*G31</f>
        <v>60239.602000000006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6" si="27">G31/W31*60</f>
        <v>1071.9807692307695</v>
      </c>
      <c r="O31" s="149">
        <f t="shared" ref="O31:O36" si="28">N31/M31</f>
        <v>71.465384615384636</v>
      </c>
      <c r="P31" s="150">
        <f t="shared" si="22"/>
        <v>0</v>
      </c>
      <c r="Q31" s="151">
        <f t="shared" si="23"/>
        <v>-8.5346153846153641</v>
      </c>
      <c r="R31" s="686">
        <f t="shared" si="24"/>
        <v>0.89331730769230799</v>
      </c>
      <c r="S31" s="931">
        <f>R43</f>
        <v>0.91999392657443901</v>
      </c>
      <c r="T31" s="152">
        <v>0.125</v>
      </c>
      <c r="U31" s="152">
        <v>0.19722222222222222</v>
      </c>
      <c r="V31" s="153">
        <v>5</v>
      </c>
      <c r="W31" s="154">
        <f t="shared" ref="W31:W42" si="29">(U31-T31)*24*60</f>
        <v>103.99999999999999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-128.01923076923049</v>
      </c>
      <c r="AG31" s="155">
        <f t="shared" si="7"/>
        <v>0.89331730769230788</v>
      </c>
      <c r="AH31" s="909">
        <f>AG43</f>
        <v>0.91799619072123273</v>
      </c>
      <c r="AJ31" s="62" t="str">
        <f>A31</f>
        <v>四度二組
(ET-55)</v>
      </c>
      <c r="AK31" s="404">
        <f>AVERAGE(AK32:AK42)</f>
        <v>6.2499999999999947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2864</v>
      </c>
      <c r="H32" s="116">
        <f t="shared" si="26"/>
        <v>98034.719999999987</v>
      </c>
      <c r="I32" s="678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2095.6097560975604</v>
      </c>
      <c r="O32" s="77">
        <f t="shared" si="28"/>
        <v>161.2007504690431</v>
      </c>
      <c r="P32" s="150">
        <f t="shared" si="22"/>
        <v>0</v>
      </c>
      <c r="Q32" s="79">
        <f t="shared" si="23"/>
        <v>-11.876172607879965</v>
      </c>
      <c r="R32" s="682">
        <f t="shared" si="24"/>
        <v>0.931382113821138</v>
      </c>
      <c r="S32" s="894"/>
      <c r="T32" s="80">
        <v>0.2013888888888889</v>
      </c>
      <c r="U32" s="80">
        <v>0.25833333333333336</v>
      </c>
      <c r="V32" s="153">
        <v>6</v>
      </c>
      <c r="W32" s="120">
        <f t="shared" si="29"/>
        <v>82.000000000000028</v>
      </c>
      <c r="X32" s="158"/>
      <c r="Y32" s="158"/>
      <c r="Z32" s="159"/>
      <c r="AA32" s="159"/>
      <c r="AB32" s="895"/>
      <c r="AC32" s="895"/>
      <c r="AD32" s="691"/>
      <c r="AE32" s="691"/>
      <c r="AF32" s="78">
        <f t="shared" si="6"/>
        <v>-154.39024390243958</v>
      </c>
      <c r="AG32" s="682">
        <f t="shared" si="7"/>
        <v>0.931382113821138</v>
      </c>
      <c r="AH32" s="910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923"/>
      <c r="B33" s="156" t="s">
        <v>165</v>
      </c>
      <c r="C33" s="691"/>
      <c r="D33" s="71" t="s">
        <v>110</v>
      </c>
      <c r="E33" s="114"/>
      <c r="F33" s="73">
        <v>35.83</v>
      </c>
      <c r="G33" s="145">
        <v>3589.7200000000003</v>
      </c>
      <c r="H33" s="116">
        <f t="shared" si="26"/>
        <v>128619.6676</v>
      </c>
      <c r="I33" s="691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2111.6000000000008</v>
      </c>
      <c r="O33" s="77">
        <f t="shared" si="28"/>
        <v>191.96363636363643</v>
      </c>
      <c r="P33" s="150">
        <f t="shared" si="22"/>
        <v>0</v>
      </c>
      <c r="Q33" s="79">
        <f t="shared" si="23"/>
        <v>-12.581818181818107</v>
      </c>
      <c r="R33" s="682">
        <f t="shared" si="24"/>
        <v>0.93848888888888926</v>
      </c>
      <c r="S33" s="894"/>
      <c r="T33" s="80">
        <v>0.27361111111111114</v>
      </c>
      <c r="U33" s="80">
        <v>0.34444444444444444</v>
      </c>
      <c r="V33" s="153">
        <v>22</v>
      </c>
      <c r="W33" s="120">
        <f t="shared" si="29"/>
        <v>101.99999999999996</v>
      </c>
      <c r="X33" s="158">
        <v>0.26250000000000001</v>
      </c>
      <c r="Y33" s="158">
        <v>0.2722222222222222</v>
      </c>
      <c r="Z33" s="159"/>
      <c r="AA33" s="159"/>
      <c r="AB33" s="895"/>
      <c r="AC33" s="895"/>
      <c r="AD33" s="691">
        <v>1</v>
      </c>
      <c r="AE33" s="691"/>
      <c r="AF33" s="78">
        <f t="shared" si="6"/>
        <v>-138.39999999999918</v>
      </c>
      <c r="AG33" s="160">
        <f t="shared" si="7"/>
        <v>0.93848888888888926</v>
      </c>
      <c r="AH33" s="910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1272.24</v>
      </c>
      <c r="H34" s="116">
        <f t="shared" si="26"/>
        <v>48841.293600000005</v>
      </c>
      <c r="I34" s="691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1413.6000000000008</v>
      </c>
      <c r="O34" s="149">
        <f t="shared" si="28"/>
        <v>83.152941176470634</v>
      </c>
      <c r="P34" s="150">
        <f t="shared" si="22"/>
        <v>0</v>
      </c>
      <c r="Q34" s="151">
        <f t="shared" si="23"/>
        <v>-8.9058823529411342</v>
      </c>
      <c r="R34" s="686">
        <f t="shared" si="24"/>
        <v>0.90325878594249243</v>
      </c>
      <c r="S34" s="894"/>
      <c r="T34" s="80">
        <v>0.34930555555555554</v>
      </c>
      <c r="U34" s="80">
        <v>0.38680555555555551</v>
      </c>
      <c r="V34" s="163">
        <v>7</v>
      </c>
      <c r="W34" s="120">
        <f t="shared" si="29"/>
        <v>53.999999999999972</v>
      </c>
      <c r="X34" s="158"/>
      <c r="Y34" s="158"/>
      <c r="Z34" s="159"/>
      <c r="AA34" s="159"/>
      <c r="AB34" s="895"/>
      <c r="AC34" s="895"/>
      <c r="AD34" s="691"/>
      <c r="AE34" s="691">
        <v>1</v>
      </c>
      <c r="AF34" s="78">
        <f t="shared" si="6"/>
        <v>-151.39999999999918</v>
      </c>
      <c r="AG34" s="160">
        <f t="shared" si="7"/>
        <v>0.90325878594249254</v>
      </c>
      <c r="AH34" s="910"/>
      <c r="AJ34" s="405">
        <f t="shared" si="30"/>
        <v>7</v>
      </c>
      <c r="AK34" s="406">
        <f t="shared" si="31"/>
        <v>7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2905</v>
      </c>
      <c r="H35" s="116">
        <f t="shared" si="26"/>
        <v>143855.6</v>
      </c>
      <c r="I35" s="681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1452.5000000000005</v>
      </c>
      <c r="O35" s="77">
        <f t="shared" si="28"/>
        <v>80.694444444444471</v>
      </c>
      <c r="P35" s="150">
        <f t="shared" si="22"/>
        <v>0</v>
      </c>
      <c r="Q35" s="79">
        <f t="shared" si="23"/>
        <v>-6.2499999999999716</v>
      </c>
      <c r="R35" s="682">
        <f t="shared" si="24"/>
        <v>0.92811501597444124</v>
      </c>
      <c r="S35" s="894"/>
      <c r="T35" s="80">
        <v>0.39097222222222217</v>
      </c>
      <c r="U35" s="80">
        <v>0.47430555555555548</v>
      </c>
      <c r="V35" s="145">
        <v>6</v>
      </c>
      <c r="W35" s="120">
        <f t="shared" si="29"/>
        <v>119.99999999999997</v>
      </c>
      <c r="X35" s="158"/>
      <c r="Y35" s="158"/>
      <c r="Z35" s="159"/>
      <c r="AA35" s="159"/>
      <c r="AB35" s="895"/>
      <c r="AC35" s="895"/>
      <c r="AD35" s="691"/>
      <c r="AE35" s="691"/>
      <c r="AF35" s="150">
        <f t="shared" si="6"/>
        <v>-112.49999999999955</v>
      </c>
      <c r="AG35" s="155">
        <f t="shared" si="7"/>
        <v>0.92811501597444124</v>
      </c>
      <c r="AH35" s="911"/>
      <c r="AJ35" s="405">
        <f t="shared" si="30"/>
        <v>6</v>
      </c>
      <c r="AK35" s="406">
        <f t="shared" si="31"/>
        <v>6</v>
      </c>
    </row>
    <row r="36" spans="1:37" ht="19.2" customHeight="1">
      <c r="A36" s="923"/>
      <c r="B36" s="156" t="s">
        <v>165</v>
      </c>
      <c r="C36" s="166"/>
      <c r="D36" s="165" t="s">
        <v>992</v>
      </c>
      <c r="E36" s="114"/>
      <c r="F36" s="73">
        <v>32.42</v>
      </c>
      <c r="G36" s="145">
        <v>1256.95</v>
      </c>
      <c r="H36" s="116">
        <f t="shared" si="26"/>
        <v>40750.319000000003</v>
      </c>
      <c r="I36" s="691"/>
      <c r="J36" s="76">
        <v>15</v>
      </c>
      <c r="K36" s="74">
        <v>1200</v>
      </c>
      <c r="L36" s="77">
        <v>80</v>
      </c>
      <c r="M36" s="164">
        <v>15</v>
      </c>
      <c r="N36" s="74">
        <f t="shared" si="27"/>
        <v>1062.2112676056327</v>
      </c>
      <c r="O36" s="77">
        <f t="shared" si="28"/>
        <v>70.814084507042182</v>
      </c>
      <c r="P36" s="150">
        <f t="shared" si="22"/>
        <v>0</v>
      </c>
      <c r="Q36" s="79">
        <f t="shared" si="23"/>
        <v>-9.1859154929578182</v>
      </c>
      <c r="R36" s="682">
        <f t="shared" si="24"/>
        <v>0.88517605633802732</v>
      </c>
      <c r="S36" s="894"/>
      <c r="T36" s="80">
        <v>0.51388888888888884</v>
      </c>
      <c r="U36" s="80">
        <v>0.56319444444444444</v>
      </c>
      <c r="V36" s="145">
        <v>4</v>
      </c>
      <c r="W36" s="120">
        <f t="shared" si="29"/>
        <v>71.000000000000071</v>
      </c>
      <c r="X36" s="158"/>
      <c r="Y36" s="158"/>
      <c r="Z36" s="159"/>
      <c r="AA36" s="159"/>
      <c r="AB36" s="895"/>
      <c r="AC36" s="895"/>
      <c r="AD36" s="691">
        <v>1</v>
      </c>
      <c r="AE36" s="691"/>
      <c r="AF36" s="78">
        <f t="shared" si="6"/>
        <v>-137.78873239436734</v>
      </c>
      <c r="AG36" s="682">
        <f t="shared" si="7"/>
        <v>0.88517605633802721</v>
      </c>
      <c r="AH36" s="911"/>
      <c r="AJ36" s="405">
        <f t="shared" si="30"/>
        <v>4</v>
      </c>
      <c r="AK36" s="406" t="str">
        <f t="shared" si="31"/>
        <v/>
      </c>
    </row>
    <row r="37" spans="1:37" ht="19.2" customHeight="1">
      <c r="A37" s="923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691"/>
      <c r="J37" s="147"/>
      <c r="K37" s="124"/>
      <c r="L37" s="125"/>
      <c r="M37" s="684"/>
      <c r="N37" s="148"/>
      <c r="O37" s="149"/>
      <c r="P37" s="150"/>
      <c r="Q37" s="151"/>
      <c r="R37" s="686"/>
      <c r="S37" s="894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895"/>
      <c r="AC37" s="895"/>
      <c r="AD37" s="691"/>
      <c r="AE37" s="691"/>
      <c r="AF37" s="78">
        <f t="shared" si="6"/>
        <v>0</v>
      </c>
      <c r="AG37" s="160" t="e">
        <f t="shared" si="7"/>
        <v>#DIV/0!</v>
      </c>
      <c r="AH37" s="911"/>
      <c r="AJ37" s="405" t="str">
        <f t="shared" si="30"/>
        <v/>
      </c>
      <c r="AK37" s="406" t="str">
        <f t="shared" si="31"/>
        <v/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691"/>
      <c r="J38" s="147"/>
      <c r="K38" s="124"/>
      <c r="L38" s="125"/>
      <c r="M38" s="684"/>
      <c r="N38" s="74"/>
      <c r="O38" s="77"/>
      <c r="P38" s="150"/>
      <c r="Q38" s="79"/>
      <c r="R38" s="682"/>
      <c r="S38" s="894"/>
      <c r="T38" s="167"/>
      <c r="U38" s="167"/>
      <c r="V38" s="691"/>
      <c r="W38" s="120">
        <f t="shared" si="29"/>
        <v>0</v>
      </c>
      <c r="X38" s="158"/>
      <c r="Y38" s="158"/>
      <c r="Z38" s="159"/>
      <c r="AA38" s="159"/>
      <c r="AB38" s="895"/>
      <c r="AC38" s="895"/>
      <c r="AD38" s="691"/>
      <c r="AE38" s="691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691"/>
      <c r="J39" s="76"/>
      <c r="K39" s="74"/>
      <c r="L39" s="77"/>
      <c r="M39" s="684"/>
      <c r="N39" s="148"/>
      <c r="O39" s="149"/>
      <c r="P39" s="150"/>
      <c r="Q39" s="151"/>
      <c r="R39" s="686"/>
      <c r="S39" s="894"/>
      <c r="T39" s="80"/>
      <c r="U39" s="80"/>
      <c r="V39" s="691"/>
      <c r="W39" s="120">
        <f t="shared" si="29"/>
        <v>0</v>
      </c>
      <c r="X39" s="158"/>
      <c r="Y39" s="158"/>
      <c r="Z39" s="159"/>
      <c r="AA39" s="159"/>
      <c r="AB39" s="895"/>
      <c r="AC39" s="895"/>
      <c r="AD39" s="691"/>
      <c r="AE39" s="691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681"/>
      <c r="J40" s="76"/>
      <c r="K40" s="74"/>
      <c r="L40" s="77"/>
      <c r="M40" s="679"/>
      <c r="N40" s="74"/>
      <c r="O40" s="77"/>
      <c r="P40" s="150"/>
      <c r="Q40" s="79"/>
      <c r="R40" s="682"/>
      <c r="S40" s="894"/>
      <c r="T40" s="80"/>
      <c r="U40" s="80"/>
      <c r="V40" s="691"/>
      <c r="W40" s="120">
        <f>(U40-T40)*24*60</f>
        <v>0</v>
      </c>
      <c r="X40" s="158"/>
      <c r="Y40" s="158"/>
      <c r="Z40" s="159"/>
      <c r="AA40" s="159"/>
      <c r="AB40" s="895"/>
      <c r="AC40" s="895"/>
      <c r="AD40" s="691"/>
      <c r="AE40" s="691"/>
      <c r="AF40" s="78">
        <f t="shared" si="6"/>
        <v>0</v>
      </c>
      <c r="AG40" s="682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691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691"/>
      <c r="J41" s="129"/>
      <c r="K41" s="85"/>
      <c r="L41" s="118"/>
      <c r="M41" s="684"/>
      <c r="N41" s="85"/>
      <c r="O41" s="118"/>
      <c r="P41" s="84"/>
      <c r="Q41" s="119"/>
      <c r="R41" s="685"/>
      <c r="S41" s="894"/>
      <c r="T41" s="80"/>
      <c r="U41" s="80"/>
      <c r="V41" s="691"/>
      <c r="W41" s="120">
        <f>(U41-T41)*24*60</f>
        <v>0</v>
      </c>
      <c r="X41" s="158"/>
      <c r="Y41" s="158"/>
      <c r="Z41" s="159"/>
      <c r="AA41" s="159"/>
      <c r="AB41" s="895"/>
      <c r="AC41" s="895"/>
      <c r="AD41" s="691"/>
      <c r="AE41" s="691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691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691"/>
      <c r="J42" s="129"/>
      <c r="K42" s="85"/>
      <c r="L42" s="118"/>
      <c r="M42" s="684" t="s">
        <v>15</v>
      </c>
      <c r="N42" s="85"/>
      <c r="O42" s="118"/>
      <c r="P42" s="84"/>
      <c r="Q42" s="119"/>
      <c r="R42" s="685"/>
      <c r="S42" s="894"/>
      <c r="T42" s="80"/>
      <c r="U42" s="80"/>
      <c r="V42" s="691"/>
      <c r="W42" s="120">
        <f t="shared" si="29"/>
        <v>0</v>
      </c>
      <c r="X42" s="158"/>
      <c r="Y42" s="158"/>
      <c r="Z42" s="159"/>
      <c r="AA42" s="159"/>
      <c r="AB42" s="895"/>
      <c r="AC42" s="895"/>
      <c r="AD42" s="691"/>
      <c r="AE42" s="691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1159</v>
      </c>
      <c r="D43" s="891" t="s">
        <v>1155</v>
      </c>
      <c r="E43" s="891"/>
      <c r="F43" s="133"/>
      <c r="G43" s="103"/>
      <c r="H43" s="134"/>
      <c r="I43" s="135"/>
      <c r="J43" s="103">
        <v>14.833333333333334</v>
      </c>
      <c r="K43" s="103">
        <v>1671.6666666666667</v>
      </c>
      <c r="L43" s="136">
        <v>119.4376075993723</v>
      </c>
      <c r="M43" s="103">
        <f t="shared" ref="M43:O43" si="32">AVERAGE(M31:M42)</f>
        <v>14.833333333333334</v>
      </c>
      <c r="N43" s="103">
        <f t="shared" si="32"/>
        <v>1534.5836321556608</v>
      </c>
      <c r="O43" s="136">
        <f t="shared" si="32"/>
        <v>109.88187359600357</v>
      </c>
      <c r="P43" s="84">
        <f>M43-J43</f>
        <v>0</v>
      </c>
      <c r="Q43" s="119">
        <f>N43-K43</f>
        <v>-137.08303451100596</v>
      </c>
      <c r="R43" s="137">
        <f t="shared" ref="R43:R52" si="33">O43/L43</f>
        <v>0.91999392657443901</v>
      </c>
      <c r="S43" s="894"/>
      <c r="T43" s="80"/>
      <c r="U43" s="80"/>
      <c r="V43" s="691"/>
      <c r="W43" s="691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2</v>
      </c>
      <c r="AE43" s="139">
        <f>SUM(AE31:AE42)</f>
        <v>1</v>
      </c>
      <c r="AF43" s="78">
        <f t="shared" ref="AF43:AF54" si="34">N43-K43</f>
        <v>-137.08303451100596</v>
      </c>
      <c r="AG43" s="683">
        <f t="shared" si="7"/>
        <v>0.91799619072123273</v>
      </c>
      <c r="AH43" s="911"/>
      <c r="AJ43" s="182"/>
    </row>
    <row r="44" spans="1:37" s="182" customFormat="1" ht="19.2" customHeight="1">
      <c r="A44" s="933" t="s">
        <v>1160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1144</v>
      </c>
      <c r="H44" s="75">
        <f>F44*G44</f>
        <v>28291.119999999999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2144.9999999999995</v>
      </c>
      <c r="O44" s="177">
        <f t="shared" ref="O44:O52" si="36">N44/M44</f>
        <v>428.99999999999989</v>
      </c>
      <c r="P44" s="81">
        <f t="shared" ref="P44:P52" si="37">M44-J44</f>
        <v>1</v>
      </c>
      <c r="Q44" s="178">
        <f t="shared" ref="Q44:Q52" si="38">O44-L44</f>
        <v>-71.000000000000114</v>
      </c>
      <c r="R44" s="179">
        <f t="shared" si="33"/>
        <v>0.85799999999999976</v>
      </c>
      <c r="S44" s="910">
        <f>R56</f>
        <v>0.89729754447956467</v>
      </c>
      <c r="T44" s="152">
        <v>0.125</v>
      </c>
      <c r="U44" s="152">
        <v>0.14722222222222223</v>
      </c>
      <c r="V44" s="153">
        <v>5</v>
      </c>
      <c r="W44" s="180">
        <f t="shared" ref="W44:W56" si="39">(U44-T44)*24*60</f>
        <v>32.000000000000007</v>
      </c>
      <c r="X44" s="158"/>
      <c r="Y44" s="158"/>
      <c r="Z44" s="159"/>
      <c r="AA44" s="159"/>
      <c r="AB44" s="895"/>
      <c r="AC44" s="895"/>
      <c r="AD44" s="691"/>
      <c r="AE44" s="691"/>
      <c r="AF44" s="181">
        <f t="shared" si="34"/>
        <v>144.99999999999955</v>
      </c>
      <c r="AG44" s="687">
        <f t="shared" si="7"/>
        <v>1.0724999999999998</v>
      </c>
      <c r="AH44" s="927">
        <f>AG56</f>
        <v>0.94265764678838226</v>
      </c>
      <c r="AJ44" s="62"/>
      <c r="AK44" s="62"/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1058.2</v>
      </c>
      <c r="H45" s="75">
        <f>F45*G45</f>
        <v>26169.286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2116.3999999999992</v>
      </c>
      <c r="O45" s="177">
        <f t="shared" si="36"/>
        <v>423.27999999999986</v>
      </c>
      <c r="P45" s="81">
        <f t="shared" si="37"/>
        <v>1</v>
      </c>
      <c r="Q45" s="178">
        <f t="shared" si="38"/>
        <v>-76.720000000000141</v>
      </c>
      <c r="R45" s="179">
        <f t="shared" si="33"/>
        <v>0.84655999999999976</v>
      </c>
      <c r="S45" s="910"/>
      <c r="T45" s="80">
        <v>0.15069444444444444</v>
      </c>
      <c r="U45" s="80">
        <v>0.17152777777777778</v>
      </c>
      <c r="V45" s="153">
        <v>5</v>
      </c>
      <c r="W45" s="180">
        <f t="shared" si="39"/>
        <v>30.000000000000014</v>
      </c>
      <c r="X45" s="158"/>
      <c r="Y45" s="158"/>
      <c r="Z45" s="159"/>
      <c r="AA45" s="159"/>
      <c r="AB45" s="895"/>
      <c r="AC45" s="895"/>
      <c r="AD45" s="691"/>
      <c r="AE45" s="691"/>
      <c r="AF45" s="181">
        <f t="shared" si="34"/>
        <v>116.39999999999918</v>
      </c>
      <c r="AG45" s="687">
        <f t="shared" si="7"/>
        <v>1.0581999999999996</v>
      </c>
      <c r="AH45" s="927"/>
      <c r="AJ45" s="62"/>
      <c r="AK45" s="62"/>
    </row>
    <row r="46" spans="1:37" s="182" customFormat="1" ht="19.2" customHeight="1">
      <c r="A46" s="934"/>
      <c r="B46" s="127" t="s">
        <v>163</v>
      </c>
      <c r="C46" s="172"/>
      <c r="D46" s="71" t="s">
        <v>108</v>
      </c>
      <c r="E46" s="72"/>
      <c r="F46" s="174">
        <v>26.5</v>
      </c>
      <c r="G46" s="145">
        <v>861.2</v>
      </c>
      <c r="H46" s="75">
        <f t="shared" ref="H46:H55" si="40">F46*G46</f>
        <v>22821.800000000003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1565.8181818181818</v>
      </c>
      <c r="O46" s="177">
        <f t="shared" si="36"/>
        <v>130.48484848484847</v>
      </c>
      <c r="P46" s="81">
        <f t="shared" si="37"/>
        <v>0</v>
      </c>
      <c r="Q46" s="178">
        <f t="shared" si="38"/>
        <v>-36.181818181818187</v>
      </c>
      <c r="R46" s="179">
        <f t="shared" si="33"/>
        <v>0.78290909090909089</v>
      </c>
      <c r="S46" s="910"/>
      <c r="T46" s="80">
        <v>0.17499999999999999</v>
      </c>
      <c r="U46" s="80">
        <v>0.19791666666666666</v>
      </c>
      <c r="V46" s="153">
        <v>5</v>
      </c>
      <c r="W46" s="180">
        <f t="shared" si="39"/>
        <v>33</v>
      </c>
      <c r="X46" s="158"/>
      <c r="Y46" s="158"/>
      <c r="Z46" s="159"/>
      <c r="AA46" s="159"/>
      <c r="AB46" s="895"/>
      <c r="AC46" s="895"/>
      <c r="AD46" s="691"/>
      <c r="AE46" s="691"/>
      <c r="AF46" s="181">
        <f t="shared" si="34"/>
        <v>-434.18181818181824</v>
      </c>
      <c r="AG46" s="687">
        <f t="shared" si="7"/>
        <v>0.78290909090909089</v>
      </c>
      <c r="AH46" s="927"/>
      <c r="AJ46" s="62"/>
      <c r="AK46" s="62"/>
    </row>
    <row r="47" spans="1:37" s="182" customFormat="1" ht="19.2" customHeight="1">
      <c r="A47" s="934"/>
      <c r="B47" s="127" t="s">
        <v>163</v>
      </c>
      <c r="C47" s="172"/>
      <c r="D47" s="71" t="s">
        <v>191</v>
      </c>
      <c r="E47" s="184"/>
      <c r="F47" s="174">
        <v>28.26</v>
      </c>
      <c r="G47" s="163">
        <v>319.60000000000002</v>
      </c>
      <c r="H47" s="75">
        <f t="shared" si="40"/>
        <v>9031.8960000000006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1475.076923076924</v>
      </c>
      <c r="O47" s="177">
        <f t="shared" si="36"/>
        <v>122.92307692307701</v>
      </c>
      <c r="P47" s="81">
        <f t="shared" si="37"/>
        <v>0</v>
      </c>
      <c r="Q47" s="178">
        <f t="shared" si="38"/>
        <v>-43.743589743589652</v>
      </c>
      <c r="R47" s="179">
        <f t="shared" si="33"/>
        <v>0.73753846153846203</v>
      </c>
      <c r="S47" s="910"/>
      <c r="T47" s="80">
        <v>0.20138888888888887</v>
      </c>
      <c r="U47" s="80">
        <v>0.21041666666666664</v>
      </c>
      <c r="V47" s="163">
        <v>5</v>
      </c>
      <c r="W47" s="180">
        <f t="shared" si="39"/>
        <v>12.999999999999993</v>
      </c>
      <c r="X47" s="158"/>
      <c r="Y47" s="158"/>
      <c r="Z47" s="159"/>
      <c r="AA47" s="159"/>
      <c r="AB47" s="895"/>
      <c r="AC47" s="895"/>
      <c r="AD47" s="691"/>
      <c r="AE47" s="691"/>
      <c r="AF47" s="181">
        <f t="shared" si="34"/>
        <v>-524.923076923076</v>
      </c>
      <c r="AG47" s="687">
        <f t="shared" si="7"/>
        <v>0.73753846153846203</v>
      </c>
      <c r="AH47" s="927"/>
      <c r="AJ47" s="62"/>
      <c r="AK47" s="62"/>
    </row>
    <row r="48" spans="1:37" s="182" customFormat="1" ht="19.2" customHeight="1">
      <c r="A48" s="934"/>
      <c r="B48" s="127" t="s">
        <v>163</v>
      </c>
      <c r="C48" s="172"/>
      <c r="D48" s="71" t="s">
        <v>114</v>
      </c>
      <c r="E48" s="184"/>
      <c r="F48" s="174">
        <v>28.26</v>
      </c>
      <c r="G48" s="163">
        <v>1050</v>
      </c>
      <c r="H48" s="75">
        <f t="shared" si="40"/>
        <v>29673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1499.9999999999995</v>
      </c>
      <c r="O48" s="177">
        <f t="shared" si="36"/>
        <v>214.28571428571422</v>
      </c>
      <c r="P48" s="81">
        <f t="shared" si="37"/>
        <v>0</v>
      </c>
      <c r="Q48" s="178">
        <f t="shared" si="38"/>
        <v>0</v>
      </c>
      <c r="R48" s="179">
        <f t="shared" si="33"/>
        <v>0.99999999999999978</v>
      </c>
      <c r="S48" s="910"/>
      <c r="T48" s="80">
        <v>0.22777777777777775</v>
      </c>
      <c r="U48" s="80">
        <v>0.25694444444444442</v>
      </c>
      <c r="V48" s="145">
        <v>25</v>
      </c>
      <c r="W48" s="180">
        <f t="shared" si="39"/>
        <v>42.000000000000014</v>
      </c>
      <c r="X48" s="158">
        <v>0.21527777777777779</v>
      </c>
      <c r="Y48" s="158">
        <v>0.22638888888888889</v>
      </c>
      <c r="Z48" s="159"/>
      <c r="AA48" s="159"/>
      <c r="AB48" s="895"/>
      <c r="AC48" s="895"/>
      <c r="AD48" s="691"/>
      <c r="AE48" s="691"/>
      <c r="AF48" s="181">
        <f t="shared" si="34"/>
        <v>0</v>
      </c>
      <c r="AG48" s="687">
        <f t="shared" si="7"/>
        <v>0.99999999999999967</v>
      </c>
      <c r="AH48" s="927"/>
      <c r="AJ48" s="62"/>
      <c r="AK48" s="62"/>
    </row>
    <row r="49" spans="1:37" s="182" customFormat="1" ht="19.2" customHeight="1">
      <c r="A49" s="934"/>
      <c r="B49" s="127" t="s">
        <v>163</v>
      </c>
      <c r="C49" s="172"/>
      <c r="D49" s="71" t="s">
        <v>115</v>
      </c>
      <c r="E49" s="184"/>
      <c r="F49" s="174">
        <v>28.47</v>
      </c>
      <c r="G49" s="145">
        <v>937</v>
      </c>
      <c r="H49" s="75">
        <f t="shared" si="40"/>
        <v>26676.39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1479.4736842105253</v>
      </c>
      <c r="O49" s="177">
        <f t="shared" si="36"/>
        <v>211.35338345864648</v>
      </c>
      <c r="P49" s="81">
        <f t="shared" si="37"/>
        <v>0</v>
      </c>
      <c r="Q49" s="178">
        <f t="shared" si="38"/>
        <v>-2.9323308270678012</v>
      </c>
      <c r="R49" s="179">
        <f t="shared" si="33"/>
        <v>0.98631578947368359</v>
      </c>
      <c r="S49" s="910"/>
      <c r="T49" s="80">
        <v>0.26249999999999996</v>
      </c>
      <c r="U49" s="80">
        <v>0.28888888888888886</v>
      </c>
      <c r="V49" s="145">
        <v>8</v>
      </c>
      <c r="W49" s="180">
        <f t="shared" si="39"/>
        <v>38.000000000000028</v>
      </c>
      <c r="X49" s="185"/>
      <c r="Y49" s="185"/>
      <c r="Z49" s="186"/>
      <c r="AA49" s="159"/>
      <c r="AB49" s="895"/>
      <c r="AC49" s="895"/>
      <c r="AD49" s="691"/>
      <c r="AE49" s="691"/>
      <c r="AF49" s="181">
        <f t="shared" si="34"/>
        <v>-20.526315789474666</v>
      </c>
      <c r="AG49" s="687">
        <f t="shared" si="7"/>
        <v>0.98631578947368359</v>
      </c>
      <c r="AH49" s="927"/>
      <c r="AJ49" s="62"/>
      <c r="AK49" s="62"/>
    </row>
    <row r="50" spans="1:37" s="182" customFormat="1" ht="19.2" customHeight="1">
      <c r="A50" s="934"/>
      <c r="B50" s="127" t="s">
        <v>163</v>
      </c>
      <c r="C50" s="172"/>
      <c r="D50" s="71" t="s">
        <v>116</v>
      </c>
      <c r="E50" s="184"/>
      <c r="F50" s="174">
        <v>11.86</v>
      </c>
      <c r="G50" s="145">
        <v>1522</v>
      </c>
      <c r="H50" s="75">
        <f t="shared" si="40"/>
        <v>18050.919999999998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1472.903225806451</v>
      </c>
      <c r="O50" s="177">
        <f t="shared" si="36"/>
        <v>245.48387096774184</v>
      </c>
      <c r="P50" s="81">
        <f t="shared" si="37"/>
        <v>0</v>
      </c>
      <c r="Q50" s="178">
        <f t="shared" si="38"/>
        <v>-27.182795698924849</v>
      </c>
      <c r="R50" s="179">
        <f t="shared" si="33"/>
        <v>0.90030759523621695</v>
      </c>
      <c r="S50" s="910"/>
      <c r="T50" s="80">
        <v>0.2944444444444444</v>
      </c>
      <c r="U50" s="80">
        <v>0.33749999999999997</v>
      </c>
      <c r="V50" s="145">
        <v>8</v>
      </c>
      <c r="W50" s="180">
        <f t="shared" si="39"/>
        <v>62.000000000000021</v>
      </c>
      <c r="X50" s="185"/>
      <c r="Y50" s="185"/>
      <c r="Z50" s="186"/>
      <c r="AA50" s="186"/>
      <c r="AB50" s="895"/>
      <c r="AC50" s="895"/>
      <c r="AD50" s="691"/>
      <c r="AE50" s="691">
        <v>1</v>
      </c>
      <c r="AF50" s="181">
        <f t="shared" si="34"/>
        <v>-163.09677419354898</v>
      </c>
      <c r="AG50" s="687">
        <f t="shared" si="7"/>
        <v>0.90030759523621695</v>
      </c>
      <c r="AH50" s="927"/>
      <c r="AJ50" s="62"/>
      <c r="AK50" s="62"/>
    </row>
    <row r="51" spans="1:37" s="182" customFormat="1" ht="19.2" customHeight="1">
      <c r="A51" s="934"/>
      <c r="B51" s="127" t="s">
        <v>166</v>
      </c>
      <c r="C51" s="172"/>
      <c r="D51" s="165" t="s">
        <v>117</v>
      </c>
      <c r="E51" s="184"/>
      <c r="F51" s="174">
        <v>10.09</v>
      </c>
      <c r="G51" s="145">
        <v>1673.6000000000001</v>
      </c>
      <c r="H51" s="75">
        <f t="shared" si="40"/>
        <v>16886.624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1498.7462686567164</v>
      </c>
      <c r="O51" s="177">
        <f t="shared" si="36"/>
        <v>249.79104477611941</v>
      </c>
      <c r="P51" s="81">
        <f t="shared" si="37"/>
        <v>0</v>
      </c>
      <c r="Q51" s="178">
        <f t="shared" si="38"/>
        <v>-0.20895522388059362</v>
      </c>
      <c r="R51" s="179">
        <f t="shared" si="33"/>
        <v>0.99916417910447763</v>
      </c>
      <c r="S51" s="910"/>
      <c r="T51" s="167">
        <v>0.3430555555555555</v>
      </c>
      <c r="U51" s="167">
        <v>0.38958333333333328</v>
      </c>
      <c r="V51" s="145">
        <v>8</v>
      </c>
      <c r="W51" s="180">
        <f t="shared" si="39"/>
        <v>67</v>
      </c>
      <c r="X51" s="185"/>
      <c r="Y51" s="185"/>
      <c r="Z51" s="186"/>
      <c r="AA51" s="186"/>
      <c r="AB51" s="895"/>
      <c r="AC51" s="895"/>
      <c r="AD51" s="691"/>
      <c r="AE51" s="691"/>
      <c r="AF51" s="181">
        <f t="shared" si="34"/>
        <v>-1.2537313432835617</v>
      </c>
      <c r="AG51" s="687">
        <f t="shared" si="7"/>
        <v>0.99916417910447763</v>
      </c>
      <c r="AH51" s="927"/>
      <c r="AJ51" s="62"/>
      <c r="AK51" s="62"/>
    </row>
    <row r="52" spans="1:37" s="182" customFormat="1" ht="19.2" customHeight="1">
      <c r="A52" s="934"/>
      <c r="B52" s="127" t="s">
        <v>166</v>
      </c>
      <c r="C52" s="172"/>
      <c r="D52" s="165" t="s">
        <v>117</v>
      </c>
      <c r="E52" s="184"/>
      <c r="F52" s="174">
        <v>10.09</v>
      </c>
      <c r="G52" s="145">
        <v>5522.88</v>
      </c>
      <c r="H52" s="75">
        <f t="shared" si="40"/>
        <v>55725.859199999999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1485.9766816143488</v>
      </c>
      <c r="O52" s="177">
        <f t="shared" si="36"/>
        <v>247.66278026905812</v>
      </c>
      <c r="P52" s="81">
        <f t="shared" si="37"/>
        <v>0</v>
      </c>
      <c r="Q52" s="178">
        <f t="shared" si="38"/>
        <v>-2.3372197309418823</v>
      </c>
      <c r="R52" s="179">
        <f t="shared" si="33"/>
        <v>0.99065112107623243</v>
      </c>
      <c r="S52" s="910"/>
      <c r="T52" s="167">
        <v>0.42916666666666659</v>
      </c>
      <c r="U52" s="167">
        <v>0.58402777777777781</v>
      </c>
      <c r="V52" s="145">
        <v>4</v>
      </c>
      <c r="W52" s="180">
        <f t="shared" si="39"/>
        <v>223.00000000000017</v>
      </c>
      <c r="X52" s="185"/>
      <c r="Y52" s="185"/>
      <c r="Z52" s="186"/>
      <c r="AA52" s="186"/>
      <c r="AB52" s="895"/>
      <c r="AC52" s="895"/>
      <c r="AD52" s="691"/>
      <c r="AE52" s="691"/>
      <c r="AF52" s="181">
        <f t="shared" si="34"/>
        <v>-14.023318385651237</v>
      </c>
      <c r="AG52" s="687">
        <f t="shared" si="7"/>
        <v>0.99065112107623254</v>
      </c>
      <c r="AH52" s="927"/>
      <c r="AJ52" s="62"/>
      <c r="AK52" s="62"/>
    </row>
    <row r="53" spans="1:37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685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691"/>
      <c r="AE53" s="691"/>
      <c r="AF53" s="181">
        <f t="shared" si="34"/>
        <v>0</v>
      </c>
      <c r="AG53" s="687" t="e">
        <f t="shared" si="7"/>
        <v>#DIV/0!</v>
      </c>
      <c r="AH53" s="927"/>
      <c r="AJ53" s="62"/>
      <c r="AK53" s="62"/>
    </row>
    <row r="54" spans="1:37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685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691"/>
      <c r="AE54" s="691"/>
      <c r="AF54" s="181">
        <f t="shared" si="34"/>
        <v>0</v>
      </c>
      <c r="AG54" s="687" t="e">
        <f t="shared" si="7"/>
        <v>#DIV/0!</v>
      </c>
      <c r="AH54" s="927"/>
      <c r="AJ54" s="62"/>
      <c r="AK54" s="62"/>
    </row>
    <row r="55" spans="1:37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685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691"/>
      <c r="AE55" s="691"/>
      <c r="AF55" s="181"/>
      <c r="AG55" s="687"/>
      <c r="AH55" s="927"/>
      <c r="AJ55" s="62"/>
      <c r="AK55" s="62"/>
    </row>
    <row r="56" spans="1:37" ht="19.2" customHeight="1">
      <c r="A56" s="935"/>
      <c r="B56" s="190">
        <v>0</v>
      </c>
      <c r="C56" s="191" t="s">
        <v>1161</v>
      </c>
      <c r="D56" s="932" t="s">
        <v>1155</v>
      </c>
      <c r="E56" s="891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1637.710551687016</v>
      </c>
      <c r="O56" s="136">
        <f t="shared" si="41"/>
        <v>252.69607990724501</v>
      </c>
      <c r="P56" s="192">
        <f>M56-J56</f>
        <v>0.22222222222222232</v>
      </c>
      <c r="Q56" s="151">
        <f>N56-K56</f>
        <v>-99.622781646317208</v>
      </c>
      <c r="R56" s="193">
        <f t="shared" ref="R56:R60" si="42">O56/L56</f>
        <v>0.89729754447956467</v>
      </c>
      <c r="S56" s="910"/>
      <c r="T56" s="194"/>
      <c r="U56" s="194"/>
      <c r="V56" s="677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1</v>
      </c>
      <c r="AF56" s="196">
        <f>N56-K56</f>
        <v>-99.622781646317208</v>
      </c>
      <c r="AG56" s="685">
        <f>N56/K56</f>
        <v>0.94265764678838226</v>
      </c>
      <c r="AH56" s="927"/>
    </row>
    <row r="57" spans="1:37" ht="19.2" customHeight="1">
      <c r="A57" s="922" t="s">
        <v>1162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3506</v>
      </c>
      <c r="H57" s="116">
        <f t="shared" ref="H57:H66" si="43">F57*G57</f>
        <v>97747.28</v>
      </c>
      <c r="I57" s="691"/>
      <c r="J57" s="129">
        <v>7</v>
      </c>
      <c r="K57" s="85">
        <v>1500</v>
      </c>
      <c r="L57" s="118">
        <v>214.28571428571428</v>
      </c>
      <c r="M57" s="684">
        <v>7</v>
      </c>
      <c r="N57" s="85">
        <f t="shared" ref="N57:N60" si="44">G57/W57*60</f>
        <v>1460.833333333333</v>
      </c>
      <c r="O57" s="118">
        <f t="shared" ref="O57:O60" si="45">N57/M57</f>
        <v>208.69047619047615</v>
      </c>
      <c r="P57" s="197">
        <f t="shared" ref="P57:P60" si="46">M57-J57</f>
        <v>0</v>
      </c>
      <c r="Q57" s="79">
        <f t="shared" ref="Q57:Q60" si="47">O57-L57</f>
        <v>-5.5952380952381304</v>
      </c>
      <c r="R57" s="682">
        <f t="shared" si="42"/>
        <v>0.97388888888888869</v>
      </c>
      <c r="S57" s="910">
        <f>R69</f>
        <v>0.97519968627450959</v>
      </c>
      <c r="T57" s="198">
        <v>0.125</v>
      </c>
      <c r="U57" s="198">
        <v>0.22500000000000001</v>
      </c>
      <c r="V57" s="681">
        <v>5</v>
      </c>
      <c r="W57" s="678">
        <f>(U57-T57)*24*60</f>
        <v>144.00000000000003</v>
      </c>
      <c r="X57" s="83"/>
      <c r="Y57" s="83"/>
      <c r="Z57" s="84"/>
      <c r="AA57" s="84"/>
      <c r="AB57" s="895"/>
      <c r="AC57" s="895"/>
      <c r="AD57" s="691"/>
      <c r="AE57" s="691"/>
      <c r="AF57" s="78">
        <f t="shared" si="6"/>
        <v>-39.16666666666697</v>
      </c>
      <c r="AG57" s="686">
        <f t="shared" si="7"/>
        <v>0.97388888888888869</v>
      </c>
      <c r="AH57" s="909">
        <f>AG69</f>
        <v>0.97453649673202591</v>
      </c>
    </row>
    <row r="58" spans="1:37" ht="19.2" customHeight="1">
      <c r="A58" s="923"/>
      <c r="B58" s="156" t="s">
        <v>163</v>
      </c>
      <c r="C58" s="691"/>
      <c r="D58" s="71" t="s">
        <v>119</v>
      </c>
      <c r="E58" s="72"/>
      <c r="F58" s="73">
        <v>28</v>
      </c>
      <c r="G58" s="74">
        <v>3257</v>
      </c>
      <c r="H58" s="75">
        <f t="shared" si="43"/>
        <v>91196</v>
      </c>
      <c r="I58" s="681"/>
      <c r="J58" s="76">
        <v>7</v>
      </c>
      <c r="K58" s="74">
        <v>1500</v>
      </c>
      <c r="L58" s="118">
        <v>214.28571428571428</v>
      </c>
      <c r="M58" s="679">
        <v>7</v>
      </c>
      <c r="N58" s="74">
        <f t="shared" si="44"/>
        <v>1436.9117647058824</v>
      </c>
      <c r="O58" s="77">
        <f t="shared" si="45"/>
        <v>205.27310924369749</v>
      </c>
      <c r="P58" s="197">
        <f t="shared" si="46"/>
        <v>0</v>
      </c>
      <c r="Q58" s="79">
        <f t="shared" si="47"/>
        <v>-9.0126050420167871</v>
      </c>
      <c r="R58" s="682">
        <f t="shared" si="42"/>
        <v>0.9579411764705883</v>
      </c>
      <c r="S58" s="910"/>
      <c r="T58" s="198">
        <v>0.23194444444444445</v>
      </c>
      <c r="U58" s="198">
        <v>0.3263888888888889</v>
      </c>
      <c r="V58" s="681">
        <v>10</v>
      </c>
      <c r="W58" s="678">
        <f>(U58-T58)*24*60</f>
        <v>136</v>
      </c>
      <c r="X58" s="83"/>
      <c r="Y58" s="83"/>
      <c r="Z58" s="84"/>
      <c r="AA58" s="84"/>
      <c r="AB58" s="928"/>
      <c r="AC58" s="929"/>
      <c r="AD58" s="691"/>
      <c r="AE58" s="691"/>
      <c r="AF58" s="78">
        <f t="shared" si="6"/>
        <v>-63.088235294117567</v>
      </c>
      <c r="AG58" s="682">
        <f t="shared" si="7"/>
        <v>0.9579411764705883</v>
      </c>
      <c r="AH58" s="910"/>
    </row>
    <row r="59" spans="1:37" ht="19.2" customHeight="1">
      <c r="A59" s="923"/>
      <c r="B59" s="156" t="s">
        <v>166</v>
      </c>
      <c r="C59" s="691"/>
      <c r="D59" s="71" t="s">
        <v>117</v>
      </c>
      <c r="E59" s="72"/>
      <c r="F59" s="73">
        <v>10.09</v>
      </c>
      <c r="G59" s="74">
        <v>3681.92</v>
      </c>
      <c r="H59" s="75">
        <f t="shared" si="43"/>
        <v>37150.572800000002</v>
      </c>
      <c r="I59" s="681"/>
      <c r="J59" s="76">
        <v>6</v>
      </c>
      <c r="K59" s="74">
        <v>1500</v>
      </c>
      <c r="L59" s="118">
        <v>250</v>
      </c>
      <c r="M59" s="679">
        <v>6</v>
      </c>
      <c r="N59" s="74">
        <f t="shared" si="44"/>
        <v>1472.7679999999998</v>
      </c>
      <c r="O59" s="77">
        <f t="shared" si="45"/>
        <v>245.4613333333333</v>
      </c>
      <c r="P59" s="197">
        <f t="shared" si="46"/>
        <v>0</v>
      </c>
      <c r="Q59" s="79">
        <f t="shared" si="47"/>
        <v>-4.5386666666666997</v>
      </c>
      <c r="R59" s="682">
        <f t="shared" si="42"/>
        <v>0.98184533333333324</v>
      </c>
      <c r="S59" s="910"/>
      <c r="T59" s="198">
        <v>0.34375</v>
      </c>
      <c r="U59" s="198">
        <v>0.44791666666666669</v>
      </c>
      <c r="V59" s="153">
        <v>25</v>
      </c>
      <c r="W59" s="678">
        <f t="shared" ref="W59:W69" si="48">(U59-T59)*24*60</f>
        <v>150.00000000000003</v>
      </c>
      <c r="X59" s="83">
        <v>0.33055555555555555</v>
      </c>
      <c r="Y59" s="83">
        <v>0.3430555555555555</v>
      </c>
      <c r="Z59" s="84"/>
      <c r="AA59" s="84"/>
      <c r="AB59" s="895"/>
      <c r="AC59" s="895"/>
      <c r="AD59" s="691"/>
      <c r="AE59" s="691"/>
      <c r="AF59" s="78">
        <f t="shared" si="6"/>
        <v>-27.232000000000198</v>
      </c>
      <c r="AG59" s="682">
        <f t="shared" si="7"/>
        <v>0.98184533333333324</v>
      </c>
      <c r="AH59" s="910"/>
    </row>
    <row r="60" spans="1:37" ht="19.2" customHeight="1">
      <c r="A60" s="923"/>
      <c r="B60" s="156" t="s">
        <v>166</v>
      </c>
      <c r="C60" s="691"/>
      <c r="D60" s="71" t="s">
        <v>117</v>
      </c>
      <c r="E60" s="72"/>
      <c r="F60" s="73">
        <v>10.09</v>
      </c>
      <c r="G60" s="74">
        <v>5857.5999999999995</v>
      </c>
      <c r="H60" s="75">
        <f t="shared" si="43"/>
        <v>59103.183999999994</v>
      </c>
      <c r="I60" s="681"/>
      <c r="J60" s="76">
        <v>6</v>
      </c>
      <c r="K60" s="74">
        <v>1500</v>
      </c>
      <c r="L60" s="118">
        <v>250</v>
      </c>
      <c r="M60" s="679">
        <v>6</v>
      </c>
      <c r="N60" s="74">
        <f t="shared" si="44"/>
        <v>1476.7058823529408</v>
      </c>
      <c r="O60" s="77">
        <f t="shared" si="45"/>
        <v>246.11764705882345</v>
      </c>
      <c r="P60" s="197">
        <f t="shared" si="46"/>
        <v>0</v>
      </c>
      <c r="Q60" s="79">
        <f t="shared" si="47"/>
        <v>-3.8823529411765492</v>
      </c>
      <c r="R60" s="682">
        <f t="shared" si="42"/>
        <v>0.98447058823529376</v>
      </c>
      <c r="S60" s="910"/>
      <c r="T60" s="198">
        <v>0.48749999999999999</v>
      </c>
      <c r="U60" s="198">
        <v>0.65277777777777779</v>
      </c>
      <c r="V60" s="153">
        <v>4</v>
      </c>
      <c r="W60" s="678">
        <f t="shared" si="48"/>
        <v>238.00000000000003</v>
      </c>
      <c r="X60" s="83"/>
      <c r="Y60" s="83"/>
      <c r="Z60" s="84"/>
      <c r="AA60" s="84"/>
      <c r="AB60" s="895"/>
      <c r="AC60" s="895"/>
      <c r="AD60" s="691"/>
      <c r="AE60" s="691"/>
      <c r="AF60" s="78">
        <f t="shared" si="6"/>
        <v>-23.294117647059238</v>
      </c>
      <c r="AG60" s="686">
        <f t="shared" si="7"/>
        <v>0.98447058823529388</v>
      </c>
      <c r="AH60" s="910"/>
    </row>
    <row r="61" spans="1:37" ht="19.2" customHeight="1">
      <c r="A61" s="923"/>
      <c r="B61" s="156">
        <v>0</v>
      </c>
      <c r="C61" s="691"/>
      <c r="D61" s="71"/>
      <c r="E61" s="72"/>
      <c r="F61" s="73" t="s">
        <v>161</v>
      </c>
      <c r="G61" s="74"/>
      <c r="H61" s="75">
        <f t="shared" si="43"/>
        <v>0</v>
      </c>
      <c r="I61" s="681"/>
      <c r="J61" s="76"/>
      <c r="K61" s="74"/>
      <c r="L61" s="118"/>
      <c r="M61" s="679"/>
      <c r="N61" s="74"/>
      <c r="O61" s="77"/>
      <c r="P61" s="197"/>
      <c r="Q61" s="79"/>
      <c r="R61" s="682"/>
      <c r="S61" s="910"/>
      <c r="T61" s="198"/>
      <c r="U61" s="198"/>
      <c r="V61" s="153"/>
      <c r="W61" s="678">
        <f t="shared" si="48"/>
        <v>0</v>
      </c>
      <c r="X61" s="83"/>
      <c r="Y61" s="83"/>
      <c r="Z61" s="84"/>
      <c r="AA61" s="84"/>
      <c r="AB61" s="895"/>
      <c r="AC61" s="895"/>
      <c r="AD61" s="691"/>
      <c r="AE61" s="691"/>
      <c r="AF61" s="78">
        <f t="shared" si="6"/>
        <v>0</v>
      </c>
      <c r="AG61" s="682" t="e">
        <f t="shared" si="7"/>
        <v>#DIV/0!</v>
      </c>
      <c r="AH61" s="910"/>
    </row>
    <row r="62" spans="1:37" ht="19.2" customHeight="1">
      <c r="A62" s="923"/>
      <c r="B62" s="156">
        <v>0</v>
      </c>
      <c r="C62" s="691"/>
      <c r="D62" s="71"/>
      <c r="E62" s="72"/>
      <c r="F62" s="73" t="s">
        <v>161</v>
      </c>
      <c r="G62" s="145"/>
      <c r="H62" s="75">
        <f t="shared" si="43"/>
        <v>0</v>
      </c>
      <c r="I62" s="681"/>
      <c r="J62" s="76"/>
      <c r="K62" s="74"/>
      <c r="L62" s="118"/>
      <c r="M62" s="92"/>
      <c r="N62" s="74"/>
      <c r="O62" s="77"/>
      <c r="P62" s="197"/>
      <c r="Q62" s="79"/>
      <c r="R62" s="682"/>
      <c r="S62" s="910"/>
      <c r="T62" s="199"/>
      <c r="U62" s="199"/>
      <c r="V62" s="153"/>
      <c r="W62" s="678">
        <f t="shared" si="48"/>
        <v>0</v>
      </c>
      <c r="X62" s="83"/>
      <c r="Y62" s="83"/>
      <c r="Z62" s="84"/>
      <c r="AA62" s="84"/>
      <c r="AB62" s="895"/>
      <c r="AC62" s="895"/>
      <c r="AD62" s="691"/>
      <c r="AE62" s="691"/>
      <c r="AF62" s="78">
        <f t="shared" si="6"/>
        <v>0</v>
      </c>
      <c r="AG62" s="682" t="e">
        <f t="shared" si="7"/>
        <v>#DIV/0!</v>
      </c>
      <c r="AH62" s="910"/>
    </row>
    <row r="63" spans="1:37" ht="19.2" customHeight="1">
      <c r="A63" s="923"/>
      <c r="B63" s="156">
        <v>0</v>
      </c>
      <c r="C63" s="691"/>
      <c r="D63" s="71"/>
      <c r="E63" s="72"/>
      <c r="F63" s="73" t="s">
        <v>161</v>
      </c>
      <c r="G63" s="145"/>
      <c r="H63" s="75">
        <f t="shared" si="43"/>
        <v>0</v>
      </c>
      <c r="I63" s="681"/>
      <c r="J63" s="76"/>
      <c r="K63" s="74"/>
      <c r="L63" s="118"/>
      <c r="M63" s="92" t="s">
        <v>15</v>
      </c>
      <c r="N63" s="74"/>
      <c r="O63" s="77"/>
      <c r="P63" s="197"/>
      <c r="Q63" s="79"/>
      <c r="R63" s="682"/>
      <c r="S63" s="910"/>
      <c r="T63" s="199"/>
      <c r="U63" s="199"/>
      <c r="V63" s="153"/>
      <c r="W63" s="678">
        <f t="shared" si="48"/>
        <v>0</v>
      </c>
      <c r="X63" s="83"/>
      <c r="Y63" s="83"/>
      <c r="Z63" s="84"/>
      <c r="AA63" s="84"/>
      <c r="AB63" s="895"/>
      <c r="AC63" s="895"/>
      <c r="AD63" s="691"/>
      <c r="AE63" s="691"/>
      <c r="AF63" s="78">
        <f t="shared" si="6"/>
        <v>0</v>
      </c>
      <c r="AG63" s="686" t="e">
        <f t="shared" si="7"/>
        <v>#DIV/0!</v>
      </c>
      <c r="AH63" s="910"/>
    </row>
    <row r="64" spans="1:37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681"/>
      <c r="J64" s="202"/>
      <c r="K64" s="91"/>
      <c r="L64" s="118"/>
      <c r="M64" s="92"/>
      <c r="N64" s="74"/>
      <c r="O64" s="77"/>
      <c r="P64" s="197"/>
      <c r="Q64" s="79"/>
      <c r="R64" s="682"/>
      <c r="S64" s="910"/>
      <c r="T64" s="199"/>
      <c r="U64" s="199"/>
      <c r="V64" s="153"/>
      <c r="W64" s="678">
        <f t="shared" si="48"/>
        <v>0</v>
      </c>
      <c r="X64" s="681"/>
      <c r="Y64" s="681"/>
      <c r="Z64" s="84"/>
      <c r="AA64" s="84"/>
      <c r="AB64" s="895"/>
      <c r="AC64" s="895"/>
      <c r="AD64" s="691"/>
      <c r="AE64" s="691"/>
      <c r="AF64" s="78">
        <f t="shared" si="6"/>
        <v>0</v>
      </c>
      <c r="AG64" s="682" t="e">
        <f t="shared" si="7"/>
        <v>#DIV/0!</v>
      </c>
      <c r="AH64" s="910"/>
    </row>
    <row r="65" spans="1:37" ht="19.2" customHeight="1">
      <c r="A65" s="924"/>
      <c r="B65" s="127">
        <v>0</v>
      </c>
      <c r="C65" s="688"/>
      <c r="D65" s="71"/>
      <c r="E65" s="72"/>
      <c r="F65" s="73" t="s">
        <v>161</v>
      </c>
      <c r="G65" s="145"/>
      <c r="H65" s="75">
        <f t="shared" si="43"/>
        <v>0</v>
      </c>
      <c r="I65" s="681"/>
      <c r="J65" s="202"/>
      <c r="K65" s="91"/>
      <c r="L65" s="118"/>
      <c r="M65" s="92"/>
      <c r="N65" s="91"/>
      <c r="O65" s="108"/>
      <c r="P65" s="78"/>
      <c r="Q65" s="79"/>
      <c r="R65" s="682"/>
      <c r="S65" s="910"/>
      <c r="T65" s="199"/>
      <c r="U65" s="199"/>
      <c r="V65" s="153"/>
      <c r="W65" s="678">
        <f t="shared" si="48"/>
        <v>0</v>
      </c>
      <c r="X65" s="681"/>
      <c r="Y65" s="681"/>
      <c r="Z65" s="84"/>
      <c r="AA65" s="84"/>
      <c r="AB65" s="895"/>
      <c r="AC65" s="895"/>
      <c r="AD65" s="691"/>
      <c r="AE65" s="691"/>
      <c r="AF65" s="78">
        <f t="shared" si="6"/>
        <v>0</v>
      </c>
      <c r="AG65" s="682" t="e">
        <f t="shared" si="7"/>
        <v>#DIV/0!</v>
      </c>
      <c r="AH65" s="910"/>
    </row>
    <row r="66" spans="1:37" ht="19.2" customHeight="1">
      <c r="A66" s="924"/>
      <c r="B66" s="127">
        <v>0</v>
      </c>
      <c r="C66" s="688"/>
      <c r="D66" s="71"/>
      <c r="E66" s="72"/>
      <c r="F66" s="73" t="s">
        <v>161</v>
      </c>
      <c r="G66" s="145"/>
      <c r="H66" s="75">
        <f t="shared" si="43"/>
        <v>0</v>
      </c>
      <c r="I66" s="681"/>
      <c r="J66" s="202"/>
      <c r="K66" s="91"/>
      <c r="L66" s="118"/>
      <c r="M66" s="92"/>
      <c r="N66" s="91"/>
      <c r="O66" s="108"/>
      <c r="P66" s="78"/>
      <c r="Q66" s="79"/>
      <c r="R66" s="682"/>
      <c r="S66" s="910"/>
      <c r="T66" s="199"/>
      <c r="U66" s="199"/>
      <c r="V66" s="153"/>
      <c r="W66" s="678">
        <f t="shared" si="48"/>
        <v>0</v>
      </c>
      <c r="X66" s="681"/>
      <c r="Y66" s="681"/>
      <c r="Z66" s="84"/>
      <c r="AA66" s="84"/>
      <c r="AB66" s="895"/>
      <c r="AC66" s="895"/>
      <c r="AD66" s="691"/>
      <c r="AE66" s="691"/>
      <c r="AF66" s="78">
        <f t="shared" si="6"/>
        <v>0</v>
      </c>
      <c r="AG66" s="686" t="e">
        <f t="shared" si="7"/>
        <v>#DIV/0!</v>
      </c>
      <c r="AH66" s="910"/>
    </row>
    <row r="67" spans="1:37" ht="19.2" customHeight="1">
      <c r="A67" s="924"/>
      <c r="B67" s="127">
        <v>0</v>
      </c>
      <c r="C67" s="688"/>
      <c r="D67" s="71"/>
      <c r="E67" s="72"/>
      <c r="F67" s="73" t="s">
        <v>161</v>
      </c>
      <c r="G67" s="145"/>
      <c r="H67" s="75">
        <f>F67*G67</f>
        <v>0</v>
      </c>
      <c r="I67" s="681"/>
      <c r="J67" s="202"/>
      <c r="K67" s="91"/>
      <c r="L67" s="118"/>
      <c r="M67" s="92"/>
      <c r="N67" s="91"/>
      <c r="O67" s="108"/>
      <c r="P67" s="78"/>
      <c r="Q67" s="79"/>
      <c r="R67" s="682"/>
      <c r="S67" s="910"/>
      <c r="T67" s="199"/>
      <c r="U67" s="199"/>
      <c r="V67" s="153"/>
      <c r="W67" s="678">
        <f t="shared" si="48"/>
        <v>0</v>
      </c>
      <c r="X67" s="681"/>
      <c r="Y67" s="681"/>
      <c r="Z67" s="84"/>
      <c r="AA67" s="84"/>
      <c r="AB67" s="895"/>
      <c r="AC67" s="895"/>
      <c r="AD67" s="691"/>
      <c r="AE67" s="691"/>
      <c r="AF67" s="78">
        <f t="shared" si="6"/>
        <v>0</v>
      </c>
      <c r="AG67" s="682" t="e">
        <f t="shared" si="7"/>
        <v>#DIV/0!</v>
      </c>
      <c r="AH67" s="910"/>
    </row>
    <row r="68" spans="1:37" ht="19.2" customHeight="1">
      <c r="A68" s="924"/>
      <c r="B68" s="681">
        <v>0</v>
      </c>
      <c r="C68" s="688"/>
      <c r="D68" s="71"/>
      <c r="E68" s="72"/>
      <c r="F68" s="174" t="s">
        <v>161</v>
      </c>
      <c r="G68" s="145"/>
      <c r="H68" s="75">
        <f>F68*G68</f>
        <v>0</v>
      </c>
      <c r="I68" s="681"/>
      <c r="J68" s="202"/>
      <c r="K68" s="91"/>
      <c r="L68" s="118"/>
      <c r="M68" s="92"/>
      <c r="N68" s="91"/>
      <c r="O68" s="108"/>
      <c r="P68" s="78"/>
      <c r="Q68" s="79"/>
      <c r="R68" s="682"/>
      <c r="S68" s="910"/>
      <c r="T68" s="199"/>
      <c r="U68" s="199"/>
      <c r="V68" s="153"/>
      <c r="W68" s="678">
        <f t="shared" si="48"/>
        <v>0</v>
      </c>
      <c r="X68" s="681"/>
      <c r="Y68" s="681"/>
      <c r="Z68" s="84"/>
      <c r="AA68" s="84"/>
      <c r="AB68" s="895"/>
      <c r="AC68" s="895"/>
      <c r="AD68" s="691"/>
      <c r="AE68" s="691"/>
      <c r="AF68" s="78"/>
      <c r="AG68" s="682"/>
      <c r="AH68" s="910"/>
    </row>
    <row r="69" spans="1:37" ht="19.2" customHeight="1">
      <c r="A69" s="924"/>
      <c r="B69" s="203">
        <v>0</v>
      </c>
      <c r="C69" s="204" t="s">
        <v>1163</v>
      </c>
      <c r="D69" s="891" t="s">
        <v>1155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1461.8047450980389</v>
      </c>
      <c r="O69" s="102">
        <f t="shared" si="49"/>
        <v>226.38564145658259</v>
      </c>
      <c r="P69" s="78">
        <f>M69-J69</f>
        <v>0</v>
      </c>
      <c r="Q69" s="79">
        <f>N69-K69</f>
        <v>-38.195254901961107</v>
      </c>
      <c r="R69" s="209">
        <f t="shared" ref="R69:R75" si="50">O69/L69</f>
        <v>0.97519968627450959</v>
      </c>
      <c r="S69" s="910"/>
      <c r="T69" s="210"/>
      <c r="U69" s="210"/>
      <c r="V69" s="74"/>
      <c r="W69" s="678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0</v>
      </c>
      <c r="AF69" s="78">
        <f t="shared" si="6"/>
        <v>-38.195254901961107</v>
      </c>
      <c r="AG69" s="682">
        <f t="shared" si="7"/>
        <v>0.97453649673202591</v>
      </c>
      <c r="AH69" s="910"/>
    </row>
    <row r="70" spans="1:37" ht="19.2" customHeight="1">
      <c r="A70" s="925" t="s">
        <v>1164</v>
      </c>
      <c r="B70" s="681" t="s">
        <v>166</v>
      </c>
      <c r="C70" s="127"/>
      <c r="D70" s="71" t="s">
        <v>120</v>
      </c>
      <c r="E70" s="72"/>
      <c r="F70" s="73">
        <v>54.09</v>
      </c>
      <c r="G70" s="85">
        <v>393</v>
      </c>
      <c r="H70" s="75">
        <f>F70*G70</f>
        <v>21257.370000000003</v>
      </c>
      <c r="I70" s="681"/>
      <c r="J70" s="76">
        <v>16</v>
      </c>
      <c r="K70" s="74">
        <v>1500</v>
      </c>
      <c r="L70" s="77">
        <v>93.75</v>
      </c>
      <c r="M70" s="679">
        <v>17</v>
      </c>
      <c r="N70" s="74">
        <f t="shared" ref="N70:N75" si="51">G70/W70*60</f>
        <v>1241.0526315789464</v>
      </c>
      <c r="O70" s="77">
        <f t="shared" ref="O70:O75" si="52">N70/M70</f>
        <v>73.003095975232142</v>
      </c>
      <c r="P70" s="78">
        <f t="shared" ref="P70:P75" si="53">M70-J70</f>
        <v>1</v>
      </c>
      <c r="Q70" s="79">
        <f t="shared" ref="Q70:Q75" si="54">O70-L70</f>
        <v>-20.746904024767858</v>
      </c>
      <c r="R70" s="682">
        <f t="shared" si="50"/>
        <v>0.77869969040247622</v>
      </c>
      <c r="S70" s="910">
        <f>R82</f>
        <v>0.88676921779282469</v>
      </c>
      <c r="T70" s="198">
        <v>0.25</v>
      </c>
      <c r="U70" s="198">
        <v>0.26319444444444445</v>
      </c>
      <c r="V70" s="681">
        <v>5</v>
      </c>
      <c r="W70" s="678">
        <f>(U70-T70)*24*60</f>
        <v>19.000000000000014</v>
      </c>
      <c r="X70" s="681"/>
      <c r="Y70" s="681"/>
      <c r="Z70" s="84"/>
      <c r="AA70" s="84"/>
      <c r="AB70" s="895"/>
      <c r="AC70" s="895"/>
      <c r="AD70" s="691"/>
      <c r="AE70" s="691"/>
      <c r="AF70" s="78">
        <f t="shared" si="6"/>
        <v>-258.94736842105362</v>
      </c>
      <c r="AG70" s="682">
        <f t="shared" si="7"/>
        <v>0.82736842105263086</v>
      </c>
      <c r="AH70" s="910">
        <f>AG82</f>
        <v>0.89594003858733862</v>
      </c>
      <c r="AJ70" s="62" t="str">
        <f>A70</f>
        <v>四度三組
(ET-55)</v>
      </c>
      <c r="AK70" s="404">
        <f>AVERAGE(AK71:AK81)</f>
        <v>6.2000000000000117</v>
      </c>
    </row>
    <row r="71" spans="1:37" ht="19.2" customHeight="1">
      <c r="A71" s="925"/>
      <c r="B71" s="681" t="s">
        <v>167</v>
      </c>
      <c r="C71" s="70"/>
      <c r="D71" s="211" t="s">
        <v>128</v>
      </c>
      <c r="E71" s="72"/>
      <c r="F71" s="73">
        <v>69.260000000000005</v>
      </c>
      <c r="G71" s="74">
        <v>1446</v>
      </c>
      <c r="H71" s="75">
        <f>F71*G71</f>
        <v>100149.96</v>
      </c>
      <c r="I71" s="681"/>
      <c r="J71" s="76">
        <v>20</v>
      </c>
      <c r="K71" s="212">
        <v>1385</v>
      </c>
      <c r="L71" s="77">
        <v>69.25</v>
      </c>
      <c r="M71" s="684">
        <v>20</v>
      </c>
      <c r="N71" s="74">
        <f t="shared" si="51"/>
        <v>1239.4285714285718</v>
      </c>
      <c r="O71" s="77">
        <f t="shared" si="52"/>
        <v>61.971428571428589</v>
      </c>
      <c r="P71" s="78">
        <f t="shared" si="53"/>
        <v>0</v>
      </c>
      <c r="Q71" s="79">
        <f t="shared" si="54"/>
        <v>-7.2785714285714107</v>
      </c>
      <c r="R71" s="682">
        <f t="shared" si="50"/>
        <v>0.8948942753996908</v>
      </c>
      <c r="S71" s="910"/>
      <c r="T71" s="198">
        <v>0.2673611111111111</v>
      </c>
      <c r="U71" s="198">
        <v>0.31597222222222221</v>
      </c>
      <c r="V71" s="681">
        <v>6</v>
      </c>
      <c r="W71" s="678">
        <f t="shared" ref="W71:W81" si="55">(U71-T71)*24*60</f>
        <v>69.999999999999986</v>
      </c>
      <c r="X71" s="83"/>
      <c r="Y71" s="83"/>
      <c r="Z71" s="84"/>
      <c r="AA71" s="84"/>
      <c r="AB71" s="895"/>
      <c r="AC71" s="895"/>
      <c r="AD71" s="691"/>
      <c r="AE71" s="691"/>
      <c r="AF71" s="78">
        <f>N71-K71</f>
        <v>-145.57142857142821</v>
      </c>
      <c r="AG71" s="682">
        <f>N71/K71</f>
        <v>0.8948942753996908</v>
      </c>
      <c r="AH71" s="910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925"/>
      <c r="B72" s="681" t="s">
        <v>167</v>
      </c>
      <c r="C72" s="94"/>
      <c r="D72" s="211" t="s">
        <v>121</v>
      </c>
      <c r="E72" s="72"/>
      <c r="F72" s="73">
        <v>77.34</v>
      </c>
      <c r="G72" s="74">
        <v>1110.2099999999998</v>
      </c>
      <c r="H72" s="75">
        <f t="shared" ref="H72:H76" si="57">F72*G72</f>
        <v>85863.641399999993</v>
      </c>
      <c r="I72" s="681"/>
      <c r="J72" s="129">
        <v>18</v>
      </c>
      <c r="K72" s="85">
        <v>1440</v>
      </c>
      <c r="L72" s="118">
        <v>80</v>
      </c>
      <c r="M72" s="679">
        <v>18</v>
      </c>
      <c r="N72" s="74">
        <f t="shared" si="51"/>
        <v>1359.4408163265309</v>
      </c>
      <c r="O72" s="77">
        <f t="shared" si="52"/>
        <v>75.524489795918385</v>
      </c>
      <c r="P72" s="78">
        <f t="shared" si="53"/>
        <v>0</v>
      </c>
      <c r="Q72" s="79">
        <f t="shared" si="54"/>
        <v>-4.4755102040816155</v>
      </c>
      <c r="R72" s="682">
        <f t="shared" si="50"/>
        <v>0.94405612244897985</v>
      </c>
      <c r="S72" s="910"/>
      <c r="T72" s="198">
        <v>0.3208333333333333</v>
      </c>
      <c r="U72" s="198">
        <v>0.35486111111111107</v>
      </c>
      <c r="V72" s="681">
        <v>7</v>
      </c>
      <c r="W72" s="678">
        <f t="shared" si="55"/>
        <v>48.999999999999986</v>
      </c>
      <c r="X72" s="83"/>
      <c r="Y72" s="83"/>
      <c r="Z72" s="84"/>
      <c r="AA72" s="84"/>
      <c r="AB72" s="895"/>
      <c r="AC72" s="895"/>
      <c r="AD72" s="691"/>
      <c r="AE72" s="691"/>
      <c r="AF72" s="78">
        <f>N72-K72</f>
        <v>-80.559183673469079</v>
      </c>
      <c r="AG72" s="682">
        <f>N72/K72</f>
        <v>0.94405612244897985</v>
      </c>
      <c r="AH72" s="910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925"/>
      <c r="B73" s="681" t="s">
        <v>167</v>
      </c>
      <c r="C73" s="213"/>
      <c r="D73" s="214" t="s">
        <v>122</v>
      </c>
      <c r="E73" s="215"/>
      <c r="F73" s="73">
        <v>53.36</v>
      </c>
      <c r="G73" s="74">
        <v>4545</v>
      </c>
      <c r="H73" s="75">
        <f t="shared" si="57"/>
        <v>242521.2</v>
      </c>
      <c r="I73" s="691"/>
      <c r="J73" s="216">
        <v>19</v>
      </c>
      <c r="K73" s="217">
        <v>1636</v>
      </c>
      <c r="L73" s="118">
        <v>86.10526315789474</v>
      </c>
      <c r="M73" s="679">
        <v>19</v>
      </c>
      <c r="N73" s="74">
        <f t="shared" si="51"/>
        <v>1405.6701030927834</v>
      </c>
      <c r="O73" s="77">
        <f t="shared" si="52"/>
        <v>73.98263700488333</v>
      </c>
      <c r="P73" s="78">
        <f t="shared" si="53"/>
        <v>0</v>
      </c>
      <c r="Q73" s="79">
        <f t="shared" si="54"/>
        <v>-12.12262615301141</v>
      </c>
      <c r="R73" s="682">
        <f t="shared" si="50"/>
        <v>0.85921155445769148</v>
      </c>
      <c r="S73" s="910"/>
      <c r="T73" s="198">
        <v>0.37083333333333329</v>
      </c>
      <c r="U73" s="198">
        <v>0.50555555555555554</v>
      </c>
      <c r="V73" s="681">
        <v>23</v>
      </c>
      <c r="W73" s="678">
        <f t="shared" si="55"/>
        <v>194.00000000000003</v>
      </c>
      <c r="X73" s="218">
        <v>0.35972222222222222</v>
      </c>
      <c r="Y73" s="218">
        <v>0.36944444444444446</v>
      </c>
      <c r="Z73" s="159"/>
      <c r="AA73" s="159"/>
      <c r="AB73" s="895"/>
      <c r="AC73" s="895"/>
      <c r="AD73" s="691"/>
      <c r="AE73" s="691"/>
      <c r="AF73" s="78">
        <f>N73-K73</f>
        <v>-230.32989690721661</v>
      </c>
      <c r="AG73" s="682">
        <f>N73/K73</f>
        <v>0.8592115544576916</v>
      </c>
      <c r="AH73" s="910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925"/>
      <c r="B74" s="681" t="s">
        <v>167</v>
      </c>
      <c r="C74" s="213"/>
      <c r="D74" s="214" t="s">
        <v>124</v>
      </c>
      <c r="E74" s="215"/>
      <c r="F74" s="73">
        <v>47.51</v>
      </c>
      <c r="G74" s="212">
        <v>1900</v>
      </c>
      <c r="H74" s="75">
        <f t="shared" si="57"/>
        <v>90269</v>
      </c>
      <c r="I74" s="681"/>
      <c r="J74" s="76">
        <v>17</v>
      </c>
      <c r="K74" s="74">
        <v>1440</v>
      </c>
      <c r="L74" s="77">
        <v>84.705882352941174</v>
      </c>
      <c r="M74" s="679">
        <v>17</v>
      </c>
      <c r="N74" s="74">
        <f t="shared" si="51"/>
        <v>1341.1764705882349</v>
      </c>
      <c r="O74" s="77">
        <f t="shared" si="52"/>
        <v>78.892733564013824</v>
      </c>
      <c r="P74" s="78">
        <f t="shared" si="53"/>
        <v>0</v>
      </c>
      <c r="Q74" s="79">
        <f t="shared" si="54"/>
        <v>-5.8131487889273501</v>
      </c>
      <c r="R74" s="682">
        <f t="shared" si="50"/>
        <v>0.93137254901960764</v>
      </c>
      <c r="S74" s="910"/>
      <c r="T74" s="198">
        <v>0.54583333333333328</v>
      </c>
      <c r="U74" s="198">
        <v>0.60486111111111107</v>
      </c>
      <c r="V74" s="681">
        <v>5</v>
      </c>
      <c r="W74" s="678">
        <f t="shared" si="55"/>
        <v>85.000000000000014</v>
      </c>
      <c r="X74" s="218"/>
      <c r="Y74" s="218"/>
      <c r="Z74" s="159"/>
      <c r="AA74" s="159"/>
      <c r="AB74" s="895"/>
      <c r="AC74" s="895"/>
      <c r="AD74" s="691"/>
      <c r="AE74" s="691"/>
      <c r="AF74" s="78">
        <f t="shared" ref="AF74:AF80" si="59">N74-K74</f>
        <v>-98.823529411765094</v>
      </c>
      <c r="AG74" s="682">
        <f t="shared" ref="AG74:AG80" si="60">N74/K74</f>
        <v>0.93137254901960753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681" t="s">
        <v>167</v>
      </c>
      <c r="C75" s="94"/>
      <c r="D75" s="214" t="s">
        <v>125</v>
      </c>
      <c r="E75" s="215"/>
      <c r="F75" s="73">
        <v>53.76</v>
      </c>
      <c r="G75" s="212">
        <v>2624</v>
      </c>
      <c r="H75" s="75">
        <f t="shared" si="57"/>
        <v>141066.23999999999</v>
      </c>
      <c r="I75" s="681"/>
      <c r="J75" s="129">
        <v>16</v>
      </c>
      <c r="K75" s="85">
        <v>1440</v>
      </c>
      <c r="L75" s="118">
        <v>90</v>
      </c>
      <c r="M75" s="679">
        <v>16</v>
      </c>
      <c r="N75" s="74">
        <f t="shared" si="51"/>
        <v>1334.2372881355943</v>
      </c>
      <c r="O75" s="77">
        <f t="shared" si="52"/>
        <v>83.389830508474645</v>
      </c>
      <c r="P75" s="78">
        <f t="shared" si="53"/>
        <v>0</v>
      </c>
      <c r="Q75" s="79">
        <f t="shared" si="54"/>
        <v>-6.6101694915253546</v>
      </c>
      <c r="R75" s="682">
        <f t="shared" si="50"/>
        <v>0.92655367231638497</v>
      </c>
      <c r="S75" s="910"/>
      <c r="T75" s="198">
        <v>0.60902777777777783</v>
      </c>
      <c r="U75" s="198">
        <v>0.69097222222222221</v>
      </c>
      <c r="V75" s="681">
        <v>6</v>
      </c>
      <c r="W75" s="678">
        <f t="shared" si="55"/>
        <v>117.9999999999999</v>
      </c>
      <c r="X75" s="218"/>
      <c r="Y75" s="218"/>
      <c r="Z75" s="159"/>
      <c r="AA75" s="159"/>
      <c r="AB75" s="895"/>
      <c r="AC75" s="895"/>
      <c r="AD75" s="691"/>
      <c r="AE75" s="691"/>
      <c r="AF75" s="78">
        <f t="shared" si="59"/>
        <v>-105.76271186440567</v>
      </c>
      <c r="AG75" s="682">
        <f t="shared" si="60"/>
        <v>0.92655367231638497</v>
      </c>
      <c r="AH75" s="910"/>
      <c r="AJ75" s="405">
        <f t="shared" si="56"/>
        <v>6</v>
      </c>
      <c r="AK75" s="406">
        <f t="shared" si="58"/>
        <v>6</v>
      </c>
    </row>
    <row r="76" spans="1:37" ht="19.2" customHeight="1">
      <c r="A76" s="925"/>
      <c r="B76" s="681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681"/>
      <c r="J76" s="76"/>
      <c r="K76" s="74"/>
      <c r="L76" s="77"/>
      <c r="M76" s="684"/>
      <c r="N76" s="74"/>
      <c r="O76" s="77"/>
      <c r="P76" s="78"/>
      <c r="Q76" s="79"/>
      <c r="R76" s="682"/>
      <c r="S76" s="910"/>
      <c r="T76" s="198"/>
      <c r="U76" s="198"/>
      <c r="V76" s="681"/>
      <c r="W76" s="678">
        <f t="shared" si="55"/>
        <v>0</v>
      </c>
      <c r="X76" s="218"/>
      <c r="Y76" s="218"/>
      <c r="Z76" s="159"/>
      <c r="AA76" s="159"/>
      <c r="AB76" s="895"/>
      <c r="AC76" s="895"/>
      <c r="AD76" s="691"/>
      <c r="AE76" s="691"/>
      <c r="AF76" s="78">
        <f t="shared" si="59"/>
        <v>0</v>
      </c>
      <c r="AG76" s="682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681">
        <v>0</v>
      </c>
      <c r="C77" s="688"/>
      <c r="D77" s="71"/>
      <c r="E77" s="72"/>
      <c r="F77" s="73" t="s">
        <v>161</v>
      </c>
      <c r="G77" s="212"/>
      <c r="H77" s="75"/>
      <c r="I77" s="691"/>
      <c r="J77" s="76"/>
      <c r="K77" s="212"/>
      <c r="L77" s="77"/>
      <c r="M77" s="684"/>
      <c r="N77" s="74"/>
      <c r="O77" s="77"/>
      <c r="P77" s="78"/>
      <c r="Q77" s="79"/>
      <c r="R77" s="682"/>
      <c r="S77" s="910"/>
      <c r="T77" s="198"/>
      <c r="U77" s="198"/>
      <c r="V77" s="681"/>
      <c r="W77" s="678">
        <f t="shared" si="55"/>
        <v>0</v>
      </c>
      <c r="X77" s="218"/>
      <c r="Y77" s="218"/>
      <c r="Z77" s="159"/>
      <c r="AA77" s="159"/>
      <c r="AB77" s="895"/>
      <c r="AC77" s="895"/>
      <c r="AD77" s="691"/>
      <c r="AE77" s="691"/>
      <c r="AF77" s="78">
        <f t="shared" si="59"/>
        <v>0</v>
      </c>
      <c r="AG77" s="682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681">
        <v>0</v>
      </c>
      <c r="C78" s="688"/>
      <c r="D78" s="71"/>
      <c r="E78" s="72"/>
      <c r="F78" s="73" t="s">
        <v>161</v>
      </c>
      <c r="G78" s="85"/>
      <c r="H78" s="75"/>
      <c r="I78" s="691"/>
      <c r="J78" s="129"/>
      <c r="K78" s="85"/>
      <c r="L78" s="118"/>
      <c r="M78" s="684"/>
      <c r="N78" s="74"/>
      <c r="O78" s="77"/>
      <c r="P78" s="78"/>
      <c r="Q78" s="79"/>
      <c r="R78" s="682"/>
      <c r="S78" s="910"/>
      <c r="T78" s="198"/>
      <c r="U78" s="198"/>
      <c r="V78" s="681"/>
      <c r="W78" s="678">
        <f t="shared" si="55"/>
        <v>0</v>
      </c>
      <c r="X78" s="218"/>
      <c r="Y78" s="218"/>
      <c r="Z78" s="159"/>
      <c r="AA78" s="159"/>
      <c r="AB78" s="895"/>
      <c r="AC78" s="895"/>
      <c r="AD78" s="691"/>
      <c r="AE78" s="691"/>
      <c r="AF78" s="78">
        <f t="shared" si="59"/>
        <v>0</v>
      </c>
      <c r="AG78" s="682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681">
        <v>0</v>
      </c>
      <c r="C79" s="213"/>
      <c r="D79" s="214"/>
      <c r="E79" s="215"/>
      <c r="F79" s="73" t="s">
        <v>161</v>
      </c>
      <c r="G79" s="85"/>
      <c r="H79" s="75"/>
      <c r="I79" s="691"/>
      <c r="J79" s="129"/>
      <c r="K79" s="85"/>
      <c r="L79" s="118"/>
      <c r="M79" s="684"/>
      <c r="N79" s="85"/>
      <c r="O79" s="219"/>
      <c r="P79" s="140"/>
      <c r="Q79" s="220"/>
      <c r="R79" s="141"/>
      <c r="S79" s="910"/>
      <c r="T79" s="198"/>
      <c r="U79" s="198"/>
      <c r="V79" s="681"/>
      <c r="W79" s="678">
        <f t="shared" si="55"/>
        <v>0</v>
      </c>
      <c r="X79" s="218"/>
      <c r="Y79" s="218"/>
      <c r="Z79" s="159"/>
      <c r="AA79" s="159"/>
      <c r="AB79" s="895"/>
      <c r="AC79" s="895"/>
      <c r="AD79" s="691"/>
      <c r="AE79" s="691"/>
      <c r="AF79" s="78">
        <f t="shared" si="59"/>
        <v>0</v>
      </c>
      <c r="AG79" s="682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681">
        <v>0</v>
      </c>
      <c r="C80" s="688"/>
      <c r="D80" s="71"/>
      <c r="E80" s="72"/>
      <c r="F80" s="73" t="s">
        <v>161</v>
      </c>
      <c r="G80" s="85"/>
      <c r="H80" s="75"/>
      <c r="I80" s="691"/>
      <c r="J80" s="129"/>
      <c r="K80" s="85"/>
      <c r="L80" s="118"/>
      <c r="M80" s="684"/>
      <c r="N80" s="85"/>
      <c r="O80" s="221"/>
      <c r="P80" s="84"/>
      <c r="Q80" s="119"/>
      <c r="R80" s="690"/>
      <c r="S80" s="910"/>
      <c r="T80" s="198"/>
      <c r="U80" s="198"/>
      <c r="V80" s="681"/>
      <c r="W80" s="678">
        <f t="shared" si="55"/>
        <v>0</v>
      </c>
      <c r="X80" s="218"/>
      <c r="Y80" s="218"/>
      <c r="Z80" s="159"/>
      <c r="AA80" s="159"/>
      <c r="AB80" s="895"/>
      <c r="AC80" s="895"/>
      <c r="AD80" s="691"/>
      <c r="AE80" s="691"/>
      <c r="AF80" s="78">
        <f t="shared" si="59"/>
        <v>0</v>
      </c>
      <c r="AG80" s="682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681">
        <v>0</v>
      </c>
      <c r="C81" s="688"/>
      <c r="D81" s="71"/>
      <c r="E81" s="72"/>
      <c r="F81" s="73" t="s">
        <v>161</v>
      </c>
      <c r="G81" s="85"/>
      <c r="H81" s="116"/>
      <c r="I81" s="691"/>
      <c r="J81" s="129"/>
      <c r="K81" s="85"/>
      <c r="L81" s="118"/>
      <c r="M81" s="684"/>
      <c r="N81" s="85"/>
      <c r="O81" s="221"/>
      <c r="P81" s="84"/>
      <c r="Q81" s="119"/>
      <c r="R81" s="690"/>
      <c r="S81" s="910"/>
      <c r="T81" s="198"/>
      <c r="U81" s="198"/>
      <c r="V81" s="681"/>
      <c r="W81" s="678">
        <f t="shared" si="55"/>
        <v>0</v>
      </c>
      <c r="X81" s="218"/>
      <c r="Y81" s="218"/>
      <c r="Z81" s="159"/>
      <c r="AA81" s="159"/>
      <c r="AB81" s="895"/>
      <c r="AC81" s="895"/>
      <c r="AD81" s="691"/>
      <c r="AE81" s="691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1165</v>
      </c>
      <c r="D82" s="891" t="s">
        <v>1155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1320.1676468584435</v>
      </c>
      <c r="O82" s="223">
        <f t="shared" si="61"/>
        <v>74.460702569991824</v>
      </c>
      <c r="P82" s="150">
        <f>M82-J82</f>
        <v>0.1666666666666643</v>
      </c>
      <c r="Q82" s="151">
        <f>N82-K82</f>
        <v>-153.3323531415565</v>
      </c>
      <c r="R82" s="209">
        <f>O82/L82</f>
        <v>0.88676921779282469</v>
      </c>
      <c r="S82" s="910"/>
      <c r="T82" s="198"/>
      <c r="U82" s="198"/>
      <c r="V82" s="681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0</v>
      </c>
      <c r="AE82" s="139">
        <f>SUM(AE70:AE81)</f>
        <v>0</v>
      </c>
      <c r="AF82" s="78">
        <f>N82-K82</f>
        <v>-153.3323531415565</v>
      </c>
      <c r="AG82" s="682">
        <f>N82/K82</f>
        <v>0.89594003858733862</v>
      </c>
      <c r="AH82" s="910"/>
    </row>
    <row r="83" spans="1:37" ht="19.2" customHeight="1">
      <c r="A83" s="918" t="s">
        <v>1166</v>
      </c>
      <c r="B83" s="142" t="s">
        <v>163</v>
      </c>
      <c r="C83" s="688"/>
      <c r="D83" s="225" t="s">
        <v>100</v>
      </c>
      <c r="E83" s="72"/>
      <c r="F83" s="174">
        <v>27.5</v>
      </c>
      <c r="G83" s="74">
        <v>402</v>
      </c>
      <c r="H83" s="116">
        <f t="shared" ref="H83:H94" si="62">F83*G83</f>
        <v>11055</v>
      </c>
      <c r="I83" s="681"/>
      <c r="J83" s="129">
        <v>12</v>
      </c>
      <c r="K83" s="85">
        <v>2000</v>
      </c>
      <c r="L83" s="118">
        <v>166.66666666666666</v>
      </c>
      <c r="M83" s="684">
        <v>12</v>
      </c>
      <c r="N83" s="85">
        <f t="shared" ref="N83:N89" si="63">G83/W83*60</f>
        <v>1269.4736842105253</v>
      </c>
      <c r="O83" s="221">
        <f t="shared" ref="O83:O89" si="64">N83/M83</f>
        <v>105.78947368421045</v>
      </c>
      <c r="P83" s="84">
        <f t="shared" ref="P83:P84" si="65">M83-J83</f>
        <v>0</v>
      </c>
      <c r="Q83" s="119">
        <f t="shared" ref="Q83:Q84" si="66">O83-L83</f>
        <v>-60.877192982456208</v>
      </c>
      <c r="R83" s="224">
        <f t="shared" ref="R83:R84" si="67">O83/L83</f>
        <v>0.63473684210526271</v>
      </c>
      <c r="S83" s="910">
        <f>R95</f>
        <v>0.80985643569948629</v>
      </c>
      <c r="T83" s="198">
        <v>0.33333333333333331</v>
      </c>
      <c r="U83" s="198">
        <v>0.34652777777777777</v>
      </c>
      <c r="V83" s="681">
        <v>5</v>
      </c>
      <c r="W83" s="678">
        <f t="shared" ref="W83:W93" si="68">(U83-T83)*24*60</f>
        <v>19.000000000000014</v>
      </c>
      <c r="X83" s="83"/>
      <c r="Y83" s="83"/>
      <c r="Z83" s="84"/>
      <c r="AA83" s="84"/>
      <c r="AB83" s="895"/>
      <c r="AC83" s="895"/>
      <c r="AD83" s="691"/>
      <c r="AE83" s="691"/>
      <c r="AF83" s="78">
        <f t="shared" ref="AF83:AF173" si="69">N83-K83</f>
        <v>-730.52631578947467</v>
      </c>
      <c r="AG83" s="682">
        <f t="shared" ref="AG83:AG173" si="70">N83/K83</f>
        <v>0.63473684210526271</v>
      </c>
      <c r="AH83" s="910">
        <f>AG95</f>
        <v>0.8270700699513136</v>
      </c>
      <c r="AJ83" s="62" t="str">
        <f>A83</f>
        <v>四度四組
(ET-55)</v>
      </c>
      <c r="AK83" s="404">
        <f>AVERAGE(AK84:AK94)</f>
        <v>6.4000000000000536</v>
      </c>
    </row>
    <row r="84" spans="1:37" ht="19.2" customHeight="1">
      <c r="A84" s="919"/>
      <c r="B84" s="142" t="s">
        <v>163</v>
      </c>
      <c r="C84" s="157"/>
      <c r="D84" s="225" t="s">
        <v>93</v>
      </c>
      <c r="E84" s="72"/>
      <c r="F84" s="174">
        <v>36.92</v>
      </c>
      <c r="G84" s="74">
        <v>911.69999999999993</v>
      </c>
      <c r="H84" s="116">
        <f t="shared" si="62"/>
        <v>33659.964</v>
      </c>
      <c r="I84" s="681"/>
      <c r="J84" s="129">
        <v>12</v>
      </c>
      <c r="K84" s="85">
        <v>2000</v>
      </c>
      <c r="L84" s="118">
        <v>166.66666666666666</v>
      </c>
      <c r="M84" s="684">
        <v>12</v>
      </c>
      <c r="N84" s="85">
        <f t="shared" si="63"/>
        <v>1519.4999999999986</v>
      </c>
      <c r="O84" s="221">
        <f t="shared" si="64"/>
        <v>126.62499999999989</v>
      </c>
      <c r="P84" s="84">
        <f t="shared" si="65"/>
        <v>0</v>
      </c>
      <c r="Q84" s="119">
        <f t="shared" si="66"/>
        <v>-40.041666666666771</v>
      </c>
      <c r="R84" s="224">
        <f t="shared" si="67"/>
        <v>0.75974999999999937</v>
      </c>
      <c r="S84" s="910"/>
      <c r="T84" s="198">
        <v>0.35</v>
      </c>
      <c r="U84" s="198">
        <v>0.375</v>
      </c>
      <c r="V84" s="681">
        <v>5</v>
      </c>
      <c r="W84" s="678">
        <f t="shared" si="68"/>
        <v>36.000000000000028</v>
      </c>
      <c r="X84" s="83"/>
      <c r="Y84" s="83"/>
      <c r="Z84" s="84"/>
      <c r="AA84" s="84"/>
      <c r="AB84" s="895"/>
      <c r="AC84" s="895"/>
      <c r="AD84" s="691"/>
      <c r="AE84" s="691"/>
      <c r="AF84" s="78">
        <f t="shared" si="69"/>
        <v>-480.50000000000136</v>
      </c>
      <c r="AG84" s="682">
        <f t="shared" si="70"/>
        <v>0.75974999999999937</v>
      </c>
      <c r="AH84" s="910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2987</v>
      </c>
      <c r="H85" s="116">
        <f t="shared" si="62"/>
        <v>182535.57</v>
      </c>
      <c r="I85" s="681"/>
      <c r="J85" s="129">
        <v>16</v>
      </c>
      <c r="K85" s="85">
        <v>1440</v>
      </c>
      <c r="L85" s="118">
        <v>90</v>
      </c>
      <c r="M85" s="684">
        <v>16</v>
      </c>
      <c r="N85" s="85">
        <f t="shared" si="63"/>
        <v>1298.695652173913</v>
      </c>
      <c r="O85" s="221">
        <f t="shared" si="64"/>
        <v>81.168478260869563</v>
      </c>
      <c r="P85" s="84">
        <f>M85-J85</f>
        <v>0</v>
      </c>
      <c r="Q85" s="119">
        <f>O85-L85</f>
        <v>-8.8315217391304373</v>
      </c>
      <c r="R85" s="224">
        <f>O85/L85</f>
        <v>0.90187198067632846</v>
      </c>
      <c r="S85" s="910"/>
      <c r="T85" s="198">
        <v>0.39097222222222222</v>
      </c>
      <c r="U85" s="198">
        <v>0.48680555555555555</v>
      </c>
      <c r="V85" s="681">
        <v>23</v>
      </c>
      <c r="W85" s="678">
        <f t="shared" si="68"/>
        <v>138</v>
      </c>
      <c r="X85" s="83">
        <v>0.37916666666666665</v>
      </c>
      <c r="Y85" s="83">
        <v>0.39027777777777778</v>
      </c>
      <c r="Z85" s="84"/>
      <c r="AA85" s="84"/>
      <c r="AB85" s="895"/>
      <c r="AC85" s="895"/>
      <c r="AD85" s="691"/>
      <c r="AE85" s="691"/>
      <c r="AF85" s="78">
        <f t="shared" si="69"/>
        <v>-141.304347826087</v>
      </c>
      <c r="AG85" s="682">
        <f t="shared" si="70"/>
        <v>0.90187198067632846</v>
      </c>
      <c r="AH85" s="910"/>
      <c r="AJ85" s="405">
        <f t="shared" si="71"/>
        <v>5.9999999999999787</v>
      </c>
      <c r="AK85" s="406">
        <f t="shared" ref="AK85:AK94" si="72">IF(AJ85&gt;4,AJ85,"")</f>
        <v>5.9999999999999787</v>
      </c>
    </row>
    <row r="86" spans="1:37" ht="19.2" customHeight="1">
      <c r="A86" s="919"/>
      <c r="B86" s="142" t="s">
        <v>167</v>
      </c>
      <c r="C86" s="127"/>
      <c r="D86" s="225" t="s">
        <v>127</v>
      </c>
      <c r="E86" s="72"/>
      <c r="F86" s="174">
        <v>61.09</v>
      </c>
      <c r="G86" s="74">
        <v>2181</v>
      </c>
      <c r="H86" s="116">
        <f t="shared" si="62"/>
        <v>133237.29</v>
      </c>
      <c r="I86" s="681"/>
      <c r="J86" s="129">
        <v>17</v>
      </c>
      <c r="K86" s="85">
        <v>1440</v>
      </c>
      <c r="L86" s="118">
        <v>84.705882352941174</v>
      </c>
      <c r="M86" s="684">
        <v>17</v>
      </c>
      <c r="N86" s="85">
        <f t="shared" si="63"/>
        <v>1308.6000000000004</v>
      </c>
      <c r="O86" s="221">
        <f t="shared" si="64"/>
        <v>76.976470588235316</v>
      </c>
      <c r="P86" s="84">
        <f>M86-J86</f>
        <v>0</v>
      </c>
      <c r="Q86" s="119">
        <f>O86-L86</f>
        <v>-7.7294117647058584</v>
      </c>
      <c r="R86" s="224">
        <f>O86/L86</f>
        <v>0.90875000000000028</v>
      </c>
      <c r="S86" s="910"/>
      <c r="T86" s="198">
        <v>0.5263888888888888</v>
      </c>
      <c r="U86" s="198">
        <v>0.59583333333333321</v>
      </c>
      <c r="V86" s="681">
        <v>4</v>
      </c>
      <c r="W86" s="678">
        <f t="shared" si="68"/>
        <v>99.999999999999972</v>
      </c>
      <c r="X86" s="83"/>
      <c r="Y86" s="83"/>
      <c r="Z86" s="84"/>
      <c r="AA86" s="84"/>
      <c r="AB86" s="895"/>
      <c r="AC86" s="895"/>
      <c r="AD86" s="691"/>
      <c r="AE86" s="691"/>
      <c r="AF86" s="78">
        <f>N86-K86</f>
        <v>-131.39999999999964</v>
      </c>
      <c r="AG86" s="682">
        <f>N86/K86</f>
        <v>0.90875000000000028</v>
      </c>
      <c r="AH86" s="910"/>
      <c r="AJ86" s="405">
        <f t="shared" si="71"/>
        <v>4</v>
      </c>
      <c r="AK86" s="406" t="str">
        <f t="shared" si="72"/>
        <v/>
      </c>
    </row>
    <row r="87" spans="1:37" ht="19.2" customHeight="1">
      <c r="A87" s="919"/>
      <c r="B87" s="142" t="s">
        <v>167</v>
      </c>
      <c r="C87" s="688"/>
      <c r="D87" s="71" t="s">
        <v>138</v>
      </c>
      <c r="E87" s="72"/>
      <c r="F87" s="174">
        <v>59.54</v>
      </c>
      <c r="G87" s="85">
        <v>1166</v>
      </c>
      <c r="H87" s="116">
        <f t="shared" si="62"/>
        <v>69423.64</v>
      </c>
      <c r="I87" s="681"/>
      <c r="J87" s="129">
        <v>18</v>
      </c>
      <c r="K87" s="85">
        <v>1385</v>
      </c>
      <c r="L87" s="118">
        <v>76.944444444444443</v>
      </c>
      <c r="M87" s="684">
        <v>18</v>
      </c>
      <c r="N87" s="85">
        <f t="shared" si="63"/>
        <v>1249.2857142857151</v>
      </c>
      <c r="O87" s="221">
        <f t="shared" si="64"/>
        <v>69.404761904761955</v>
      </c>
      <c r="P87" s="84">
        <f>M87-J87</f>
        <v>0</v>
      </c>
      <c r="Q87" s="119">
        <f>O87-L87</f>
        <v>-7.539682539682488</v>
      </c>
      <c r="R87" s="224">
        <f>O87/L87</f>
        <v>0.90201134605466804</v>
      </c>
      <c r="S87" s="910"/>
      <c r="T87" s="198">
        <v>0.60069444444444431</v>
      </c>
      <c r="U87" s="198">
        <v>0.63958333333333317</v>
      </c>
      <c r="V87" s="681">
        <v>7</v>
      </c>
      <c r="W87" s="678">
        <f t="shared" si="68"/>
        <v>55.999999999999957</v>
      </c>
      <c r="X87" s="83"/>
      <c r="Y87" s="83"/>
      <c r="Z87" s="84"/>
      <c r="AA87" s="84"/>
      <c r="AB87" s="895"/>
      <c r="AC87" s="895"/>
      <c r="AD87" s="691"/>
      <c r="AE87" s="691"/>
      <c r="AF87" s="78">
        <f>N87-K87</f>
        <v>-135.71428571428487</v>
      </c>
      <c r="AG87" s="682">
        <f>N87/K87</f>
        <v>0.90201134605466793</v>
      </c>
      <c r="AH87" s="910"/>
      <c r="AJ87" s="405">
        <f t="shared" si="71"/>
        <v>7</v>
      </c>
      <c r="AK87" s="406">
        <f t="shared" si="72"/>
        <v>7</v>
      </c>
    </row>
    <row r="88" spans="1:37" ht="19.2" customHeight="1">
      <c r="A88" s="919"/>
      <c r="B88" s="142" t="s">
        <v>167</v>
      </c>
      <c r="C88" s="688"/>
      <c r="D88" s="71" t="s">
        <v>121</v>
      </c>
      <c r="E88" s="72"/>
      <c r="F88" s="174">
        <v>77.34</v>
      </c>
      <c r="G88" s="148">
        <v>498.79</v>
      </c>
      <c r="H88" s="116">
        <f t="shared" si="62"/>
        <v>38576.418600000005</v>
      </c>
      <c r="I88" s="681">
        <v>1</v>
      </c>
      <c r="J88" s="129">
        <v>18</v>
      </c>
      <c r="K88" s="85">
        <v>1440</v>
      </c>
      <c r="L88" s="118">
        <v>80</v>
      </c>
      <c r="M88" s="684">
        <v>18</v>
      </c>
      <c r="N88" s="85">
        <f t="shared" si="63"/>
        <v>1301.1913043478219</v>
      </c>
      <c r="O88" s="221">
        <f t="shared" si="64"/>
        <v>72.28840579710122</v>
      </c>
      <c r="P88" s="84">
        <f t="shared" ref="P88" si="73">M88-J88</f>
        <v>0</v>
      </c>
      <c r="Q88" s="119">
        <f t="shared" ref="Q88" si="74">O88-L88</f>
        <v>-7.7115942028987803</v>
      </c>
      <c r="R88" s="224">
        <f t="shared" ref="R88" si="75">O88/L88</f>
        <v>0.9036050724637652</v>
      </c>
      <c r="S88" s="910"/>
      <c r="T88" s="198">
        <v>0.65486111111111089</v>
      </c>
      <c r="U88" s="198">
        <v>0.67083333333333317</v>
      </c>
      <c r="V88" s="681">
        <v>22</v>
      </c>
      <c r="W88" s="678">
        <f t="shared" si="68"/>
        <v>23.000000000000078</v>
      </c>
      <c r="X88" s="83">
        <v>0.64444444444444449</v>
      </c>
      <c r="Y88" s="83">
        <v>0.65416666666666667</v>
      </c>
      <c r="Z88" s="84"/>
      <c r="AA88" s="84"/>
      <c r="AB88" s="895"/>
      <c r="AC88" s="895"/>
      <c r="AD88" s="691">
        <v>1</v>
      </c>
      <c r="AE88" s="691"/>
      <c r="AF88" s="78">
        <f>N88-K88</f>
        <v>-138.80869565217813</v>
      </c>
      <c r="AG88" s="682">
        <f>N88/K88</f>
        <v>0.9036050724637652</v>
      </c>
      <c r="AH88" s="910"/>
      <c r="AJ88" s="405">
        <f t="shared" si="71"/>
        <v>7.0000000000002949</v>
      </c>
      <c r="AK88" s="406">
        <f t="shared" si="72"/>
        <v>7.0000000000002949</v>
      </c>
    </row>
    <row r="89" spans="1:37" ht="19.2" customHeight="1">
      <c r="A89" s="919"/>
      <c r="B89" s="142" t="s">
        <v>164</v>
      </c>
      <c r="C89" s="688"/>
      <c r="D89" s="71" t="s">
        <v>103</v>
      </c>
      <c r="E89" s="72"/>
      <c r="F89" s="174">
        <v>38.39</v>
      </c>
      <c r="G89" s="148">
        <v>618.44999999999993</v>
      </c>
      <c r="H89" s="116">
        <f t="shared" si="62"/>
        <v>23742.295499999997</v>
      </c>
      <c r="I89" s="681">
        <v>1</v>
      </c>
      <c r="J89" s="129">
        <v>17</v>
      </c>
      <c r="K89" s="85">
        <v>1565</v>
      </c>
      <c r="L89" s="118">
        <v>92.058823529411768</v>
      </c>
      <c r="M89" s="684">
        <v>17</v>
      </c>
      <c r="N89" s="85">
        <f t="shared" si="63"/>
        <v>1374.3333333333298</v>
      </c>
      <c r="O89" s="221">
        <f t="shared" si="64"/>
        <v>80.843137254901762</v>
      </c>
      <c r="P89" s="84">
        <f>M89-J89</f>
        <v>0</v>
      </c>
      <c r="Q89" s="119">
        <f>O89-L89</f>
        <v>-11.215686274510006</v>
      </c>
      <c r="R89" s="224">
        <f>O89/L89</f>
        <v>0.87816826411075388</v>
      </c>
      <c r="S89" s="910"/>
      <c r="T89" s="198">
        <v>0.67569444444444426</v>
      </c>
      <c r="U89" s="198">
        <v>0.69444444444444431</v>
      </c>
      <c r="V89" s="681">
        <v>7</v>
      </c>
      <c r="W89" s="678">
        <f t="shared" si="68"/>
        <v>27.000000000000064</v>
      </c>
      <c r="X89" s="83"/>
      <c r="Y89" s="83"/>
      <c r="Z89" s="84"/>
      <c r="AA89" s="84"/>
      <c r="AB89" s="895"/>
      <c r="AC89" s="895"/>
      <c r="AD89" s="691"/>
      <c r="AE89" s="691"/>
      <c r="AF89" s="78">
        <f>N89-K89</f>
        <v>-190.66666666667015</v>
      </c>
      <c r="AG89" s="682">
        <f>N89/K89</f>
        <v>0.87816826411075388</v>
      </c>
      <c r="AH89" s="910"/>
      <c r="AJ89" s="405">
        <f t="shared" si="71"/>
        <v>7</v>
      </c>
      <c r="AK89" s="406">
        <f t="shared" si="72"/>
        <v>7</v>
      </c>
    </row>
    <row r="90" spans="1:37" ht="19.2" customHeight="1">
      <c r="A90" s="919"/>
      <c r="B90" s="142">
        <v>0</v>
      </c>
      <c r="C90" s="688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684"/>
      <c r="N90" s="85"/>
      <c r="O90" s="221"/>
      <c r="P90" s="84"/>
      <c r="Q90" s="119"/>
      <c r="R90" s="224"/>
      <c r="S90" s="910"/>
      <c r="T90" s="198"/>
      <c r="U90" s="198"/>
      <c r="V90" s="681"/>
      <c r="W90" s="678">
        <f t="shared" si="68"/>
        <v>0</v>
      </c>
      <c r="X90" s="227"/>
      <c r="Y90" s="227"/>
      <c r="Z90" s="84"/>
      <c r="AA90" s="84"/>
      <c r="AB90" s="895"/>
      <c r="AC90" s="895"/>
      <c r="AD90" s="691"/>
      <c r="AE90" s="691"/>
      <c r="AF90" s="78">
        <f t="shared" si="69"/>
        <v>0</v>
      </c>
      <c r="AG90" s="682" t="e">
        <f t="shared" si="70"/>
        <v>#DIV/0!</v>
      </c>
      <c r="AH90" s="910"/>
      <c r="AJ90" s="405" t="str">
        <f t="shared" si="71"/>
        <v/>
      </c>
      <c r="AK90" s="406" t="str">
        <f t="shared" si="72"/>
        <v/>
      </c>
    </row>
    <row r="91" spans="1:37" ht="19.2" customHeight="1">
      <c r="A91" s="919"/>
      <c r="B91" s="142">
        <v>0</v>
      </c>
      <c r="C91" s="688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684"/>
      <c r="N91" s="85"/>
      <c r="O91" s="221"/>
      <c r="P91" s="84"/>
      <c r="Q91" s="119"/>
      <c r="R91" s="224"/>
      <c r="S91" s="911"/>
      <c r="T91" s="198"/>
      <c r="U91" s="198"/>
      <c r="V91" s="681"/>
      <c r="W91" s="678">
        <f t="shared" si="68"/>
        <v>0</v>
      </c>
      <c r="X91" s="149"/>
      <c r="Y91" s="149"/>
      <c r="Z91" s="84"/>
      <c r="AA91" s="84"/>
      <c r="AB91" s="895"/>
      <c r="AC91" s="895"/>
      <c r="AD91" s="691"/>
      <c r="AE91" s="691"/>
      <c r="AF91" s="78">
        <f t="shared" si="69"/>
        <v>0</v>
      </c>
      <c r="AG91" s="682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68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681"/>
      <c r="W92" s="678">
        <f t="shared" si="68"/>
        <v>0</v>
      </c>
      <c r="X92" s="218"/>
      <c r="Y92" s="218"/>
      <c r="Z92" s="159"/>
      <c r="AA92" s="159"/>
      <c r="AB92" s="895"/>
      <c r="AC92" s="895"/>
      <c r="AD92" s="691"/>
      <c r="AE92" s="691"/>
      <c r="AF92" s="78">
        <f t="shared" si="69"/>
        <v>0</v>
      </c>
      <c r="AG92" s="682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676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684"/>
      <c r="N93" s="85"/>
      <c r="O93" s="118"/>
      <c r="P93" s="84"/>
      <c r="Q93" s="119"/>
      <c r="R93" s="685"/>
      <c r="S93" s="920"/>
      <c r="T93" s="232"/>
      <c r="U93" s="232"/>
      <c r="V93" s="676"/>
      <c r="W93" s="678">
        <f t="shared" si="68"/>
        <v>0</v>
      </c>
      <c r="X93" s="233"/>
      <c r="Y93" s="233"/>
      <c r="Z93" s="159"/>
      <c r="AA93" s="159"/>
      <c r="AB93" s="895"/>
      <c r="AC93" s="895"/>
      <c r="AD93" s="691"/>
      <c r="AE93" s="691"/>
      <c r="AF93" s="78">
        <f t="shared" si="69"/>
        <v>0</v>
      </c>
      <c r="AG93" s="682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676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685"/>
      <c r="S94" s="920"/>
      <c r="T94" s="232"/>
      <c r="U94" s="232"/>
      <c r="V94" s="676"/>
      <c r="W94" s="678">
        <f>(U94-T94)*24*60</f>
        <v>0</v>
      </c>
      <c r="X94" s="233"/>
      <c r="Y94" s="233"/>
      <c r="Z94" s="159"/>
      <c r="AA94" s="159"/>
      <c r="AB94" s="895"/>
      <c r="AC94" s="895"/>
      <c r="AD94" s="691"/>
      <c r="AE94" s="691"/>
      <c r="AF94" s="78">
        <f t="shared" si="69"/>
        <v>0</v>
      </c>
      <c r="AG94" s="682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1167</v>
      </c>
      <c r="D95" s="891" t="s">
        <v>1155</v>
      </c>
      <c r="E95" s="891"/>
      <c r="F95" s="98"/>
      <c r="G95" s="99"/>
      <c r="H95" s="237"/>
      <c r="I95" s="135"/>
      <c r="J95" s="238">
        <v>15.714285714285714</v>
      </c>
      <c r="K95" s="238">
        <v>1610</v>
      </c>
      <c r="L95" s="239">
        <v>108.14892623716153</v>
      </c>
      <c r="M95" s="238">
        <f t="shared" ref="M95:O95" si="76">AVERAGE(M83:M94)</f>
        <v>15.714285714285714</v>
      </c>
      <c r="N95" s="238">
        <f t="shared" si="76"/>
        <v>1331.5828126216149</v>
      </c>
      <c r="O95" s="239">
        <f t="shared" si="76"/>
        <v>87.585103927154293</v>
      </c>
      <c r="P95" s="240">
        <f>M95-J95</f>
        <v>0</v>
      </c>
      <c r="Q95" s="241">
        <f t="shared" ref="Q95:Q102" si="77">O95-L95</f>
        <v>-20.563822310007239</v>
      </c>
      <c r="R95" s="242">
        <f>O95/L95</f>
        <v>0.80985643569948629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1</v>
      </c>
      <c r="AE95" s="139">
        <f>SUM(AE83:AE94)</f>
        <v>0</v>
      </c>
      <c r="AF95" s="104">
        <f t="shared" si="69"/>
        <v>-278.41718737838505</v>
      </c>
      <c r="AG95" s="683">
        <f t="shared" si="70"/>
        <v>0.8270700699513136</v>
      </c>
      <c r="AH95" s="911"/>
    </row>
    <row r="96" spans="1:37" ht="19.2" customHeight="1">
      <c r="A96" s="921" t="s">
        <v>1168</v>
      </c>
      <c r="B96" s="681" t="s">
        <v>163</v>
      </c>
      <c r="C96" s="127"/>
      <c r="D96" s="128" t="s">
        <v>111</v>
      </c>
      <c r="E96" s="72"/>
      <c r="F96" s="73">
        <v>43.14</v>
      </c>
      <c r="G96" s="74">
        <v>1416</v>
      </c>
      <c r="H96" s="75">
        <f t="shared" ref="H96:H105" si="78">F96*G96</f>
        <v>61086.239999999998</v>
      </c>
      <c r="I96" s="681"/>
      <c r="J96" s="76">
        <v>17</v>
      </c>
      <c r="K96" s="74">
        <v>1500</v>
      </c>
      <c r="L96" s="77">
        <v>88.235294117647058</v>
      </c>
      <c r="M96" s="679">
        <v>17</v>
      </c>
      <c r="N96" s="74">
        <f t="shared" ref="N96:N102" si="79">G96/W96*60</f>
        <v>1327.4999999999998</v>
      </c>
      <c r="O96" s="77">
        <f t="shared" ref="O96:O102" si="80">N96/M96</f>
        <v>78.088235294117638</v>
      </c>
      <c r="P96" s="78">
        <f t="shared" ref="P96:P102" si="81">M96-J96</f>
        <v>0</v>
      </c>
      <c r="Q96" s="79">
        <f t="shared" si="77"/>
        <v>-10.14705882352942</v>
      </c>
      <c r="R96" s="682">
        <f t="shared" ref="R96:R102" si="82">O96/L96</f>
        <v>0.8849999999999999</v>
      </c>
      <c r="S96" s="910">
        <f>R108</f>
        <v>0.84029420154455337</v>
      </c>
      <c r="T96" s="80">
        <v>0.33333333333333331</v>
      </c>
      <c r="U96" s="80">
        <v>0.37777777777777777</v>
      </c>
      <c r="V96" s="691">
        <v>5</v>
      </c>
      <c r="W96" s="120">
        <f t="shared" ref="W96:W133" si="83">(U96-T96)*24*60</f>
        <v>64.000000000000014</v>
      </c>
      <c r="X96" s="126"/>
      <c r="Y96" s="126"/>
      <c r="Z96" s="84"/>
      <c r="AA96" s="84"/>
      <c r="AB96" s="895"/>
      <c r="AC96" s="895"/>
      <c r="AD96" s="691"/>
      <c r="AE96" s="691"/>
      <c r="AF96" s="84">
        <f t="shared" si="69"/>
        <v>-172.50000000000023</v>
      </c>
      <c r="AG96" s="685">
        <f t="shared" si="70"/>
        <v>0.8849999999999999</v>
      </c>
      <c r="AH96" s="894">
        <f>AG108</f>
        <v>0.83951425592917051</v>
      </c>
      <c r="AJ96" s="62" t="str">
        <f>A96</f>
        <v>四度五組
(ET-55)</v>
      </c>
      <c r="AK96" s="404">
        <f>AVERAGE(AK97:AK107)</f>
        <v>6.3999999999999915</v>
      </c>
    </row>
    <row r="97" spans="1:37" s="252" customFormat="1" ht="19.2" customHeight="1">
      <c r="A97" s="921"/>
      <c r="B97" s="681" t="s">
        <v>163</v>
      </c>
      <c r="C97" s="243"/>
      <c r="D97" s="244" t="s">
        <v>130</v>
      </c>
      <c r="E97" s="87"/>
      <c r="F97" s="245">
        <v>29.113149847094796</v>
      </c>
      <c r="G97" s="246">
        <v>2720</v>
      </c>
      <c r="H97" s="247">
        <f t="shared" si="78"/>
        <v>79187.767584097848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1117.808219178082</v>
      </c>
      <c r="O97" s="77">
        <f t="shared" si="80"/>
        <v>55.890410958904098</v>
      </c>
      <c r="P97" s="78">
        <f t="shared" si="81"/>
        <v>0</v>
      </c>
      <c r="Q97" s="79">
        <f t="shared" si="77"/>
        <v>-13.359589041095902</v>
      </c>
      <c r="R97" s="682">
        <f t="shared" si="82"/>
        <v>0.80708174669897614</v>
      </c>
      <c r="S97" s="910"/>
      <c r="T97" s="248">
        <v>0.39305555555555555</v>
      </c>
      <c r="U97" s="248">
        <v>0.49444444444444446</v>
      </c>
      <c r="V97" s="249">
        <v>22</v>
      </c>
      <c r="W97" s="120">
        <f t="shared" si="83"/>
        <v>146.00000000000003</v>
      </c>
      <c r="X97" s="83">
        <v>0.38194444444444442</v>
      </c>
      <c r="Y97" s="83">
        <v>0.3923611111111111</v>
      </c>
      <c r="Z97" s="84"/>
      <c r="AA97" s="84"/>
      <c r="AB97" s="895"/>
      <c r="AC97" s="895"/>
      <c r="AD97" s="249"/>
      <c r="AE97" s="249"/>
      <c r="AF97" s="250">
        <f t="shared" si="69"/>
        <v>-267.19178082191797</v>
      </c>
      <c r="AG97" s="251">
        <f t="shared" si="70"/>
        <v>0.80708174669897614</v>
      </c>
      <c r="AH97" s="894"/>
      <c r="AJ97" s="405">
        <f>IF((IF(V97&lt;10,V97,(X97-U96)*1440))=0,"",IF(V97&lt;10,V97,(X97-U96)*1440))</f>
        <v>5.9999999999999787</v>
      </c>
      <c r="AK97" s="406">
        <f>IF(AJ97&gt;4,AJ97,"")</f>
        <v>5.9999999999999787</v>
      </c>
    </row>
    <row r="98" spans="1:37" s="255" customFormat="1" ht="19.2" customHeight="1">
      <c r="A98" s="921"/>
      <c r="B98" s="681" t="s">
        <v>163</v>
      </c>
      <c r="C98" s="86"/>
      <c r="D98" s="71" t="s">
        <v>131</v>
      </c>
      <c r="E98" s="114"/>
      <c r="F98" s="245">
        <v>28.26</v>
      </c>
      <c r="G98" s="85">
        <v>465</v>
      </c>
      <c r="H98" s="247">
        <f t="shared" si="78"/>
        <v>13140.900000000001</v>
      </c>
      <c r="I98" s="691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9"/>
        <v>962.06896551723946</v>
      </c>
      <c r="O98" s="77">
        <f t="shared" si="80"/>
        <v>50.635208711433656</v>
      </c>
      <c r="P98" s="78">
        <f t="shared" si="81"/>
        <v>0</v>
      </c>
      <c r="Q98" s="79">
        <f t="shared" si="77"/>
        <v>-12.522686025408447</v>
      </c>
      <c r="R98" s="682">
        <f t="shared" si="82"/>
        <v>0.80172413793103292</v>
      </c>
      <c r="S98" s="910"/>
      <c r="T98" s="80">
        <v>0.53402777777777777</v>
      </c>
      <c r="U98" s="80">
        <v>0.5541666666666667</v>
      </c>
      <c r="V98" s="691">
        <v>4</v>
      </c>
      <c r="W98" s="120">
        <f t="shared" si="83"/>
        <v>29.000000000000057</v>
      </c>
      <c r="X98" s="253"/>
      <c r="Y98" s="253"/>
      <c r="Z98" s="254"/>
      <c r="AA98" s="254"/>
      <c r="AB98" s="895"/>
      <c r="AC98" s="895"/>
      <c r="AD98" s="691"/>
      <c r="AE98" s="691"/>
      <c r="AF98" s="250">
        <f t="shared" si="69"/>
        <v>-237.93103448276054</v>
      </c>
      <c r="AG98" s="685">
        <f t="shared" si="70"/>
        <v>0.80172413793103292</v>
      </c>
      <c r="AH98" s="894"/>
      <c r="AJ98" s="405">
        <f t="shared" ref="AJ98:AJ107" si="84">IF((IF(V98&lt;10,V98,(X98-U97)*1440))=0,"",IF(V98&lt;10,V98,(X98-U97)*1440))</f>
        <v>4</v>
      </c>
      <c r="AK98" s="406" t="str">
        <f t="shared" ref="AK98:AK107" si="85">IF(AJ98&gt;4,AJ98,"")</f>
        <v/>
      </c>
    </row>
    <row r="99" spans="1:37" ht="19.2" customHeight="1">
      <c r="A99" s="921"/>
      <c r="B99" s="681" t="s">
        <v>166</v>
      </c>
      <c r="C99" s="112"/>
      <c r="D99" s="113" t="s">
        <v>192</v>
      </c>
      <c r="E99" s="114"/>
      <c r="F99" s="245">
        <v>56.43</v>
      </c>
      <c r="G99" s="85">
        <v>1067</v>
      </c>
      <c r="H99" s="247">
        <f t="shared" si="78"/>
        <v>60210.81</v>
      </c>
      <c r="I99" s="691"/>
      <c r="J99" s="76">
        <v>19</v>
      </c>
      <c r="K99" s="74">
        <v>1385</v>
      </c>
      <c r="L99" s="77">
        <v>72.89473684210526</v>
      </c>
      <c r="M99" s="679">
        <v>19</v>
      </c>
      <c r="N99" s="74">
        <f t="shared" si="79"/>
        <v>1280.4000000000003</v>
      </c>
      <c r="O99" s="77">
        <f t="shared" si="80"/>
        <v>67.389473684210543</v>
      </c>
      <c r="P99" s="78">
        <f t="shared" si="81"/>
        <v>0</v>
      </c>
      <c r="Q99" s="79">
        <f t="shared" si="77"/>
        <v>-5.5052631578947171</v>
      </c>
      <c r="R99" s="682">
        <f t="shared" si="82"/>
        <v>0.92447653429602916</v>
      </c>
      <c r="S99" s="910"/>
      <c r="T99" s="80">
        <v>0.55833333333333335</v>
      </c>
      <c r="U99" s="80">
        <v>0.59305555555555556</v>
      </c>
      <c r="V99" s="691">
        <v>6</v>
      </c>
      <c r="W99" s="120">
        <f t="shared" si="83"/>
        <v>49.999999999999986</v>
      </c>
      <c r="X99" s="218"/>
      <c r="Y99" s="218"/>
      <c r="Z99" s="159"/>
      <c r="AA99" s="159"/>
      <c r="AB99" s="895"/>
      <c r="AC99" s="895"/>
      <c r="AD99" s="691"/>
      <c r="AE99" s="691"/>
      <c r="AF99" s="250">
        <f t="shared" si="69"/>
        <v>-104.59999999999968</v>
      </c>
      <c r="AG99" s="251">
        <f t="shared" si="70"/>
        <v>0.92447653429602916</v>
      </c>
      <c r="AH99" s="894"/>
      <c r="AJ99" s="405">
        <f t="shared" si="84"/>
        <v>6</v>
      </c>
      <c r="AK99" s="406">
        <f t="shared" si="85"/>
        <v>6</v>
      </c>
    </row>
    <row r="100" spans="1:37" s="255" customFormat="1" ht="19.2" customHeight="1">
      <c r="A100" s="921"/>
      <c r="B100" s="681" t="s">
        <v>166</v>
      </c>
      <c r="C100" s="86"/>
      <c r="D100" s="71" t="s">
        <v>147</v>
      </c>
      <c r="E100" s="114"/>
      <c r="F100" s="245">
        <v>57.734999999999999</v>
      </c>
      <c r="G100" s="85">
        <v>1539</v>
      </c>
      <c r="H100" s="247">
        <f t="shared" si="78"/>
        <v>88854.164999999994</v>
      </c>
      <c r="I100" s="691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1264.931506849314</v>
      </c>
      <c r="O100" s="77">
        <f t="shared" si="80"/>
        <v>79.058219178082126</v>
      </c>
      <c r="P100" s="78">
        <f t="shared" si="81"/>
        <v>0</v>
      </c>
      <c r="Q100" s="79">
        <f t="shared" si="77"/>
        <v>-18.754280821917874</v>
      </c>
      <c r="R100" s="682">
        <f t="shared" si="82"/>
        <v>0.80826294367368312</v>
      </c>
      <c r="S100" s="910"/>
      <c r="T100" s="248">
        <v>0.59791666666666665</v>
      </c>
      <c r="U100" s="248">
        <v>0.64861111111111114</v>
      </c>
      <c r="V100" s="249">
        <v>7</v>
      </c>
      <c r="W100" s="120">
        <f t="shared" si="83"/>
        <v>73.000000000000057</v>
      </c>
      <c r="X100" s="256"/>
      <c r="Y100" s="256"/>
      <c r="Z100" s="254"/>
      <c r="AA100" s="254"/>
      <c r="AB100" s="895"/>
      <c r="AC100" s="895"/>
      <c r="AD100" s="691"/>
      <c r="AE100" s="691"/>
      <c r="AF100" s="250">
        <f t="shared" si="69"/>
        <v>-300.06849315068598</v>
      </c>
      <c r="AG100" s="685">
        <f t="shared" si="70"/>
        <v>0.80826294367368312</v>
      </c>
      <c r="AH100" s="894"/>
      <c r="AJ100" s="405">
        <f t="shared" si="84"/>
        <v>7</v>
      </c>
      <c r="AK100" s="406">
        <f t="shared" si="85"/>
        <v>7</v>
      </c>
    </row>
    <row r="101" spans="1:37" s="255" customFormat="1" ht="19.2" customHeight="1">
      <c r="A101" s="921"/>
      <c r="B101" s="681" t="s">
        <v>163</v>
      </c>
      <c r="C101" s="86"/>
      <c r="D101" s="113" t="s">
        <v>111</v>
      </c>
      <c r="E101" s="114"/>
      <c r="F101" s="245">
        <v>43.14</v>
      </c>
      <c r="G101" s="85">
        <v>472</v>
      </c>
      <c r="H101" s="247">
        <f t="shared" si="78"/>
        <v>20362.080000000002</v>
      </c>
      <c r="I101" s="691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9"/>
        <v>1287.2727272727318</v>
      </c>
      <c r="O101" s="77">
        <f t="shared" si="80"/>
        <v>75.721925133690107</v>
      </c>
      <c r="P101" s="78">
        <f t="shared" si="81"/>
        <v>0</v>
      </c>
      <c r="Q101" s="79">
        <f t="shared" si="77"/>
        <v>-12.513368983956951</v>
      </c>
      <c r="R101" s="682">
        <f t="shared" si="82"/>
        <v>0.85818181818182127</v>
      </c>
      <c r="S101" s="910"/>
      <c r="T101" s="248">
        <v>0.66388888888888886</v>
      </c>
      <c r="U101" s="80">
        <v>0.67916666666666659</v>
      </c>
      <c r="V101" s="249">
        <v>22</v>
      </c>
      <c r="W101" s="120">
        <f t="shared" si="83"/>
        <v>21.999999999999922</v>
      </c>
      <c r="X101" s="257">
        <v>0.65277777777777779</v>
      </c>
      <c r="Y101" s="257">
        <v>0.66319444444444442</v>
      </c>
      <c r="Z101" s="254"/>
      <c r="AA101" s="254"/>
      <c r="AB101" s="895"/>
      <c r="AC101" s="895"/>
      <c r="AD101" s="691"/>
      <c r="AE101" s="691"/>
      <c r="AF101" s="250">
        <f t="shared" si="69"/>
        <v>-212.7272727272682</v>
      </c>
      <c r="AG101" s="251">
        <f t="shared" si="70"/>
        <v>0.85818181818182115</v>
      </c>
      <c r="AH101" s="894"/>
      <c r="AJ101" s="405">
        <f t="shared" si="84"/>
        <v>5.9999999999999787</v>
      </c>
      <c r="AK101" s="406">
        <f t="shared" si="85"/>
        <v>5.9999999999999787</v>
      </c>
    </row>
    <row r="102" spans="1:37" s="255" customFormat="1" ht="19.2" customHeight="1">
      <c r="A102" s="921"/>
      <c r="B102" s="681" t="s">
        <v>163</v>
      </c>
      <c r="C102" s="213"/>
      <c r="D102" s="113" t="s">
        <v>130</v>
      </c>
      <c r="E102" s="215"/>
      <c r="F102" s="245">
        <v>29.113149847094796</v>
      </c>
      <c r="G102" s="85">
        <v>326.39999999999998</v>
      </c>
      <c r="H102" s="247">
        <f t="shared" si="78"/>
        <v>9502.5321100917408</v>
      </c>
      <c r="I102" s="681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9"/>
        <v>1088.0000000000039</v>
      </c>
      <c r="O102" s="77">
        <f t="shared" si="80"/>
        <v>54.40000000000019</v>
      </c>
      <c r="P102" s="78">
        <f t="shared" si="81"/>
        <v>0</v>
      </c>
      <c r="Q102" s="79">
        <f t="shared" si="77"/>
        <v>-14.84999999999981</v>
      </c>
      <c r="R102" s="682">
        <f t="shared" si="82"/>
        <v>0.78555956678700634</v>
      </c>
      <c r="S102" s="910"/>
      <c r="T102" s="248">
        <v>0.68402777777777768</v>
      </c>
      <c r="U102" s="248">
        <v>0.69652777777777763</v>
      </c>
      <c r="V102" s="249">
        <v>7</v>
      </c>
      <c r="W102" s="120">
        <f t="shared" si="83"/>
        <v>17.999999999999936</v>
      </c>
      <c r="X102" s="257"/>
      <c r="Y102" s="257"/>
      <c r="Z102" s="254"/>
      <c r="AA102" s="254"/>
      <c r="AB102" s="895"/>
      <c r="AC102" s="895"/>
      <c r="AD102" s="691"/>
      <c r="AE102" s="691"/>
      <c r="AF102" s="250">
        <f t="shared" si="69"/>
        <v>-296.99999999999613</v>
      </c>
      <c r="AG102" s="685">
        <f t="shared" si="70"/>
        <v>0.78555956678700645</v>
      </c>
      <c r="AH102" s="894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921"/>
      <c r="B103" s="681">
        <v>0</v>
      </c>
      <c r="C103" s="258"/>
      <c r="D103" s="113"/>
      <c r="E103" s="114"/>
      <c r="F103" s="245" t="s">
        <v>161</v>
      </c>
      <c r="G103" s="85"/>
      <c r="H103" s="247">
        <f t="shared" si="78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682"/>
      <c r="S103" s="910"/>
      <c r="T103" s="248"/>
      <c r="U103" s="248"/>
      <c r="V103" s="249"/>
      <c r="W103" s="120">
        <f t="shared" si="83"/>
        <v>0</v>
      </c>
      <c r="X103" s="257"/>
      <c r="Y103" s="257"/>
      <c r="Z103" s="254"/>
      <c r="AA103" s="254"/>
      <c r="AB103" s="895"/>
      <c r="AC103" s="895"/>
      <c r="AD103" s="691"/>
      <c r="AE103" s="691"/>
      <c r="AF103" s="84">
        <f t="shared" si="69"/>
        <v>0</v>
      </c>
      <c r="AG103" s="685" t="e">
        <f t="shared" si="70"/>
        <v>#DIV/0!</v>
      </c>
      <c r="AH103" s="894"/>
      <c r="AJ103" s="405" t="str">
        <f t="shared" si="84"/>
        <v/>
      </c>
      <c r="AK103" s="406" t="str">
        <f t="shared" si="85"/>
        <v/>
      </c>
    </row>
    <row r="104" spans="1:37" s="255" customFormat="1" ht="19.2" customHeight="1">
      <c r="A104" s="921"/>
      <c r="B104" s="681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682"/>
      <c r="S104" s="911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895"/>
      <c r="AC104" s="895"/>
      <c r="AD104" s="691"/>
      <c r="AE104" s="691"/>
      <c r="AF104" s="250">
        <f t="shared" si="69"/>
        <v>0</v>
      </c>
      <c r="AG104" s="251" t="e">
        <f t="shared" si="70"/>
        <v>#DIV/0!</v>
      </c>
      <c r="AH104" s="894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921"/>
      <c r="B105" s="681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682"/>
      <c r="S105" s="911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895"/>
      <c r="AC105" s="895"/>
      <c r="AD105" s="691"/>
      <c r="AE105" s="691"/>
      <c r="AF105" s="84">
        <f t="shared" si="69"/>
        <v>0</v>
      </c>
      <c r="AG105" s="685" t="e">
        <f t="shared" si="70"/>
        <v>#DIV/0!</v>
      </c>
      <c r="AH105" s="894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682"/>
      <c r="S106" s="9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895"/>
      <c r="AC106" s="895"/>
      <c r="AD106" s="691"/>
      <c r="AE106" s="691"/>
      <c r="AF106" s="84">
        <f t="shared" si="69"/>
        <v>0</v>
      </c>
      <c r="AG106" s="685" t="e">
        <f t="shared" si="70"/>
        <v>#DIV/0!</v>
      </c>
      <c r="AH106" s="894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685"/>
      <c r="S107" s="9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895"/>
      <c r="AC107" s="895"/>
      <c r="AD107" s="691"/>
      <c r="AE107" s="691"/>
      <c r="AF107" s="254"/>
      <c r="AG107" s="685"/>
      <c r="AH107" s="894"/>
      <c r="AJ107" s="405" t="str">
        <f t="shared" si="84"/>
        <v/>
      </c>
      <c r="AK107" s="406" t="str">
        <f t="shared" si="85"/>
        <v/>
      </c>
    </row>
    <row r="108" spans="1:37" ht="19.2" customHeight="1">
      <c r="A108" s="921"/>
      <c r="B108" s="142">
        <v>0</v>
      </c>
      <c r="C108" s="132" t="s">
        <v>1169</v>
      </c>
      <c r="D108" s="891" t="s">
        <v>1155</v>
      </c>
      <c r="E108" s="891"/>
      <c r="F108" s="263"/>
      <c r="G108" s="103"/>
      <c r="H108" s="134"/>
      <c r="I108" s="135"/>
      <c r="J108" s="103">
        <v>18.285714285714285</v>
      </c>
      <c r="K108" s="103">
        <v>1417.1428571428571</v>
      </c>
      <c r="L108" s="136">
        <v>78.405102830605941</v>
      </c>
      <c r="M108" s="103">
        <f t="shared" ref="M108:O108" si="86">AVERAGE(M96:M107)</f>
        <v>18.285714285714285</v>
      </c>
      <c r="N108" s="103">
        <f t="shared" si="86"/>
        <v>1189.7116312596245</v>
      </c>
      <c r="O108" s="136">
        <f t="shared" si="86"/>
        <v>65.883353280062622</v>
      </c>
      <c r="P108" s="84">
        <f t="shared" ref="P108:P116" si="87">M108-J108</f>
        <v>0</v>
      </c>
      <c r="Q108" s="119">
        <f t="shared" ref="Q108:Q116" si="88">O108-L108</f>
        <v>-12.521749550543319</v>
      </c>
      <c r="R108" s="137">
        <f t="shared" ref="R108:R116" si="89">O108/L108</f>
        <v>0.84029420154455337</v>
      </c>
      <c r="S108" s="911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0</v>
      </c>
      <c r="AE108" s="139">
        <f>SUM(AE96:AE107)</f>
        <v>0</v>
      </c>
      <c r="AF108" s="84">
        <f t="shared" si="69"/>
        <v>-227.43122588323263</v>
      </c>
      <c r="AG108" s="685">
        <f t="shared" si="70"/>
        <v>0.83951425592917051</v>
      </c>
      <c r="AH108" s="894"/>
      <c r="AK108" s="404"/>
    </row>
    <row r="109" spans="1:37" ht="19.2" customHeight="1">
      <c r="A109" s="912" t="s">
        <v>1170</v>
      </c>
      <c r="B109" s="681" t="s">
        <v>165</v>
      </c>
      <c r="C109" s="688"/>
      <c r="D109" s="264" t="s">
        <v>133</v>
      </c>
      <c r="E109" s="72"/>
      <c r="F109" s="73">
        <v>29.965493443754308</v>
      </c>
      <c r="G109" s="74">
        <v>1624</v>
      </c>
      <c r="H109" s="75">
        <f t="shared" ref="H109:H119" si="90">F109*G109</f>
        <v>48663.961352656996</v>
      </c>
      <c r="I109" s="681"/>
      <c r="J109" s="76">
        <v>18</v>
      </c>
      <c r="K109" s="74">
        <v>1200</v>
      </c>
      <c r="L109" s="77">
        <v>66.666666666666671</v>
      </c>
      <c r="M109" s="679">
        <v>18</v>
      </c>
      <c r="N109" s="74">
        <f t="shared" ref="N109:N116" si="91">G109/W109*60</f>
        <v>1059.1304347826085</v>
      </c>
      <c r="O109" s="77">
        <f t="shared" ref="O109:O116" si="92">N109/M109</f>
        <v>58.840579710144915</v>
      </c>
      <c r="P109" s="78">
        <f t="shared" si="87"/>
        <v>0</v>
      </c>
      <c r="Q109" s="79">
        <f t="shared" si="88"/>
        <v>-7.8260869565217561</v>
      </c>
      <c r="R109" s="682">
        <f t="shared" si="89"/>
        <v>0.8826086956521737</v>
      </c>
      <c r="S109" s="915">
        <f>R121</f>
        <v>0.89333361412017609</v>
      </c>
      <c r="T109" s="265">
        <v>0.5</v>
      </c>
      <c r="U109" s="265">
        <v>0.56388888888888888</v>
      </c>
      <c r="V109" s="266">
        <v>5</v>
      </c>
      <c r="W109" s="678">
        <f t="shared" si="83"/>
        <v>92</v>
      </c>
      <c r="X109" s="83"/>
      <c r="Y109" s="83"/>
      <c r="Z109" s="84"/>
      <c r="AA109" s="84"/>
      <c r="AB109" s="895"/>
      <c r="AC109" s="895"/>
      <c r="AD109" s="691"/>
      <c r="AE109" s="691"/>
      <c r="AF109" s="78">
        <f t="shared" si="69"/>
        <v>-140.86956521739148</v>
      </c>
      <c r="AG109" s="160">
        <f t="shared" si="70"/>
        <v>0.88260869565217381</v>
      </c>
      <c r="AH109" s="894">
        <f>AG121</f>
        <v>0.89220040377395782</v>
      </c>
      <c r="AJ109" s="62" t="str">
        <f>A109</f>
        <v>綜合一組
(ET-55)</v>
      </c>
      <c r="AK109" s="404">
        <f>AVERAGE(AK110:AK120)</f>
        <v>6.2857142857143016</v>
      </c>
    </row>
    <row r="110" spans="1:37" ht="19.2" customHeight="1">
      <c r="A110" s="913"/>
      <c r="B110" s="681" t="s">
        <v>165</v>
      </c>
      <c r="C110" s="213"/>
      <c r="D110" s="71" t="s">
        <v>992</v>
      </c>
      <c r="E110" s="215"/>
      <c r="F110" s="73">
        <v>32.42</v>
      </c>
      <c r="G110" s="212">
        <v>2349.9499999999998</v>
      </c>
      <c r="H110" s="75">
        <f t="shared" si="90"/>
        <v>76185.379000000001</v>
      </c>
      <c r="I110" s="681">
        <v>1</v>
      </c>
      <c r="J110" s="76">
        <v>15</v>
      </c>
      <c r="K110" s="74">
        <v>1200</v>
      </c>
      <c r="L110" s="77">
        <v>80</v>
      </c>
      <c r="M110" s="679">
        <v>15</v>
      </c>
      <c r="N110" s="74">
        <f t="shared" si="91"/>
        <v>1092.9999999999998</v>
      </c>
      <c r="O110" s="77">
        <f t="shared" si="92"/>
        <v>72.866666666666646</v>
      </c>
      <c r="P110" s="78">
        <f t="shared" si="87"/>
        <v>0</v>
      </c>
      <c r="Q110" s="79">
        <f t="shared" si="88"/>
        <v>-7.1333333333333542</v>
      </c>
      <c r="R110" s="682">
        <f t="shared" si="89"/>
        <v>0.91083333333333305</v>
      </c>
      <c r="S110" s="901"/>
      <c r="T110" s="265">
        <v>0.57916666666666661</v>
      </c>
      <c r="U110" s="265">
        <v>0.66874999999999996</v>
      </c>
      <c r="V110" s="266">
        <v>22</v>
      </c>
      <c r="W110" s="678">
        <f t="shared" si="83"/>
        <v>129.00000000000003</v>
      </c>
      <c r="X110" s="227">
        <v>0.56805555555555554</v>
      </c>
      <c r="Y110" s="227">
        <v>0.57777777777777783</v>
      </c>
      <c r="Z110" s="84"/>
      <c r="AA110" s="84"/>
      <c r="AB110" s="895"/>
      <c r="AC110" s="895"/>
      <c r="AD110" s="691">
        <v>1</v>
      </c>
      <c r="AE110" s="691"/>
      <c r="AF110" s="78">
        <f t="shared" si="69"/>
        <v>-107.00000000000023</v>
      </c>
      <c r="AG110" s="160">
        <f t="shared" si="70"/>
        <v>0.91083333333333316</v>
      </c>
      <c r="AH110" s="894"/>
      <c r="AJ110" s="405">
        <f>IF((IF(V110&lt;10,V110,(X110-U109)*1440))=0,"",IF(V110&lt;10,V110,(X110-U109)*1440))</f>
        <v>5.9999999999999787</v>
      </c>
      <c r="AK110" s="406">
        <f>IF(AJ110&gt;4,AJ110,"")</f>
        <v>5.9999999999999787</v>
      </c>
    </row>
    <row r="111" spans="1:37" ht="19.2" customHeight="1">
      <c r="A111" s="913"/>
      <c r="B111" s="681" t="s">
        <v>165</v>
      </c>
      <c r="C111" s="213"/>
      <c r="D111" s="214" t="s">
        <v>110</v>
      </c>
      <c r="E111" s="215"/>
      <c r="F111" s="73">
        <v>35.83</v>
      </c>
      <c r="G111" s="85">
        <v>1689.28</v>
      </c>
      <c r="H111" s="75">
        <f t="shared" si="90"/>
        <v>60526.902399999999</v>
      </c>
      <c r="I111" s="691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91"/>
        <v>2068.5061224489805</v>
      </c>
      <c r="O111" s="77">
        <f t="shared" si="92"/>
        <v>188.04601113172549</v>
      </c>
      <c r="P111" s="78">
        <f t="shared" si="87"/>
        <v>0</v>
      </c>
      <c r="Q111" s="79">
        <f t="shared" si="88"/>
        <v>-16.49944341372904</v>
      </c>
      <c r="R111" s="682">
        <f t="shared" si="89"/>
        <v>0.91933605442176913</v>
      </c>
      <c r="S111" s="901"/>
      <c r="T111" s="265">
        <v>0.67361111111111105</v>
      </c>
      <c r="U111" s="265">
        <v>0.70763888888888882</v>
      </c>
      <c r="V111" s="266">
        <v>7</v>
      </c>
      <c r="W111" s="678">
        <f t="shared" si="83"/>
        <v>48.999999999999986</v>
      </c>
      <c r="X111" s="83"/>
      <c r="Y111" s="83"/>
      <c r="Z111" s="84"/>
      <c r="AA111" s="84"/>
      <c r="AB111" s="895"/>
      <c r="AC111" s="895"/>
      <c r="AD111" s="691"/>
      <c r="AE111" s="691"/>
      <c r="AF111" s="78">
        <f t="shared" si="69"/>
        <v>-181.49387755101952</v>
      </c>
      <c r="AG111" s="160">
        <f t="shared" si="70"/>
        <v>0.91933605442176913</v>
      </c>
      <c r="AH111" s="894"/>
      <c r="AJ111" s="405">
        <f t="shared" ref="AJ111:AJ120" si="93">IF((IF(V111&lt;10,V111,(X111-U110)*1440))=0,"",IF(V111&lt;10,V111,(X111-U110)*1440))</f>
        <v>7</v>
      </c>
      <c r="AK111" s="406">
        <f t="shared" ref="AK111:AK120" si="94">IF(AJ111&gt;4,AJ111,"")</f>
        <v>7</v>
      </c>
    </row>
    <row r="112" spans="1:37" ht="19.2" customHeight="1">
      <c r="A112" s="913"/>
      <c r="B112" s="681" t="s">
        <v>166</v>
      </c>
      <c r="C112" s="213"/>
      <c r="D112" s="214" t="s">
        <v>134</v>
      </c>
      <c r="E112" s="114"/>
      <c r="F112" s="73">
        <v>55.56</v>
      </c>
      <c r="G112" s="85">
        <v>899</v>
      </c>
      <c r="H112" s="75">
        <f t="shared" si="90"/>
        <v>49948.44</v>
      </c>
      <c r="I112" s="691">
        <v>1</v>
      </c>
      <c r="J112" s="76">
        <v>16</v>
      </c>
      <c r="K112" s="74">
        <v>1440</v>
      </c>
      <c r="L112" s="77">
        <v>90</v>
      </c>
      <c r="M112" s="679">
        <v>16</v>
      </c>
      <c r="N112" s="74">
        <f t="shared" si="91"/>
        <v>1348.4999999999995</v>
      </c>
      <c r="O112" s="77">
        <f t="shared" si="92"/>
        <v>84.281249999999972</v>
      </c>
      <c r="P112" s="78">
        <f t="shared" si="87"/>
        <v>0</v>
      </c>
      <c r="Q112" s="79">
        <f t="shared" si="88"/>
        <v>-5.7187500000000284</v>
      </c>
      <c r="R112" s="682">
        <f t="shared" si="89"/>
        <v>0.93645833333333306</v>
      </c>
      <c r="S112" s="901"/>
      <c r="T112" s="265">
        <v>0.74791666666666656</v>
      </c>
      <c r="U112" s="265">
        <v>0.77569444444444435</v>
      </c>
      <c r="V112" s="266">
        <v>6</v>
      </c>
      <c r="W112" s="678">
        <f t="shared" si="83"/>
        <v>40.000000000000014</v>
      </c>
      <c r="X112" s="253"/>
      <c r="Y112" s="253"/>
      <c r="Z112" s="84"/>
      <c r="AA112" s="84"/>
      <c r="AB112" s="895"/>
      <c r="AC112" s="895"/>
      <c r="AD112" s="691"/>
      <c r="AE112" s="691"/>
      <c r="AF112" s="78">
        <f t="shared" si="69"/>
        <v>-91.500000000000455</v>
      </c>
      <c r="AG112" s="160">
        <f t="shared" si="70"/>
        <v>0.93645833333333306</v>
      </c>
      <c r="AH112" s="894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913"/>
      <c r="B113" s="681" t="s">
        <v>166</v>
      </c>
      <c r="C113" s="213"/>
      <c r="D113" s="214" t="s">
        <v>135</v>
      </c>
      <c r="E113" s="114"/>
      <c r="F113" s="73">
        <v>58.17</v>
      </c>
      <c r="G113" s="85">
        <v>837</v>
      </c>
      <c r="H113" s="75">
        <f t="shared" si="90"/>
        <v>48688.29</v>
      </c>
      <c r="I113" s="691"/>
      <c r="J113" s="76">
        <v>14</v>
      </c>
      <c r="K113" s="74">
        <v>1440</v>
      </c>
      <c r="L113" s="77">
        <v>102.85714285714286</v>
      </c>
      <c r="M113" s="684">
        <v>14</v>
      </c>
      <c r="N113" s="74">
        <f t="shared" si="91"/>
        <v>1321.5789473684201</v>
      </c>
      <c r="O113" s="77">
        <f t="shared" si="92"/>
        <v>94.398496240601432</v>
      </c>
      <c r="P113" s="78">
        <f t="shared" si="87"/>
        <v>0</v>
      </c>
      <c r="Q113" s="79">
        <f t="shared" si="88"/>
        <v>-8.4586466165414294</v>
      </c>
      <c r="R113" s="682">
        <f t="shared" si="89"/>
        <v>0.91776315789473606</v>
      </c>
      <c r="S113" s="901"/>
      <c r="T113" s="265">
        <v>0.77986111111111101</v>
      </c>
      <c r="U113" s="265">
        <v>0.80624999999999991</v>
      </c>
      <c r="V113" s="266">
        <v>6</v>
      </c>
      <c r="W113" s="678">
        <f t="shared" si="83"/>
        <v>38.000000000000028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-118.42105263157987</v>
      </c>
      <c r="AG113" s="160">
        <f t="shared" si="70"/>
        <v>0.91776315789473617</v>
      </c>
      <c r="AH113" s="894"/>
      <c r="AJ113" s="405">
        <f t="shared" si="93"/>
        <v>6</v>
      </c>
      <c r="AK113" s="406">
        <f t="shared" si="94"/>
        <v>6</v>
      </c>
    </row>
    <row r="114" spans="1:37" s="255" customFormat="1" ht="19.2" customHeight="1">
      <c r="A114" s="913"/>
      <c r="B114" s="681" t="s">
        <v>166</v>
      </c>
      <c r="C114" s="213"/>
      <c r="D114" s="113" t="s">
        <v>156</v>
      </c>
      <c r="E114" s="72"/>
      <c r="F114" s="73">
        <v>51.06</v>
      </c>
      <c r="G114" s="74">
        <v>1079</v>
      </c>
      <c r="H114" s="75">
        <f t="shared" si="90"/>
        <v>55093.740000000005</v>
      </c>
      <c r="I114" s="691"/>
      <c r="J114" s="76">
        <v>16</v>
      </c>
      <c r="K114" s="74">
        <v>1500</v>
      </c>
      <c r="L114" s="77">
        <v>93.75</v>
      </c>
      <c r="M114" s="684">
        <v>16</v>
      </c>
      <c r="N114" s="74">
        <f t="shared" si="91"/>
        <v>1407.391304347826</v>
      </c>
      <c r="O114" s="77">
        <f t="shared" si="92"/>
        <v>87.961956521739125</v>
      </c>
      <c r="P114" s="78">
        <f t="shared" si="87"/>
        <v>0</v>
      </c>
      <c r="Q114" s="79">
        <f t="shared" si="88"/>
        <v>-5.7880434782608745</v>
      </c>
      <c r="R114" s="682">
        <f t="shared" si="89"/>
        <v>0.93826086956521737</v>
      </c>
      <c r="S114" s="901"/>
      <c r="T114" s="265">
        <v>0.81111111111111101</v>
      </c>
      <c r="U114" s="265">
        <v>0.84305555555555545</v>
      </c>
      <c r="V114" s="266">
        <v>7</v>
      </c>
      <c r="W114" s="678">
        <f t="shared" si="83"/>
        <v>46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-92.608695652173992</v>
      </c>
      <c r="AG114" s="160">
        <f t="shared" si="70"/>
        <v>0.93826086956521737</v>
      </c>
      <c r="AH114" s="894"/>
      <c r="AJ114" s="405">
        <f t="shared" si="93"/>
        <v>7</v>
      </c>
      <c r="AK114" s="406">
        <f t="shared" si="94"/>
        <v>7</v>
      </c>
    </row>
    <row r="115" spans="1:37" s="255" customFormat="1" ht="19.2" customHeight="1">
      <c r="A115" s="913"/>
      <c r="B115" s="681" t="s">
        <v>166</v>
      </c>
      <c r="C115" s="213"/>
      <c r="D115" s="113" t="s">
        <v>151</v>
      </c>
      <c r="E115" s="114"/>
      <c r="F115" s="73">
        <v>50.49</v>
      </c>
      <c r="G115" s="268">
        <v>1011</v>
      </c>
      <c r="H115" s="75">
        <f t="shared" si="90"/>
        <v>51045.39</v>
      </c>
      <c r="I115" s="691"/>
      <c r="J115" s="76">
        <v>14</v>
      </c>
      <c r="K115" s="74">
        <v>1440</v>
      </c>
      <c r="L115" s="77">
        <v>102.85714285714286</v>
      </c>
      <c r="M115" s="684">
        <v>15</v>
      </c>
      <c r="N115" s="74">
        <f t="shared" si="91"/>
        <v>1348</v>
      </c>
      <c r="O115" s="77">
        <f t="shared" si="92"/>
        <v>89.86666666666666</v>
      </c>
      <c r="P115" s="78">
        <f t="shared" si="87"/>
        <v>1</v>
      </c>
      <c r="Q115" s="79">
        <f t="shared" si="88"/>
        <v>-12.990476190476201</v>
      </c>
      <c r="R115" s="682">
        <f t="shared" si="89"/>
        <v>0.87370370370370365</v>
      </c>
      <c r="S115" s="901"/>
      <c r="T115" s="265">
        <v>0.85833333333333317</v>
      </c>
      <c r="U115" s="265">
        <v>0.88958333333333317</v>
      </c>
      <c r="V115" s="266">
        <v>22</v>
      </c>
      <c r="W115" s="678">
        <f t="shared" si="83"/>
        <v>45</v>
      </c>
      <c r="X115" s="253">
        <v>0.84722222222222221</v>
      </c>
      <c r="Y115" s="253">
        <v>0.85763888888888884</v>
      </c>
      <c r="Z115" s="254"/>
      <c r="AA115" s="254"/>
      <c r="AB115" s="895"/>
      <c r="AC115" s="895"/>
      <c r="AD115" s="258"/>
      <c r="AE115" s="258"/>
      <c r="AF115" s="78">
        <f t="shared" si="69"/>
        <v>-92</v>
      </c>
      <c r="AG115" s="160">
        <f t="shared" si="70"/>
        <v>0.93611111111111112</v>
      </c>
      <c r="AH115" s="894"/>
      <c r="AJ115" s="405">
        <f t="shared" si="93"/>
        <v>6.0000000000001386</v>
      </c>
      <c r="AK115" s="406">
        <f t="shared" si="94"/>
        <v>6.0000000000001386</v>
      </c>
    </row>
    <row r="116" spans="1:37" s="255" customFormat="1" ht="19.2" customHeight="1">
      <c r="A116" s="913"/>
      <c r="B116" s="681" t="s">
        <v>166</v>
      </c>
      <c r="C116" s="86"/>
      <c r="D116" s="113" t="s">
        <v>154</v>
      </c>
      <c r="E116" s="114"/>
      <c r="F116" s="73">
        <v>54.5</v>
      </c>
      <c r="G116" s="268">
        <v>245</v>
      </c>
      <c r="H116" s="75">
        <f t="shared" si="90"/>
        <v>13352.5</v>
      </c>
      <c r="I116" s="691"/>
      <c r="J116" s="76">
        <v>21</v>
      </c>
      <c r="K116" s="74">
        <v>1440</v>
      </c>
      <c r="L116" s="77">
        <v>68.571428571428569</v>
      </c>
      <c r="M116" s="684">
        <v>21</v>
      </c>
      <c r="N116" s="74">
        <f t="shared" si="91"/>
        <v>980.00000000000352</v>
      </c>
      <c r="O116" s="77">
        <f t="shared" si="92"/>
        <v>46.666666666666835</v>
      </c>
      <c r="P116" s="78">
        <f t="shared" si="87"/>
        <v>0</v>
      </c>
      <c r="Q116" s="79">
        <f t="shared" si="88"/>
        <v>-21.904761904761735</v>
      </c>
      <c r="R116" s="682">
        <f t="shared" si="89"/>
        <v>0.68055555555555802</v>
      </c>
      <c r="S116" s="901"/>
      <c r="T116" s="265">
        <v>0.89374999999999982</v>
      </c>
      <c r="U116" s="265">
        <v>0.90416666666666645</v>
      </c>
      <c r="V116" s="266">
        <v>6</v>
      </c>
      <c r="W116" s="678">
        <f t="shared" si="83"/>
        <v>14.999999999999947</v>
      </c>
      <c r="X116" s="253"/>
      <c r="Y116" s="253"/>
      <c r="Z116" s="254"/>
      <c r="AA116" s="254"/>
      <c r="AB116" s="895"/>
      <c r="AC116" s="895"/>
      <c r="AD116" s="258"/>
      <c r="AE116" s="258"/>
      <c r="AF116" s="78">
        <f t="shared" si="69"/>
        <v>-459.99999999999648</v>
      </c>
      <c r="AG116" s="160">
        <f t="shared" si="70"/>
        <v>0.68055555555555802</v>
      </c>
      <c r="AH116" s="894"/>
      <c r="AJ116" s="405">
        <f t="shared" si="93"/>
        <v>6</v>
      </c>
      <c r="AK116" s="406">
        <f t="shared" si="94"/>
        <v>6</v>
      </c>
    </row>
    <row r="117" spans="1:37" s="255" customFormat="1" ht="19.2" customHeight="1">
      <c r="A117" s="913"/>
      <c r="B117" s="681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691"/>
      <c r="J117" s="76"/>
      <c r="K117" s="74"/>
      <c r="L117" s="77"/>
      <c r="M117" s="684"/>
      <c r="N117" s="74"/>
      <c r="O117" s="77"/>
      <c r="P117" s="78"/>
      <c r="Q117" s="79"/>
      <c r="R117" s="682"/>
      <c r="S117" s="901"/>
      <c r="T117" s="265"/>
      <c r="U117" s="265"/>
      <c r="V117" s="266"/>
      <c r="W117" s="678">
        <f t="shared" si="83"/>
        <v>0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0</v>
      </c>
      <c r="AG117" s="160" t="e">
        <f t="shared" si="70"/>
        <v>#DIV/0!</v>
      </c>
      <c r="AH117" s="894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913"/>
      <c r="B118" s="681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691"/>
      <c r="J118" s="76"/>
      <c r="K118" s="74"/>
      <c r="L118" s="77"/>
      <c r="M118" s="684"/>
      <c r="N118" s="74"/>
      <c r="O118" s="77"/>
      <c r="P118" s="78"/>
      <c r="Q118" s="79"/>
      <c r="R118" s="682"/>
      <c r="S118" s="901"/>
      <c r="T118" s="265"/>
      <c r="U118" s="265"/>
      <c r="V118" s="266"/>
      <c r="W118" s="678">
        <f t="shared" si="83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913"/>
      <c r="B119" s="681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691"/>
      <c r="J119" s="76"/>
      <c r="K119" s="74"/>
      <c r="L119" s="77"/>
      <c r="M119" s="684"/>
      <c r="N119" s="74"/>
      <c r="O119" s="77"/>
      <c r="P119" s="78"/>
      <c r="Q119" s="79"/>
      <c r="R119" s="682"/>
      <c r="S119" s="901"/>
      <c r="T119" s="265"/>
      <c r="U119" s="265"/>
      <c r="V119" s="266"/>
      <c r="W119" s="678">
        <f t="shared" si="83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913"/>
      <c r="B120" s="681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691"/>
      <c r="J120" s="216"/>
      <c r="K120" s="270"/>
      <c r="L120" s="77"/>
      <c r="M120" s="684"/>
      <c r="N120" s="217"/>
      <c r="O120" s="262"/>
      <c r="P120" s="197"/>
      <c r="Q120" s="79"/>
      <c r="R120" s="682"/>
      <c r="S120" s="901"/>
      <c r="T120" s="265"/>
      <c r="U120" s="265"/>
      <c r="V120" s="266"/>
      <c r="W120" s="678">
        <f t="shared" si="83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3"/>
        <v/>
      </c>
      <c r="AK120" s="406" t="str">
        <f t="shared" si="94"/>
        <v/>
      </c>
    </row>
    <row r="121" spans="1:37" ht="19.2" customHeight="1">
      <c r="A121" s="914"/>
      <c r="B121" s="156">
        <v>0</v>
      </c>
      <c r="C121" s="132" t="s">
        <v>1171</v>
      </c>
      <c r="D121" s="271" t="s">
        <v>1155</v>
      </c>
      <c r="E121" s="272"/>
      <c r="F121" s="205"/>
      <c r="G121" s="273"/>
      <c r="H121" s="274"/>
      <c r="I121" s="275"/>
      <c r="J121" s="238">
        <v>15.625</v>
      </c>
      <c r="K121" s="238">
        <v>1488.75</v>
      </c>
      <c r="L121" s="239">
        <v>101.15597943722945</v>
      </c>
      <c r="M121" s="238">
        <f>AVERAGE(M109:M120)</f>
        <v>15.75</v>
      </c>
      <c r="N121" s="238">
        <f t="shared" ref="N121:O121" si="95">AVERAGE(N109:N120)</f>
        <v>1328.2633511184797</v>
      </c>
      <c r="O121" s="239">
        <f t="shared" si="95"/>
        <v>90.366036700526394</v>
      </c>
      <c r="P121" s="78">
        <f t="shared" ref="P121:P129" si="96">M121-J121</f>
        <v>0.125</v>
      </c>
      <c r="Q121" s="79">
        <f t="shared" ref="Q121:Q129" si="97">O121-L121</f>
        <v>-10.789942736703054</v>
      </c>
      <c r="R121" s="209">
        <f t="shared" ref="R121:R129" si="98">O121/L121</f>
        <v>0.89333361412017609</v>
      </c>
      <c r="S121" s="909"/>
      <c r="T121" s="198"/>
      <c r="U121" s="198"/>
      <c r="V121" s="74"/>
      <c r="W121" s="678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1</v>
      </c>
      <c r="AE121" s="139">
        <f>SUM(AE109:AE120)</f>
        <v>0</v>
      </c>
      <c r="AF121" s="78">
        <f>N121-K121</f>
        <v>-160.4866488815203</v>
      </c>
      <c r="AG121" s="160">
        <f>N121/K121</f>
        <v>0.89220040377395782</v>
      </c>
      <c r="AH121" s="894"/>
    </row>
    <row r="122" spans="1:37" ht="19.2" customHeight="1">
      <c r="A122" s="916" t="s">
        <v>1172</v>
      </c>
      <c r="B122" s="168" t="s">
        <v>166</v>
      </c>
      <c r="C122" s="200"/>
      <c r="D122" s="214" t="s">
        <v>123</v>
      </c>
      <c r="E122" s="72"/>
      <c r="F122" s="73">
        <v>51.44</v>
      </c>
      <c r="G122" s="74">
        <v>1122</v>
      </c>
      <c r="H122" s="75">
        <f t="shared" ref="H122:H132" si="99">F122*G122</f>
        <v>57715.68</v>
      </c>
      <c r="I122" s="681"/>
      <c r="J122" s="76">
        <v>20</v>
      </c>
      <c r="K122" s="74">
        <v>1440</v>
      </c>
      <c r="L122" s="77">
        <v>72</v>
      </c>
      <c r="M122" s="679">
        <v>21</v>
      </c>
      <c r="N122" s="212">
        <f t="shared" ref="N122:N129" si="100">G122/W122*60</f>
        <v>1202.1428571428582</v>
      </c>
      <c r="O122" s="276">
        <f t="shared" ref="O122:O129" si="101">N122/M122</f>
        <v>57.244897959183724</v>
      </c>
      <c r="P122" s="140">
        <f t="shared" si="96"/>
        <v>1</v>
      </c>
      <c r="Q122" s="220">
        <f t="shared" si="97"/>
        <v>-14.755102040816276</v>
      </c>
      <c r="R122" s="141">
        <f t="shared" si="98"/>
        <v>0.7950680272108851</v>
      </c>
      <c r="S122" s="910">
        <f>R134</f>
        <v>0.93352073912264188</v>
      </c>
      <c r="T122" s="198">
        <v>0.5</v>
      </c>
      <c r="U122" s="198">
        <v>0.53888888888888886</v>
      </c>
      <c r="V122" s="266">
        <v>5</v>
      </c>
      <c r="W122" s="678">
        <f t="shared" si="83"/>
        <v>55.999999999999957</v>
      </c>
      <c r="X122" s="83"/>
      <c r="Y122" s="83"/>
      <c r="Z122" s="84"/>
      <c r="AA122" s="84"/>
      <c r="AB122" s="895"/>
      <c r="AC122" s="895"/>
      <c r="AD122" s="691">
        <v>1</v>
      </c>
      <c r="AE122" s="691"/>
      <c r="AF122" s="78">
        <f t="shared" si="69"/>
        <v>-237.85714285714175</v>
      </c>
      <c r="AG122" s="682">
        <f t="shared" si="70"/>
        <v>0.83482142857142938</v>
      </c>
      <c r="AH122" s="909">
        <f>AG134</f>
        <v>0.93631495805647458</v>
      </c>
      <c r="AJ122" s="62" t="str">
        <f>A122</f>
        <v>綜合二組
(ET-55)</v>
      </c>
      <c r="AK122" s="404">
        <f>AVERAGE(AK123:AK133)</f>
        <v>6.3750000000000551</v>
      </c>
    </row>
    <row r="123" spans="1:37" ht="19.2" customHeight="1">
      <c r="A123" s="916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1359</v>
      </c>
      <c r="H123" s="75">
        <f t="shared" si="99"/>
        <v>79732.53</v>
      </c>
      <c r="I123" s="691"/>
      <c r="J123" s="76">
        <v>19</v>
      </c>
      <c r="K123" s="74">
        <v>1440</v>
      </c>
      <c r="L123" s="77">
        <v>75.78947368421052</v>
      </c>
      <c r="M123" s="684">
        <v>19</v>
      </c>
      <c r="N123" s="85">
        <f t="shared" si="100"/>
        <v>1294.2857142857156</v>
      </c>
      <c r="O123" s="118">
        <f t="shared" si="101"/>
        <v>68.120300751879768</v>
      </c>
      <c r="P123" s="84">
        <f t="shared" si="96"/>
        <v>0</v>
      </c>
      <c r="Q123" s="119">
        <f t="shared" si="97"/>
        <v>-7.6691729323307527</v>
      </c>
      <c r="R123" s="685">
        <f t="shared" si="98"/>
        <v>0.89880952380952484</v>
      </c>
      <c r="S123" s="910"/>
      <c r="T123" s="198">
        <v>0.54374999999999996</v>
      </c>
      <c r="U123" s="198">
        <v>0.58749999999999991</v>
      </c>
      <c r="V123" s="266">
        <v>7</v>
      </c>
      <c r="W123" s="678">
        <f t="shared" si="83"/>
        <v>62.999999999999936</v>
      </c>
      <c r="X123" s="83"/>
      <c r="Y123" s="83"/>
      <c r="Z123" s="84"/>
      <c r="AA123" s="84"/>
      <c r="AB123" s="895"/>
      <c r="AC123" s="895"/>
      <c r="AD123" s="691"/>
      <c r="AE123" s="691"/>
      <c r="AF123" s="78">
        <f t="shared" si="69"/>
        <v>-145.71428571428442</v>
      </c>
      <c r="AG123" s="682">
        <f t="shared" si="70"/>
        <v>0.89880952380952472</v>
      </c>
      <c r="AH123" s="910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1984</v>
      </c>
      <c r="H124" s="75">
        <f t="shared" si="99"/>
        <v>118087.68000000001</v>
      </c>
      <c r="I124" s="277"/>
      <c r="J124" s="76">
        <v>21</v>
      </c>
      <c r="K124" s="74">
        <v>1385</v>
      </c>
      <c r="L124" s="77">
        <v>65.952380952380949</v>
      </c>
      <c r="M124" s="679">
        <v>21</v>
      </c>
      <c r="N124" s="212">
        <f t="shared" si="100"/>
        <v>1280.0000000000002</v>
      </c>
      <c r="O124" s="276">
        <f t="shared" si="101"/>
        <v>60.952380952380963</v>
      </c>
      <c r="P124" s="140">
        <f t="shared" si="96"/>
        <v>0</v>
      </c>
      <c r="Q124" s="220">
        <f t="shared" si="97"/>
        <v>-4.9999999999999858</v>
      </c>
      <c r="R124" s="141">
        <f t="shared" si="98"/>
        <v>0.92418772563176921</v>
      </c>
      <c r="S124" s="917"/>
      <c r="T124" s="198">
        <v>0.60277777777777763</v>
      </c>
      <c r="U124" s="198">
        <v>0.66736111111111096</v>
      </c>
      <c r="V124" s="266">
        <v>22</v>
      </c>
      <c r="W124" s="678">
        <f t="shared" si="83"/>
        <v>92.999999999999986</v>
      </c>
      <c r="X124" s="227">
        <v>0.59166666666666667</v>
      </c>
      <c r="Y124" s="227">
        <v>0.60138888888888886</v>
      </c>
      <c r="Z124" s="84"/>
      <c r="AA124" s="84"/>
      <c r="AB124" s="895"/>
      <c r="AC124" s="895"/>
      <c r="AD124" s="691"/>
      <c r="AE124" s="691"/>
      <c r="AF124" s="140">
        <f t="shared" si="69"/>
        <v>-104.99999999999977</v>
      </c>
      <c r="AG124" s="141">
        <f t="shared" si="70"/>
        <v>0.9241877256317691</v>
      </c>
      <c r="AH124" s="910"/>
      <c r="AJ124" s="405">
        <f t="shared" si="102"/>
        <v>6.0000000000001386</v>
      </c>
      <c r="AK124" s="406">
        <f t="shared" ref="AK124:AK133" si="103">IF(AJ124&gt;4,AJ124,"")</f>
        <v>6.0000000000001386</v>
      </c>
    </row>
    <row r="125" spans="1:37" ht="19.2" customHeight="1">
      <c r="A125" s="916"/>
      <c r="B125" s="168" t="s">
        <v>166</v>
      </c>
      <c r="C125" s="127"/>
      <c r="D125" s="71" t="s">
        <v>142</v>
      </c>
      <c r="E125" s="72"/>
      <c r="F125" s="73">
        <v>56.87</v>
      </c>
      <c r="G125" s="74">
        <v>954</v>
      </c>
      <c r="H125" s="75">
        <f t="shared" si="99"/>
        <v>54253.979999999996</v>
      </c>
      <c r="I125" s="681"/>
      <c r="J125" s="76">
        <v>18</v>
      </c>
      <c r="K125" s="74">
        <v>1636</v>
      </c>
      <c r="L125" s="77">
        <v>90.888888888888886</v>
      </c>
      <c r="M125" s="679">
        <v>18</v>
      </c>
      <c r="N125" s="85">
        <f t="shared" si="100"/>
        <v>1547.027027027026</v>
      </c>
      <c r="O125" s="118">
        <f t="shared" si="101"/>
        <v>85.94594594594588</v>
      </c>
      <c r="P125" s="84">
        <f t="shared" si="96"/>
        <v>0</v>
      </c>
      <c r="Q125" s="119">
        <f t="shared" si="97"/>
        <v>-4.9429429429430058</v>
      </c>
      <c r="R125" s="685">
        <f t="shared" si="98"/>
        <v>0.94561554219255861</v>
      </c>
      <c r="S125" s="917"/>
      <c r="T125" s="198">
        <v>0.70763888888888871</v>
      </c>
      <c r="U125" s="198">
        <v>0.73333333333333317</v>
      </c>
      <c r="V125" s="266">
        <v>5</v>
      </c>
      <c r="W125" s="678">
        <f t="shared" si="83"/>
        <v>37.000000000000028</v>
      </c>
      <c r="X125" s="93"/>
      <c r="Y125" s="93"/>
      <c r="Z125" s="84"/>
      <c r="AA125" s="84"/>
      <c r="AB125" s="895"/>
      <c r="AC125" s="895"/>
      <c r="AD125" s="691"/>
      <c r="AE125" s="691"/>
      <c r="AF125" s="78">
        <f t="shared" si="69"/>
        <v>-88.972972972974048</v>
      </c>
      <c r="AG125" s="682">
        <f t="shared" si="70"/>
        <v>0.94561554219255861</v>
      </c>
      <c r="AH125" s="911"/>
      <c r="AJ125" s="405">
        <f t="shared" si="102"/>
        <v>5</v>
      </c>
      <c r="AK125" s="406">
        <f t="shared" si="103"/>
        <v>5</v>
      </c>
    </row>
    <row r="126" spans="1:37" ht="19.2" customHeight="1">
      <c r="A126" s="916"/>
      <c r="B126" s="168" t="s">
        <v>166</v>
      </c>
      <c r="C126" s="691"/>
      <c r="D126" s="278" t="s">
        <v>144</v>
      </c>
      <c r="E126" s="215"/>
      <c r="F126" s="73">
        <v>57.3</v>
      </c>
      <c r="G126" s="85">
        <v>687</v>
      </c>
      <c r="H126" s="75">
        <f t="shared" si="99"/>
        <v>39365.1</v>
      </c>
      <c r="I126" s="691"/>
      <c r="J126" s="76">
        <v>19</v>
      </c>
      <c r="K126" s="74">
        <v>1440</v>
      </c>
      <c r="L126" s="77">
        <v>75.78947368421052</v>
      </c>
      <c r="M126" s="684">
        <v>19</v>
      </c>
      <c r="N126" s="212">
        <f t="shared" si="100"/>
        <v>1421.3793103448249</v>
      </c>
      <c r="O126" s="276">
        <f t="shared" si="101"/>
        <v>74.809437386569741</v>
      </c>
      <c r="P126" s="140">
        <f t="shared" si="96"/>
        <v>0</v>
      </c>
      <c r="Q126" s="220">
        <f t="shared" si="97"/>
        <v>-0.98003629764077971</v>
      </c>
      <c r="R126" s="141">
        <f t="shared" si="98"/>
        <v>0.98706896551723966</v>
      </c>
      <c r="S126" s="917"/>
      <c r="T126" s="198">
        <v>0.73749999999999982</v>
      </c>
      <c r="U126" s="198">
        <v>0.75763888888888875</v>
      </c>
      <c r="V126" s="266">
        <v>6</v>
      </c>
      <c r="W126" s="678">
        <f t="shared" si="83"/>
        <v>29.000000000000057</v>
      </c>
      <c r="X126" s="93"/>
      <c r="Y126" s="93"/>
      <c r="Z126" s="84"/>
      <c r="AA126" s="84"/>
      <c r="AB126" s="895"/>
      <c r="AC126" s="895"/>
      <c r="AD126" s="691"/>
      <c r="AE126" s="691"/>
      <c r="AF126" s="140">
        <f t="shared" si="69"/>
        <v>-18.620689655175056</v>
      </c>
      <c r="AG126" s="141">
        <f t="shared" si="70"/>
        <v>0.98706896551723955</v>
      </c>
      <c r="AH126" s="911"/>
      <c r="AJ126" s="405">
        <f t="shared" si="102"/>
        <v>6</v>
      </c>
      <c r="AK126" s="406">
        <f t="shared" si="103"/>
        <v>6</v>
      </c>
    </row>
    <row r="127" spans="1:37" ht="19.2" customHeight="1">
      <c r="A127" s="916"/>
      <c r="B127" s="168" t="s">
        <v>166</v>
      </c>
      <c r="C127" s="260"/>
      <c r="D127" s="279" t="s">
        <v>143</v>
      </c>
      <c r="E127" s="114"/>
      <c r="F127" s="73">
        <v>50.67</v>
      </c>
      <c r="G127" s="246">
        <v>1212</v>
      </c>
      <c r="H127" s="75">
        <f t="shared" si="99"/>
        <v>61412.04</v>
      </c>
      <c r="I127" s="258"/>
      <c r="J127" s="76">
        <v>18</v>
      </c>
      <c r="K127" s="74">
        <v>1500</v>
      </c>
      <c r="L127" s="77">
        <v>83.333333333333329</v>
      </c>
      <c r="M127" s="679">
        <v>18</v>
      </c>
      <c r="N127" s="85">
        <f t="shared" si="100"/>
        <v>1454.4000000000003</v>
      </c>
      <c r="O127" s="118">
        <f t="shared" si="101"/>
        <v>80.800000000000011</v>
      </c>
      <c r="P127" s="84">
        <f t="shared" si="96"/>
        <v>0</v>
      </c>
      <c r="Q127" s="119">
        <f t="shared" si="97"/>
        <v>-2.5333333333333172</v>
      </c>
      <c r="R127" s="685">
        <f t="shared" si="98"/>
        <v>0.96960000000000024</v>
      </c>
      <c r="S127" s="917"/>
      <c r="T127" s="198">
        <v>0.76249999999999984</v>
      </c>
      <c r="U127" s="198">
        <v>0.79722222222222205</v>
      </c>
      <c r="V127" s="681">
        <v>7</v>
      </c>
      <c r="W127" s="678">
        <f t="shared" si="83"/>
        <v>49.999999999999986</v>
      </c>
      <c r="X127" s="93"/>
      <c r="Y127" s="93"/>
      <c r="Z127" s="84"/>
      <c r="AA127" s="84"/>
      <c r="AB127" s="895"/>
      <c r="AC127" s="895"/>
      <c r="AD127" s="691"/>
      <c r="AE127" s="691"/>
      <c r="AF127" s="140">
        <f t="shared" si="69"/>
        <v>-45.599999999999682</v>
      </c>
      <c r="AG127" s="141">
        <f t="shared" si="70"/>
        <v>0.96960000000000024</v>
      </c>
      <c r="AH127" s="911"/>
      <c r="AJ127" s="405">
        <f t="shared" si="102"/>
        <v>7</v>
      </c>
      <c r="AK127" s="406">
        <f t="shared" si="103"/>
        <v>7</v>
      </c>
    </row>
    <row r="128" spans="1:37" ht="19.2" customHeight="1">
      <c r="A128" s="916"/>
      <c r="B128" s="168" t="s">
        <v>166</v>
      </c>
      <c r="C128" s="190"/>
      <c r="D128" s="88" t="s">
        <v>141</v>
      </c>
      <c r="E128" s="114"/>
      <c r="F128" s="73">
        <v>56.79</v>
      </c>
      <c r="G128" s="85">
        <v>1034</v>
      </c>
      <c r="H128" s="75">
        <f t="shared" si="99"/>
        <v>58720.86</v>
      </c>
      <c r="I128" s="691"/>
      <c r="J128" s="76">
        <v>18</v>
      </c>
      <c r="K128" s="74">
        <v>1636</v>
      </c>
      <c r="L128" s="77">
        <v>90.888888888888886</v>
      </c>
      <c r="M128" s="684">
        <v>18</v>
      </c>
      <c r="N128" s="212">
        <f t="shared" si="100"/>
        <v>1590.7692307692298</v>
      </c>
      <c r="O128" s="276">
        <f t="shared" si="101"/>
        <v>88.376068376068318</v>
      </c>
      <c r="P128" s="140">
        <f t="shared" si="96"/>
        <v>0</v>
      </c>
      <c r="Q128" s="220">
        <f t="shared" si="97"/>
        <v>-2.5128205128205678</v>
      </c>
      <c r="R128" s="141">
        <f t="shared" si="98"/>
        <v>0.97235283054353894</v>
      </c>
      <c r="S128" s="917"/>
      <c r="T128" s="198">
        <v>0.81249999999999978</v>
      </c>
      <c r="U128" s="198">
        <v>0.83958333333333313</v>
      </c>
      <c r="V128" s="681">
        <v>22</v>
      </c>
      <c r="W128" s="678">
        <f t="shared" si="83"/>
        <v>39.000000000000021</v>
      </c>
      <c r="X128" s="93">
        <v>0.80138888888888893</v>
      </c>
      <c r="Y128" s="93">
        <v>0.81111111111111101</v>
      </c>
      <c r="Z128" s="84"/>
      <c r="AA128" s="84"/>
      <c r="AB128" s="895"/>
      <c r="AC128" s="895"/>
      <c r="AD128" s="691"/>
      <c r="AE128" s="691"/>
      <c r="AF128" s="78">
        <f t="shared" si="69"/>
        <v>-45.230769230770193</v>
      </c>
      <c r="AG128" s="682">
        <f t="shared" si="70"/>
        <v>0.97235283054353905</v>
      </c>
      <c r="AH128" s="911"/>
      <c r="AJ128" s="405">
        <f t="shared" si="102"/>
        <v>6.0000000000002984</v>
      </c>
      <c r="AK128" s="406">
        <f t="shared" si="103"/>
        <v>6.0000000000002984</v>
      </c>
    </row>
    <row r="129" spans="1:37" ht="19.2" customHeight="1">
      <c r="A129" s="916"/>
      <c r="B129" s="168" t="s">
        <v>166</v>
      </c>
      <c r="C129" s="190"/>
      <c r="D129" s="88" t="s">
        <v>941</v>
      </c>
      <c r="E129" s="90"/>
      <c r="F129" s="73">
        <v>57.3</v>
      </c>
      <c r="G129" s="85">
        <v>1474</v>
      </c>
      <c r="H129" s="75">
        <f t="shared" si="99"/>
        <v>84460.2</v>
      </c>
      <c r="I129" s="691"/>
      <c r="J129" s="76">
        <v>16</v>
      </c>
      <c r="K129" s="74">
        <v>1636</v>
      </c>
      <c r="L129" s="77">
        <v>102.25</v>
      </c>
      <c r="M129" s="679">
        <v>16</v>
      </c>
      <c r="N129" s="85">
        <f t="shared" si="100"/>
        <v>1551.5789473684224</v>
      </c>
      <c r="O129" s="118">
        <f t="shared" si="101"/>
        <v>96.9736842105264</v>
      </c>
      <c r="P129" s="84">
        <f t="shared" si="96"/>
        <v>0</v>
      </c>
      <c r="Q129" s="119">
        <f t="shared" si="97"/>
        <v>-5.2763157894735997</v>
      </c>
      <c r="R129" s="685">
        <f t="shared" si="98"/>
        <v>0.94839788958950022</v>
      </c>
      <c r="S129" s="917"/>
      <c r="T129" s="198">
        <v>0.84444444444444422</v>
      </c>
      <c r="U129" s="198">
        <v>0.88402777777777752</v>
      </c>
      <c r="V129" s="681">
        <v>7</v>
      </c>
      <c r="W129" s="678">
        <f t="shared" si="83"/>
        <v>56.999999999999957</v>
      </c>
      <c r="X129" s="93"/>
      <c r="Y129" s="93"/>
      <c r="Z129" s="84"/>
      <c r="AA129" s="84"/>
      <c r="AB129" s="895"/>
      <c r="AC129" s="895"/>
      <c r="AD129" s="691"/>
      <c r="AE129" s="691"/>
      <c r="AF129" s="140">
        <f t="shared" si="69"/>
        <v>-84.421052631577595</v>
      </c>
      <c r="AG129" s="141">
        <f t="shared" si="70"/>
        <v>0.94839788958950022</v>
      </c>
      <c r="AH129" s="911"/>
      <c r="AJ129" s="405">
        <f t="shared" si="102"/>
        <v>7</v>
      </c>
      <c r="AK129" s="406">
        <f t="shared" si="103"/>
        <v>7</v>
      </c>
    </row>
    <row r="130" spans="1:37" ht="19.2" customHeight="1">
      <c r="A130" s="916"/>
      <c r="B130" s="236" t="s">
        <v>166</v>
      </c>
      <c r="C130" s="190"/>
      <c r="D130" s="88" t="s">
        <v>190</v>
      </c>
      <c r="E130" s="90"/>
      <c r="F130" s="73">
        <v>47.6</v>
      </c>
      <c r="G130" s="85">
        <v>1659</v>
      </c>
      <c r="H130" s="75">
        <f t="shared" si="99"/>
        <v>78968.400000000009</v>
      </c>
      <c r="I130" s="691"/>
      <c r="J130" s="76"/>
      <c r="K130" s="74"/>
      <c r="L130" s="77"/>
      <c r="M130" s="129">
        <v>21</v>
      </c>
      <c r="N130" s="85"/>
      <c r="O130" s="118"/>
      <c r="P130" s="84"/>
      <c r="Q130" s="119"/>
      <c r="R130" s="685"/>
      <c r="S130" s="917"/>
      <c r="T130" s="198">
        <v>0.88888888888888862</v>
      </c>
      <c r="U130" s="198">
        <v>0.9395833333333331</v>
      </c>
      <c r="V130" s="681">
        <v>7</v>
      </c>
      <c r="W130" s="678">
        <f t="shared" si="83"/>
        <v>73.000000000000057</v>
      </c>
      <c r="X130" s="93"/>
      <c r="Y130" s="93"/>
      <c r="Z130" s="84"/>
      <c r="AA130" s="84"/>
      <c r="AB130" s="895"/>
      <c r="AC130" s="895"/>
      <c r="AD130" s="691"/>
      <c r="AE130" s="691"/>
      <c r="AF130" s="140">
        <f t="shared" si="69"/>
        <v>0</v>
      </c>
      <c r="AG130" s="141" t="e">
        <f t="shared" si="70"/>
        <v>#DIV/0!</v>
      </c>
      <c r="AH130" s="911"/>
      <c r="AJ130" s="405">
        <f t="shared" si="102"/>
        <v>7</v>
      </c>
      <c r="AK130" s="406">
        <f t="shared" si="103"/>
        <v>7</v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681"/>
      <c r="W131" s="678">
        <f t="shared" si="83"/>
        <v>0</v>
      </c>
      <c r="X131" s="93"/>
      <c r="Y131" s="93"/>
      <c r="Z131" s="84"/>
      <c r="AA131" s="84"/>
      <c r="AB131" s="895"/>
      <c r="AC131" s="895"/>
      <c r="AD131" s="691"/>
      <c r="AE131" s="691"/>
      <c r="AF131" s="78">
        <f t="shared" si="69"/>
        <v>0</v>
      </c>
      <c r="AG131" s="682" t="e">
        <f t="shared" si="70"/>
        <v>#DIV/0!</v>
      </c>
      <c r="AH131" s="911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691"/>
      <c r="J132" s="129"/>
      <c r="K132" s="85"/>
      <c r="L132" s="118"/>
      <c r="M132" s="684"/>
      <c r="N132" s="85"/>
      <c r="O132" s="118"/>
      <c r="P132" s="84"/>
      <c r="Q132" s="119"/>
      <c r="R132" s="685"/>
      <c r="S132" s="917"/>
      <c r="T132" s="198"/>
      <c r="U132" s="198"/>
      <c r="V132" s="681"/>
      <c r="W132" s="678">
        <f t="shared" si="83"/>
        <v>0</v>
      </c>
      <c r="X132" s="93"/>
      <c r="Y132" s="93"/>
      <c r="Z132" s="84"/>
      <c r="AA132" s="84"/>
      <c r="AB132" s="895"/>
      <c r="AC132" s="895"/>
      <c r="AD132" s="691"/>
      <c r="AE132" s="691"/>
      <c r="AF132" s="104"/>
      <c r="AG132" s="683"/>
      <c r="AH132" s="911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691"/>
      <c r="J133" s="129"/>
      <c r="K133" s="85"/>
      <c r="L133" s="118"/>
      <c r="M133" s="684"/>
      <c r="N133" s="85"/>
      <c r="O133" s="118"/>
      <c r="P133" s="84"/>
      <c r="Q133" s="119"/>
      <c r="R133" s="685"/>
      <c r="S133" s="917"/>
      <c r="T133" s="198"/>
      <c r="U133" s="198"/>
      <c r="V133" s="681"/>
      <c r="W133" s="282">
        <f t="shared" si="83"/>
        <v>0</v>
      </c>
      <c r="X133" s="93"/>
      <c r="Y133" s="93"/>
      <c r="Z133" s="84"/>
      <c r="AA133" s="84"/>
      <c r="AB133" s="895"/>
      <c r="AC133" s="895"/>
      <c r="AD133" s="691"/>
      <c r="AE133" s="691"/>
      <c r="AF133" s="104"/>
      <c r="AG133" s="683"/>
      <c r="AH133" s="911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916"/>
      <c r="B134" s="203">
        <v>0</v>
      </c>
      <c r="C134" s="132" t="s">
        <v>1173</v>
      </c>
      <c r="D134" s="891" t="s">
        <v>1155</v>
      </c>
      <c r="E134" s="891"/>
      <c r="F134" s="222"/>
      <c r="G134" s="103"/>
      <c r="H134" s="134"/>
      <c r="I134" s="283"/>
      <c r="J134" s="284">
        <v>18.625</v>
      </c>
      <c r="K134" s="284">
        <v>1514.125</v>
      </c>
      <c r="L134" s="285">
        <v>82.111554928989136</v>
      </c>
      <c r="M134" s="284">
        <f t="shared" ref="M134:O134" si="104">AVERAGE(M122:M133)</f>
        <v>19</v>
      </c>
      <c r="N134" s="284">
        <f t="shared" si="104"/>
        <v>1417.6978858672596</v>
      </c>
      <c r="O134" s="285">
        <f t="shared" si="104"/>
        <v>76.652839447819346</v>
      </c>
      <c r="P134" s="81">
        <f t="shared" ref="P134:P143" si="105">M134-J134</f>
        <v>0.375</v>
      </c>
      <c r="Q134" s="178">
        <f t="shared" ref="Q134:Q143" si="106">O134-L134</f>
        <v>-5.45871548116979</v>
      </c>
      <c r="R134" s="286">
        <f t="shared" ref="R134:R143" si="107">O134/L134</f>
        <v>0.93352073912264188</v>
      </c>
      <c r="S134" s="910"/>
      <c r="T134" s="198"/>
      <c r="U134" s="198"/>
      <c r="V134" s="681"/>
      <c r="W134" s="681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1</v>
      </c>
      <c r="AE134" s="139">
        <f>SUM(AE122:AE133)</f>
        <v>0</v>
      </c>
      <c r="AF134" s="78">
        <f t="shared" si="69"/>
        <v>-96.427114132740371</v>
      </c>
      <c r="AG134" s="682">
        <f t="shared" si="70"/>
        <v>0.93631495805647458</v>
      </c>
      <c r="AH134" s="911"/>
    </row>
    <row r="135" spans="1:37" ht="19.2" customHeight="1">
      <c r="A135" s="897" t="s">
        <v>1174</v>
      </c>
      <c r="B135" s="681" t="s">
        <v>166</v>
      </c>
      <c r="C135" s="691"/>
      <c r="D135" s="113" t="s">
        <v>120</v>
      </c>
      <c r="E135" s="114"/>
      <c r="F135" s="73">
        <v>54.09</v>
      </c>
      <c r="G135" s="85">
        <v>1572</v>
      </c>
      <c r="H135" s="287">
        <f t="shared" ref="H135:H146" si="108">F135*G135</f>
        <v>85029.48000000001</v>
      </c>
      <c r="I135" s="691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09">G135/W135*60</f>
        <v>1292.0547945205471</v>
      </c>
      <c r="O135" s="149">
        <f t="shared" ref="O135:O143" si="110">N135/M135</f>
        <v>76.003223207091011</v>
      </c>
      <c r="P135" s="84">
        <f t="shared" si="105"/>
        <v>1</v>
      </c>
      <c r="Q135" s="119">
        <f t="shared" si="106"/>
        <v>-17.746776792908989</v>
      </c>
      <c r="R135" s="685">
        <f t="shared" si="107"/>
        <v>0.8107010475423041</v>
      </c>
      <c r="S135" s="901">
        <f>R147</f>
        <v>0.90933739925881574</v>
      </c>
      <c r="T135" s="288">
        <v>0.5</v>
      </c>
      <c r="U135" s="198">
        <v>0.55069444444444449</v>
      </c>
      <c r="V135" s="153">
        <v>5</v>
      </c>
      <c r="W135" s="289">
        <f t="shared" ref="W135:W147" si="111">(U135-T135)*24*60</f>
        <v>73.000000000000057</v>
      </c>
      <c r="X135" s="83"/>
      <c r="Y135" s="83"/>
      <c r="Z135" s="84"/>
      <c r="AA135" s="84"/>
      <c r="AB135" s="895"/>
      <c r="AC135" s="895"/>
      <c r="AD135" s="691"/>
      <c r="AE135" s="691"/>
      <c r="AF135" s="150">
        <f t="shared" si="69"/>
        <v>-207.94520547945285</v>
      </c>
      <c r="AG135" s="155">
        <f t="shared" si="70"/>
        <v>0.86136986301369811</v>
      </c>
      <c r="AH135" s="894">
        <f>AG147</f>
        <v>0.92400596738332674</v>
      </c>
      <c r="AJ135" s="62" t="str">
        <f>A135</f>
        <v>綜合三組
(ET-55)</v>
      </c>
      <c r="AK135" s="404">
        <f>AVERAGE(AK136:AK146)</f>
        <v>6.4444444444444748</v>
      </c>
    </row>
    <row r="136" spans="1:37" ht="19.2" customHeight="1">
      <c r="A136" s="898"/>
      <c r="B136" s="681" t="s">
        <v>166</v>
      </c>
      <c r="C136" s="691"/>
      <c r="D136" s="113" t="s">
        <v>196</v>
      </c>
      <c r="E136" s="114"/>
      <c r="F136" s="73">
        <v>57.3</v>
      </c>
      <c r="G136" s="85">
        <v>1192</v>
      </c>
      <c r="H136" s="116">
        <f t="shared" si="108"/>
        <v>68301.599999999991</v>
      </c>
      <c r="I136" s="691"/>
      <c r="J136" s="76">
        <v>19</v>
      </c>
      <c r="K136" s="85">
        <v>1440</v>
      </c>
      <c r="L136" s="118">
        <v>75.78947368421052</v>
      </c>
      <c r="M136" s="684">
        <v>19</v>
      </c>
      <c r="N136" s="85">
        <f t="shared" si="109"/>
        <v>1349.4339622641517</v>
      </c>
      <c r="O136" s="118">
        <f t="shared" si="110"/>
        <v>71.022840119165878</v>
      </c>
      <c r="P136" s="84">
        <f t="shared" si="105"/>
        <v>0</v>
      </c>
      <c r="Q136" s="119">
        <f t="shared" si="106"/>
        <v>-4.7666335650446428</v>
      </c>
      <c r="R136" s="685">
        <f t="shared" si="107"/>
        <v>0.93710691823899428</v>
      </c>
      <c r="S136" s="901"/>
      <c r="T136" s="288">
        <v>0.55555555555555558</v>
      </c>
      <c r="U136" s="198">
        <v>0.59236111111111112</v>
      </c>
      <c r="V136" s="153">
        <v>7</v>
      </c>
      <c r="W136" s="289">
        <f t="shared" si="111"/>
        <v>52.999999999999972</v>
      </c>
      <c r="X136" s="83"/>
      <c r="Y136" s="83"/>
      <c r="Z136" s="84"/>
      <c r="AA136" s="84"/>
      <c r="AB136" s="895"/>
      <c r="AC136" s="895"/>
      <c r="AD136" s="691"/>
      <c r="AE136" s="691"/>
      <c r="AF136" s="78">
        <f t="shared" si="69"/>
        <v>-90.56603773584834</v>
      </c>
      <c r="AG136" s="160">
        <f t="shared" si="70"/>
        <v>0.93710691823899417</v>
      </c>
      <c r="AH136" s="894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681" t="s">
        <v>166</v>
      </c>
      <c r="C137" s="691"/>
      <c r="D137" s="113" t="s">
        <v>146</v>
      </c>
      <c r="E137" s="114"/>
      <c r="F137" s="73">
        <v>53.27</v>
      </c>
      <c r="G137" s="246">
        <v>1204</v>
      </c>
      <c r="H137" s="116">
        <f t="shared" si="108"/>
        <v>64137.08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1290.0000000000011</v>
      </c>
      <c r="O137" s="149">
        <f t="shared" si="110"/>
        <v>80.625000000000071</v>
      </c>
      <c r="P137" s="84">
        <f t="shared" si="105"/>
        <v>0</v>
      </c>
      <c r="Q137" s="119">
        <f t="shared" si="106"/>
        <v>-13.124999999999929</v>
      </c>
      <c r="R137" s="685">
        <f t="shared" si="107"/>
        <v>0.86000000000000076</v>
      </c>
      <c r="S137" s="901"/>
      <c r="T137" s="198">
        <v>0.60763888888888884</v>
      </c>
      <c r="U137" s="198">
        <v>0.6465277777777777</v>
      </c>
      <c r="V137" s="290">
        <v>22</v>
      </c>
      <c r="W137" s="289">
        <f t="shared" si="111"/>
        <v>55.999999999999957</v>
      </c>
      <c r="X137" s="83">
        <v>0.59722222222222221</v>
      </c>
      <c r="Y137" s="83">
        <v>0.6069444444444444</v>
      </c>
      <c r="Z137" s="84"/>
      <c r="AA137" s="84"/>
      <c r="AB137" s="895"/>
      <c r="AC137" s="895"/>
      <c r="AD137" s="691"/>
      <c r="AE137" s="691"/>
      <c r="AF137" s="78">
        <f t="shared" si="69"/>
        <v>-209.99999999999886</v>
      </c>
      <c r="AG137" s="160">
        <f t="shared" si="70"/>
        <v>0.86000000000000076</v>
      </c>
      <c r="AH137" s="894"/>
      <c r="AJ137" s="405">
        <f t="shared" si="112"/>
        <v>6.9999999999999751</v>
      </c>
      <c r="AK137" s="406">
        <f t="shared" ref="AK137:AK146" si="113">IF(AJ137&gt;4,AJ137,"")</f>
        <v>6.9999999999999751</v>
      </c>
    </row>
    <row r="138" spans="1:37" ht="19.2" customHeight="1">
      <c r="A138" s="898"/>
      <c r="B138" s="681" t="s">
        <v>166</v>
      </c>
      <c r="C138" s="260"/>
      <c r="D138" s="113" t="s">
        <v>145</v>
      </c>
      <c r="E138" s="114"/>
      <c r="F138" s="73">
        <v>50.67</v>
      </c>
      <c r="G138" s="85">
        <v>1129</v>
      </c>
      <c r="H138" s="116">
        <f t="shared" si="108"/>
        <v>57206.43</v>
      </c>
      <c r="I138" s="691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1302.6923076923085</v>
      </c>
      <c r="O138" s="118">
        <f t="shared" si="110"/>
        <v>72.371794871794918</v>
      </c>
      <c r="P138" s="84">
        <f t="shared" si="105"/>
        <v>0</v>
      </c>
      <c r="Q138" s="119">
        <f t="shared" si="106"/>
        <v>-10.96153846153841</v>
      </c>
      <c r="R138" s="685">
        <f t="shared" si="107"/>
        <v>0.86846153846153906</v>
      </c>
      <c r="S138" s="901"/>
      <c r="T138" s="198">
        <v>0.6513888888888888</v>
      </c>
      <c r="U138" s="198">
        <v>0.68749999999999989</v>
      </c>
      <c r="V138" s="290">
        <v>7</v>
      </c>
      <c r="W138" s="289">
        <f t="shared" si="111"/>
        <v>51.999999999999972</v>
      </c>
      <c r="X138" s="83"/>
      <c r="Y138" s="83"/>
      <c r="Z138" s="84"/>
      <c r="AA138" s="84"/>
      <c r="AB138" s="895"/>
      <c r="AC138" s="895"/>
      <c r="AD138" s="691"/>
      <c r="AE138" s="691"/>
      <c r="AF138" s="78">
        <f t="shared" si="69"/>
        <v>-197.30769230769147</v>
      </c>
      <c r="AG138" s="160">
        <f t="shared" si="70"/>
        <v>0.86846153846153906</v>
      </c>
      <c r="AH138" s="894"/>
      <c r="AJ138" s="405">
        <f t="shared" si="112"/>
        <v>7</v>
      </c>
      <c r="AK138" s="406">
        <f t="shared" si="113"/>
        <v>7</v>
      </c>
    </row>
    <row r="139" spans="1:37" ht="19.2" customHeight="1">
      <c r="A139" s="898"/>
      <c r="B139" s="681" t="s">
        <v>166</v>
      </c>
      <c r="C139" s="688"/>
      <c r="D139" s="71" t="s">
        <v>148</v>
      </c>
      <c r="E139" s="72"/>
      <c r="F139" s="73">
        <v>50.98</v>
      </c>
      <c r="G139" s="85">
        <v>1307</v>
      </c>
      <c r="H139" s="116">
        <f t="shared" si="108"/>
        <v>66630.86</v>
      </c>
      <c r="I139" s="691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1375.7894736842115</v>
      </c>
      <c r="O139" s="149">
        <f t="shared" si="110"/>
        <v>68.789473684210577</v>
      </c>
      <c r="P139" s="84">
        <f t="shared" si="105"/>
        <v>0</v>
      </c>
      <c r="Q139" s="119">
        <f t="shared" si="106"/>
        <v>-3.2105263157894228</v>
      </c>
      <c r="R139" s="685">
        <f t="shared" si="107"/>
        <v>0.95540935672514693</v>
      </c>
      <c r="S139" s="901"/>
      <c r="T139" s="198">
        <v>0.72777777777777763</v>
      </c>
      <c r="U139" s="198">
        <v>0.76736111111111094</v>
      </c>
      <c r="V139" s="291">
        <v>5</v>
      </c>
      <c r="W139" s="289">
        <f t="shared" si="111"/>
        <v>56.999999999999957</v>
      </c>
      <c r="X139" s="83"/>
      <c r="Y139" s="83"/>
      <c r="Z139" s="84"/>
      <c r="AA139" s="84"/>
      <c r="AB139" s="895"/>
      <c r="AC139" s="895"/>
      <c r="AD139" s="691"/>
      <c r="AE139" s="691"/>
      <c r="AF139" s="78">
        <f t="shared" si="69"/>
        <v>-64.210526315788456</v>
      </c>
      <c r="AG139" s="160">
        <f t="shared" si="70"/>
        <v>0.95540935672514693</v>
      </c>
      <c r="AH139" s="894"/>
      <c r="AJ139" s="405">
        <f t="shared" si="112"/>
        <v>5</v>
      </c>
      <c r="AK139" s="406">
        <f>IF(AJ139&gt;4,AJ139,"")</f>
        <v>5</v>
      </c>
    </row>
    <row r="140" spans="1:37" ht="19.2" customHeight="1">
      <c r="A140" s="899"/>
      <c r="B140" s="681" t="s">
        <v>166</v>
      </c>
      <c r="C140" s="688"/>
      <c r="D140" s="292" t="s">
        <v>149</v>
      </c>
      <c r="E140" s="114"/>
      <c r="F140" s="73">
        <v>50.92</v>
      </c>
      <c r="G140" s="85">
        <v>1345</v>
      </c>
      <c r="H140" s="116">
        <f t="shared" si="108"/>
        <v>68487.400000000009</v>
      </c>
      <c r="I140" s="691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1391.3793103448286</v>
      </c>
      <c r="O140" s="149">
        <f t="shared" si="110"/>
        <v>73.23049001814887</v>
      </c>
      <c r="P140" s="84">
        <f t="shared" si="105"/>
        <v>0</v>
      </c>
      <c r="Q140" s="119">
        <f t="shared" si="106"/>
        <v>-2.5589836660616498</v>
      </c>
      <c r="R140" s="685">
        <f t="shared" si="107"/>
        <v>0.96623563218390873</v>
      </c>
      <c r="S140" s="902"/>
      <c r="T140" s="232">
        <v>0.77222222222222203</v>
      </c>
      <c r="U140" s="293">
        <v>0.81249999999999978</v>
      </c>
      <c r="V140" s="294">
        <v>7</v>
      </c>
      <c r="W140" s="289">
        <f t="shared" si="111"/>
        <v>57.999999999999957</v>
      </c>
      <c r="X140" s="83"/>
      <c r="Y140" s="83"/>
      <c r="Z140" s="84"/>
      <c r="AA140" s="84"/>
      <c r="AB140" s="895"/>
      <c r="AC140" s="895"/>
      <c r="AD140" s="691"/>
      <c r="AE140" s="691"/>
      <c r="AF140" s="78">
        <f t="shared" si="69"/>
        <v>-48.620689655171418</v>
      </c>
      <c r="AG140" s="160">
        <f t="shared" si="70"/>
        <v>0.96623563218390873</v>
      </c>
      <c r="AH140" s="894"/>
      <c r="AJ140" s="405">
        <f t="shared" si="112"/>
        <v>7</v>
      </c>
      <c r="AK140" s="406">
        <f t="shared" si="113"/>
        <v>7</v>
      </c>
    </row>
    <row r="141" spans="1:37" ht="19.2" customHeight="1">
      <c r="A141" s="899"/>
      <c r="B141" s="681" t="s">
        <v>166</v>
      </c>
      <c r="C141" s="688"/>
      <c r="D141" s="71" t="s">
        <v>137</v>
      </c>
      <c r="E141" s="295"/>
      <c r="F141" s="73">
        <v>56.43</v>
      </c>
      <c r="G141" s="85">
        <v>763</v>
      </c>
      <c r="H141" s="116">
        <f t="shared" si="108"/>
        <v>43056.09</v>
      </c>
      <c r="I141" s="691"/>
      <c r="J141" s="76">
        <v>16</v>
      </c>
      <c r="K141" s="74">
        <v>1500</v>
      </c>
      <c r="L141" s="77">
        <v>93.75</v>
      </c>
      <c r="M141" s="267">
        <v>17</v>
      </c>
      <c r="N141" s="85">
        <f t="shared" si="109"/>
        <v>1387.2727272727257</v>
      </c>
      <c r="O141" s="118">
        <f t="shared" si="110"/>
        <v>81.604278074866215</v>
      </c>
      <c r="P141" s="84">
        <f t="shared" si="105"/>
        <v>1</v>
      </c>
      <c r="Q141" s="119">
        <f t="shared" si="106"/>
        <v>-12.145721925133785</v>
      </c>
      <c r="R141" s="685">
        <f t="shared" si="107"/>
        <v>0.87044563279857301</v>
      </c>
      <c r="S141" s="902"/>
      <c r="T141" s="232">
        <v>0.81666666666666643</v>
      </c>
      <c r="U141" s="293">
        <v>0.83958333333333313</v>
      </c>
      <c r="V141" s="86">
        <v>6</v>
      </c>
      <c r="W141" s="289">
        <f t="shared" si="111"/>
        <v>33.000000000000043</v>
      </c>
      <c r="X141" s="83"/>
      <c r="Y141" s="83"/>
      <c r="Z141" s="84"/>
      <c r="AA141" s="84"/>
      <c r="AB141" s="895"/>
      <c r="AC141" s="895"/>
      <c r="AD141" s="691"/>
      <c r="AE141" s="691"/>
      <c r="AF141" s="78">
        <f t="shared" si="69"/>
        <v>-112.72727272727434</v>
      </c>
      <c r="AG141" s="160">
        <f t="shared" si="70"/>
        <v>0.92484848484848381</v>
      </c>
      <c r="AH141" s="894"/>
      <c r="AJ141" s="405">
        <f>IF((IF(V141&lt;10,V141,(X141-U140)*1440))=0,"",IF(V141&lt;10,V141,(X141-U140)*1440))</f>
        <v>6</v>
      </c>
      <c r="AK141" s="406">
        <f>IF(AJ141&gt;4,AJ141,"")</f>
        <v>6</v>
      </c>
    </row>
    <row r="142" spans="1:37" ht="19.2" customHeight="1">
      <c r="A142" s="899"/>
      <c r="B142" s="681" t="s">
        <v>166</v>
      </c>
      <c r="C142" s="688"/>
      <c r="D142" s="71" t="s">
        <v>193</v>
      </c>
      <c r="E142" s="295"/>
      <c r="F142" s="73">
        <v>50.67</v>
      </c>
      <c r="G142" s="85">
        <v>1214</v>
      </c>
      <c r="H142" s="116">
        <f t="shared" si="108"/>
        <v>61513.380000000005</v>
      </c>
      <c r="I142" s="691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1456.8000000000004</v>
      </c>
      <c r="O142" s="149">
        <f t="shared" si="110"/>
        <v>85.694117647058846</v>
      </c>
      <c r="P142" s="84">
        <f t="shared" si="105"/>
        <v>0</v>
      </c>
      <c r="Q142" s="119">
        <f t="shared" si="106"/>
        <v>-2.5411764705882121</v>
      </c>
      <c r="R142" s="685">
        <f t="shared" si="107"/>
        <v>0.97120000000000029</v>
      </c>
      <c r="S142" s="902"/>
      <c r="T142" s="232">
        <v>0.85486111111111085</v>
      </c>
      <c r="U142" s="293">
        <v>0.88958333333333306</v>
      </c>
      <c r="V142" s="86">
        <v>22</v>
      </c>
      <c r="W142" s="289">
        <f t="shared" si="111"/>
        <v>49.999999999999986</v>
      </c>
      <c r="X142" s="83">
        <v>0.84375</v>
      </c>
      <c r="Y142" s="83">
        <v>0.85416666666666663</v>
      </c>
      <c r="Z142" s="84"/>
      <c r="AA142" s="84"/>
      <c r="AB142" s="895"/>
      <c r="AC142" s="895"/>
      <c r="AD142" s="691"/>
      <c r="AE142" s="691"/>
      <c r="AF142" s="78">
        <f t="shared" si="69"/>
        <v>-43.199999999999591</v>
      </c>
      <c r="AG142" s="160">
        <f t="shared" si="70"/>
        <v>0.97120000000000029</v>
      </c>
      <c r="AH142" s="894"/>
      <c r="AJ142" s="405">
        <f t="shared" si="112"/>
        <v>6.0000000000002984</v>
      </c>
      <c r="AK142" s="406">
        <f t="shared" si="113"/>
        <v>6.0000000000002984</v>
      </c>
    </row>
    <row r="143" spans="1:37" ht="19.2" customHeight="1">
      <c r="A143" s="899"/>
      <c r="B143" s="681" t="s">
        <v>166</v>
      </c>
      <c r="C143" s="296"/>
      <c r="D143" s="113" t="s">
        <v>150</v>
      </c>
      <c r="E143" s="114"/>
      <c r="F143" s="73">
        <v>50.67</v>
      </c>
      <c r="G143" s="85">
        <v>680</v>
      </c>
      <c r="H143" s="116">
        <f t="shared" si="108"/>
        <v>34455.599999999999</v>
      </c>
      <c r="I143" s="691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9"/>
        <v>1406.8965517241352</v>
      </c>
      <c r="O143" s="118">
        <f t="shared" si="110"/>
        <v>82.758620689655004</v>
      </c>
      <c r="P143" s="84">
        <f t="shared" si="105"/>
        <v>0</v>
      </c>
      <c r="Q143" s="119">
        <f t="shared" si="106"/>
        <v>-1.9472616632861701</v>
      </c>
      <c r="R143" s="685">
        <f t="shared" si="107"/>
        <v>0.97701149425287159</v>
      </c>
      <c r="S143" s="902"/>
      <c r="T143" s="232">
        <v>0.89374999999999971</v>
      </c>
      <c r="U143" s="293">
        <v>0.91388888888888864</v>
      </c>
      <c r="V143" s="86">
        <v>6</v>
      </c>
      <c r="W143" s="289">
        <f t="shared" si="111"/>
        <v>29.000000000000057</v>
      </c>
      <c r="X143" s="83"/>
      <c r="Y143" s="83"/>
      <c r="Z143" s="84"/>
      <c r="AA143" s="84"/>
      <c r="AB143" s="895"/>
      <c r="AC143" s="895"/>
      <c r="AD143" s="691"/>
      <c r="AE143" s="691"/>
      <c r="AF143" s="78">
        <f t="shared" si="69"/>
        <v>-33.103448275864821</v>
      </c>
      <c r="AG143" s="160">
        <f t="shared" si="70"/>
        <v>0.9770114942528717</v>
      </c>
      <c r="AH143" s="894"/>
      <c r="AJ143" s="405">
        <f t="shared" si="112"/>
        <v>6</v>
      </c>
      <c r="AK143" s="406">
        <f t="shared" si="113"/>
        <v>6</v>
      </c>
    </row>
    <row r="144" spans="1:37" ht="19.2" customHeight="1">
      <c r="A144" s="899"/>
      <c r="B144" s="681" t="s">
        <v>166</v>
      </c>
      <c r="C144" s="688"/>
      <c r="D144" s="71" t="s">
        <v>155</v>
      </c>
      <c r="E144" s="295"/>
      <c r="F144" s="73">
        <v>54.09</v>
      </c>
      <c r="G144" s="85">
        <v>925</v>
      </c>
      <c r="H144" s="116">
        <f t="shared" si="108"/>
        <v>50033.25</v>
      </c>
      <c r="I144" s="691"/>
      <c r="J144" s="129"/>
      <c r="K144" s="85"/>
      <c r="L144" s="118"/>
      <c r="M144" s="684">
        <v>19</v>
      </c>
      <c r="N144" s="85"/>
      <c r="O144" s="149"/>
      <c r="P144" s="84"/>
      <c r="Q144" s="119"/>
      <c r="R144" s="685"/>
      <c r="S144" s="902"/>
      <c r="T144" s="232">
        <v>0.91874999999999973</v>
      </c>
      <c r="U144" s="293">
        <v>0.94652777777777752</v>
      </c>
      <c r="V144" s="86">
        <v>7</v>
      </c>
      <c r="W144" s="289">
        <f t="shared" si="111"/>
        <v>40.000000000000014</v>
      </c>
      <c r="X144" s="83"/>
      <c r="Y144" s="83"/>
      <c r="Z144" s="84"/>
      <c r="AA144" s="84"/>
      <c r="AB144" s="895"/>
      <c r="AC144" s="895"/>
      <c r="AD144" s="691"/>
      <c r="AE144" s="691"/>
      <c r="AF144" s="78">
        <f t="shared" si="69"/>
        <v>0</v>
      </c>
      <c r="AG144" s="160" t="e">
        <f t="shared" si="70"/>
        <v>#DIV/0!</v>
      </c>
      <c r="AH144" s="894"/>
      <c r="AJ144" s="405">
        <f t="shared" si="112"/>
        <v>7</v>
      </c>
      <c r="AK144" s="406">
        <f t="shared" si="113"/>
        <v>7</v>
      </c>
    </row>
    <row r="145" spans="1:37" ht="19.2" customHeight="1">
      <c r="A145" s="899"/>
      <c r="B145" s="681">
        <v>0</v>
      </c>
      <c r="C145" s="688"/>
      <c r="D145" s="71"/>
      <c r="E145" s="295"/>
      <c r="F145" s="73" t="s">
        <v>161</v>
      </c>
      <c r="G145" s="85"/>
      <c r="H145" s="116">
        <f t="shared" si="108"/>
        <v>0</v>
      </c>
      <c r="I145" s="691"/>
      <c r="J145" s="129"/>
      <c r="K145" s="85"/>
      <c r="L145" s="118"/>
      <c r="M145" s="684"/>
      <c r="N145" s="85"/>
      <c r="O145" s="118"/>
      <c r="P145" s="84"/>
      <c r="Q145" s="119"/>
      <c r="R145" s="685"/>
      <c r="S145" s="902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895"/>
      <c r="AC145" s="895"/>
      <c r="AD145" s="691"/>
      <c r="AE145" s="691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899"/>
      <c r="B146" s="677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691"/>
      <c r="J146" s="129"/>
      <c r="K146" s="85"/>
      <c r="L146" s="118"/>
      <c r="M146" s="684"/>
      <c r="N146" s="85"/>
      <c r="O146" s="118"/>
      <c r="P146" s="84"/>
      <c r="Q146" s="119"/>
      <c r="R146" s="685"/>
      <c r="S146" s="902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895"/>
      <c r="AC146" s="895"/>
      <c r="AD146" s="691"/>
      <c r="AE146" s="691"/>
      <c r="AF146" s="84"/>
      <c r="AG146" s="685"/>
      <c r="AH146" s="894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900"/>
      <c r="B147" s="298">
        <v>0</v>
      </c>
      <c r="C147" s="132" t="s">
        <v>1175</v>
      </c>
      <c r="D147" s="891" t="s">
        <v>1155</v>
      </c>
      <c r="E147" s="891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M147:O147" si="114">AVERAGE(M135:M146)</f>
        <v>17.899999999999999</v>
      </c>
      <c r="N147" s="284">
        <f t="shared" si="114"/>
        <v>1361.368791944768</v>
      </c>
      <c r="O147" s="285">
        <f t="shared" si="114"/>
        <v>76.899982034665712</v>
      </c>
      <c r="P147" s="81">
        <f t="shared" ref="P147:P151" si="115">M147-J147</f>
        <v>0.34444444444444144</v>
      </c>
      <c r="Q147" s="178">
        <f t="shared" ref="Q147:Q151" si="116">O147-L147</f>
        <v>-7.6670687622612377</v>
      </c>
      <c r="R147" s="300">
        <f t="shared" ref="R147:R151" si="117">O147/L147</f>
        <v>0.90933739925881574</v>
      </c>
      <c r="S147" s="903"/>
      <c r="T147" s="232"/>
      <c r="U147" s="232"/>
      <c r="V147" s="86"/>
      <c r="W147" s="678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0</v>
      </c>
      <c r="AF147" s="240">
        <f t="shared" si="69"/>
        <v>-111.96454138856529</v>
      </c>
      <c r="AG147" s="301">
        <f t="shared" si="70"/>
        <v>0.92400596738332674</v>
      </c>
      <c r="AH147" s="894"/>
    </row>
    <row r="148" spans="1:37" ht="19.2" customHeight="1">
      <c r="A148" s="906" t="s">
        <v>1176</v>
      </c>
      <c r="B148" s="691" t="s">
        <v>163</v>
      </c>
      <c r="C148" s="156"/>
      <c r="D148" s="211" t="s">
        <v>93</v>
      </c>
      <c r="E148" s="72"/>
      <c r="F148" s="174">
        <v>36.92</v>
      </c>
      <c r="G148" s="85">
        <v>2127.2999999999997</v>
      </c>
      <c r="H148" s="116">
        <f t="shared" ref="H148:H172" si="118">F148*G148</f>
        <v>78539.915999999997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1" si="119">G148/W148*60</f>
        <v>1575.7777777777783</v>
      </c>
      <c r="O148" s="77">
        <f t="shared" ref="O148:O151" si="120">N148/M148</f>
        <v>131.31481481481487</v>
      </c>
      <c r="P148" s="78">
        <f t="shared" si="115"/>
        <v>0</v>
      </c>
      <c r="Q148" s="79">
        <f t="shared" si="116"/>
        <v>-35.351851851851791</v>
      </c>
      <c r="R148" s="682">
        <f t="shared" si="117"/>
        <v>0.78788888888888919</v>
      </c>
      <c r="S148" s="907">
        <f>R160</f>
        <v>0.83474078327131063</v>
      </c>
      <c r="T148" s="288">
        <v>0.45833333333333331</v>
      </c>
      <c r="U148" s="198">
        <v>0.51458333333333328</v>
      </c>
      <c r="V148" s="681">
        <v>5</v>
      </c>
      <c r="W148" s="678">
        <f>(U148-T148)*24*60</f>
        <v>80.999999999999957</v>
      </c>
      <c r="X148" s="83"/>
      <c r="Y148" s="83"/>
      <c r="Z148" s="84"/>
      <c r="AA148" s="84"/>
      <c r="AB148" s="895"/>
      <c r="AC148" s="895"/>
      <c r="AD148" s="691"/>
      <c r="AE148" s="691"/>
      <c r="AF148" s="78">
        <f t="shared" si="69"/>
        <v>-424.22222222222172</v>
      </c>
      <c r="AG148" s="160">
        <f t="shared" si="70"/>
        <v>0.78788888888888919</v>
      </c>
      <c r="AH148" s="894">
        <f>AG160</f>
        <v>0.83464433528265214</v>
      </c>
    </row>
    <row r="149" spans="1:37" ht="19.2" customHeight="1">
      <c r="A149" s="906"/>
      <c r="B149" s="691" t="s">
        <v>163</v>
      </c>
      <c r="C149" s="258"/>
      <c r="D149" s="292" t="s">
        <v>108</v>
      </c>
      <c r="E149" s="90"/>
      <c r="F149" s="174">
        <v>26.5</v>
      </c>
      <c r="G149" s="85">
        <v>1291.8</v>
      </c>
      <c r="H149" s="116">
        <f t="shared" si="118"/>
        <v>34232.699999999997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1550.1600000000003</v>
      </c>
      <c r="O149" s="77">
        <f t="shared" si="120"/>
        <v>129.18000000000004</v>
      </c>
      <c r="P149" s="78">
        <f t="shared" si="115"/>
        <v>0</v>
      </c>
      <c r="Q149" s="79">
        <f t="shared" si="116"/>
        <v>-37.486666666666622</v>
      </c>
      <c r="R149" s="682">
        <f t="shared" si="117"/>
        <v>0.77508000000000021</v>
      </c>
      <c r="S149" s="908"/>
      <c r="T149" s="288">
        <v>0.51805555555555549</v>
      </c>
      <c r="U149" s="198">
        <v>0.5527777777777777</v>
      </c>
      <c r="V149" s="681">
        <v>5</v>
      </c>
      <c r="W149" s="678">
        <f t="shared" ref="W149:W159" si="121">(U149-T149)*24*60</f>
        <v>49.999999999999986</v>
      </c>
      <c r="X149" s="83"/>
      <c r="Y149" s="83"/>
      <c r="Z149" s="84"/>
      <c r="AA149" s="84"/>
      <c r="AB149" s="895"/>
      <c r="AC149" s="895"/>
      <c r="AD149" s="691"/>
      <c r="AE149" s="691"/>
      <c r="AF149" s="78">
        <f t="shared" si="69"/>
        <v>-449.83999999999969</v>
      </c>
      <c r="AG149" s="160">
        <f t="shared" si="70"/>
        <v>0.7750800000000001</v>
      </c>
      <c r="AH149" s="896"/>
    </row>
    <row r="150" spans="1:37" ht="19.2" customHeight="1">
      <c r="A150" s="906"/>
      <c r="B150" s="691" t="s">
        <v>163</v>
      </c>
      <c r="C150" s="258"/>
      <c r="D150" s="214" t="s">
        <v>191</v>
      </c>
      <c r="E150" s="90"/>
      <c r="F150" s="174">
        <v>28.26</v>
      </c>
      <c r="G150" s="85">
        <v>479.4</v>
      </c>
      <c r="H150" s="116">
        <f t="shared" si="118"/>
        <v>13547.844000000001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10</v>
      </c>
      <c r="N150" s="74">
        <f t="shared" si="119"/>
        <v>1513.8947368421104</v>
      </c>
      <c r="O150" s="77">
        <f t="shared" si="120"/>
        <v>151.38947368421105</v>
      </c>
      <c r="P150" s="78">
        <f t="shared" si="115"/>
        <v>-2</v>
      </c>
      <c r="Q150" s="79">
        <f t="shared" si="116"/>
        <v>-15.277192982455603</v>
      </c>
      <c r="R150" s="682">
        <f t="shared" si="117"/>
        <v>0.90833684210526633</v>
      </c>
      <c r="S150" s="908"/>
      <c r="T150" s="288">
        <v>0.55624999999999991</v>
      </c>
      <c r="U150" s="198">
        <v>0.56944444444444431</v>
      </c>
      <c r="V150" s="681">
        <v>5</v>
      </c>
      <c r="W150" s="678">
        <f t="shared" si="121"/>
        <v>18.999999999999932</v>
      </c>
      <c r="X150" s="253"/>
      <c r="Y150" s="253"/>
      <c r="Z150" s="254"/>
      <c r="AA150" s="254"/>
      <c r="AB150" s="895"/>
      <c r="AC150" s="895"/>
      <c r="AD150" s="691"/>
      <c r="AE150" s="691"/>
      <c r="AF150" s="78">
        <f t="shared" si="69"/>
        <v>-486.10526315788957</v>
      </c>
      <c r="AG150" s="160">
        <f t="shared" si="70"/>
        <v>0.75694736842105526</v>
      </c>
      <c r="AH150" s="896"/>
    </row>
    <row r="151" spans="1:37" s="255" customFormat="1" ht="19.2" customHeight="1">
      <c r="A151" s="906"/>
      <c r="B151" s="691" t="s">
        <v>165</v>
      </c>
      <c r="C151" s="258"/>
      <c r="D151" s="88" t="s">
        <v>153</v>
      </c>
      <c r="E151" s="90"/>
      <c r="F151" s="174">
        <v>28.57</v>
      </c>
      <c r="G151" s="85">
        <v>1620</v>
      </c>
      <c r="H151" s="116">
        <f t="shared" si="118"/>
        <v>46283.4</v>
      </c>
      <c r="I151" s="302"/>
      <c r="J151" s="129">
        <v>8</v>
      </c>
      <c r="K151" s="85">
        <v>1500</v>
      </c>
      <c r="L151" s="118">
        <v>187.5</v>
      </c>
      <c r="M151" s="129">
        <v>10</v>
      </c>
      <c r="N151" s="74">
        <f t="shared" si="119"/>
        <v>1620.0000000000016</v>
      </c>
      <c r="O151" s="77">
        <f t="shared" si="120"/>
        <v>162.00000000000017</v>
      </c>
      <c r="P151" s="78">
        <f t="shared" si="115"/>
        <v>2</v>
      </c>
      <c r="Q151" s="79">
        <f t="shared" si="116"/>
        <v>-25.499999999999829</v>
      </c>
      <c r="R151" s="682">
        <f t="shared" si="117"/>
        <v>0.86400000000000088</v>
      </c>
      <c r="S151" s="908"/>
      <c r="T151" s="288">
        <v>0.70833333333333337</v>
      </c>
      <c r="U151" s="198">
        <v>0.75</v>
      </c>
      <c r="V151" s="681">
        <v>5</v>
      </c>
      <c r="W151" s="678">
        <f t="shared" si="121"/>
        <v>59.999999999999943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120.00000000000159</v>
      </c>
      <c r="AG151" s="160">
        <f t="shared" si="70"/>
        <v>1.080000000000001</v>
      </c>
      <c r="AH151" s="896"/>
    </row>
    <row r="152" spans="1:37" s="255" customFormat="1" ht="19.2" customHeight="1">
      <c r="A152" s="906"/>
      <c r="B152" s="691">
        <v>0</v>
      </c>
      <c r="C152" s="258"/>
      <c r="D152" s="88"/>
      <c r="E152" s="90"/>
      <c r="F152" s="174" t="s">
        <v>161</v>
      </c>
      <c r="G152" s="85"/>
      <c r="H152" s="116">
        <f t="shared" si="118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682"/>
      <c r="S152" s="908"/>
      <c r="T152" s="303"/>
      <c r="U152" s="232"/>
      <c r="V152" s="676"/>
      <c r="W152" s="678">
        <f t="shared" si="121"/>
        <v>0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0</v>
      </c>
      <c r="AG152" s="160" t="e">
        <f t="shared" si="70"/>
        <v>#DIV/0!</v>
      </c>
      <c r="AH152" s="896"/>
    </row>
    <row r="153" spans="1:37" s="255" customFormat="1" ht="19.2" customHeight="1">
      <c r="A153" s="906"/>
      <c r="B153" s="691">
        <v>0</v>
      </c>
      <c r="C153" s="258"/>
      <c r="D153" s="292"/>
      <c r="E153" s="90"/>
      <c r="F153" s="174" t="s">
        <v>161</v>
      </c>
      <c r="G153" s="85"/>
      <c r="H153" s="116">
        <f t="shared" si="118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682"/>
      <c r="S153" s="908"/>
      <c r="T153" s="303"/>
      <c r="U153" s="232"/>
      <c r="V153" s="676"/>
      <c r="W153" s="678">
        <f t="shared" si="121"/>
        <v>0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0</v>
      </c>
      <c r="AG153" s="160" t="e">
        <f t="shared" si="70"/>
        <v>#DIV/0!</v>
      </c>
      <c r="AH153" s="896"/>
    </row>
    <row r="154" spans="1:37" s="255" customFormat="1" ht="19.2" customHeight="1">
      <c r="A154" s="906"/>
      <c r="B154" s="691">
        <v>0</v>
      </c>
      <c r="C154" s="258"/>
      <c r="D154" s="292"/>
      <c r="E154" s="90"/>
      <c r="F154" s="174" t="s">
        <v>161</v>
      </c>
      <c r="G154" s="85"/>
      <c r="H154" s="116">
        <f t="shared" si="118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682"/>
      <c r="S154" s="908"/>
      <c r="T154" s="303"/>
      <c r="U154" s="232"/>
      <c r="V154" s="676"/>
      <c r="W154" s="678">
        <f t="shared" si="121"/>
        <v>0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0</v>
      </c>
      <c r="AG154" s="160" t="e">
        <f t="shared" si="70"/>
        <v>#DIV/0!</v>
      </c>
      <c r="AH154" s="896"/>
    </row>
    <row r="155" spans="1:37" s="255" customFormat="1" ht="19.2" customHeight="1">
      <c r="A155" s="906"/>
      <c r="B155" s="691">
        <v>0</v>
      </c>
      <c r="C155" s="258"/>
      <c r="D155" s="292"/>
      <c r="E155" s="90"/>
      <c r="F155" s="174" t="s">
        <v>161</v>
      </c>
      <c r="G155" s="85"/>
      <c r="H155" s="116">
        <f t="shared" si="118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682"/>
      <c r="S155" s="908"/>
      <c r="T155" s="303"/>
      <c r="U155" s="232"/>
      <c r="V155" s="676"/>
      <c r="W155" s="678">
        <f t="shared" si="121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682"/>
      <c r="S156" s="908"/>
      <c r="T156" s="303"/>
      <c r="U156" s="232"/>
      <c r="V156" s="676"/>
      <c r="W156" s="304">
        <f t="shared" si="121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676"/>
      <c r="W157" s="304">
        <f t="shared" si="121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676"/>
      <c r="W158" s="304">
        <f t="shared" si="121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684"/>
      <c r="N159" s="217"/>
      <c r="O159" s="262"/>
      <c r="P159" s="307"/>
      <c r="Q159" s="105"/>
      <c r="R159" s="169"/>
      <c r="S159" s="908"/>
      <c r="T159" s="303"/>
      <c r="U159" s="232"/>
      <c r="V159" s="676"/>
      <c r="W159" s="309">
        <f t="shared" si="121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1177</v>
      </c>
      <c r="D160" s="904" t="s">
        <v>1178</v>
      </c>
      <c r="E160" s="905"/>
      <c r="F160" s="98"/>
      <c r="G160" s="238"/>
      <c r="H160" s="237"/>
      <c r="I160" s="101"/>
      <c r="J160" s="311">
        <v>11</v>
      </c>
      <c r="K160" s="311">
        <v>1875</v>
      </c>
      <c r="L160" s="312">
        <v>171.875</v>
      </c>
      <c r="M160" s="311">
        <f t="shared" ref="M160:O160" si="122">AVERAGE(M148:M159)</f>
        <v>11</v>
      </c>
      <c r="N160" s="311">
        <f t="shared" si="122"/>
        <v>1564.9581286549728</v>
      </c>
      <c r="O160" s="312">
        <f t="shared" si="122"/>
        <v>143.47107212475652</v>
      </c>
      <c r="P160" s="104">
        <f t="shared" ref="P160:P166" si="123">M160-J160</f>
        <v>0</v>
      </c>
      <c r="Q160" s="105">
        <f t="shared" ref="Q160:Q166" si="124">O160-L160</f>
        <v>-28.403927875243483</v>
      </c>
      <c r="R160" s="313">
        <f>O160/L160</f>
        <v>0.83474078327131063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0</v>
      </c>
      <c r="AF160" s="104">
        <f t="shared" si="69"/>
        <v>-310.04187134502718</v>
      </c>
      <c r="AG160" s="169">
        <f t="shared" si="70"/>
        <v>0.83464433528265214</v>
      </c>
      <c r="AH160" s="896"/>
    </row>
    <row r="161" spans="1:34" ht="19.2" customHeight="1">
      <c r="A161" s="893" t="s">
        <v>1179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3633</v>
      </c>
      <c r="H161" s="116">
        <f t="shared" ref="H161:H170" si="125">F161*G161</f>
        <v>109462.29</v>
      </c>
      <c r="I161" s="691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6">G161/W161*60</f>
        <v>1129.4300518134714</v>
      </c>
      <c r="O161" s="118">
        <f t="shared" ref="O161:O166" si="127">N161/M161</f>
        <v>62.746113989637301</v>
      </c>
      <c r="P161" s="84">
        <f t="shared" si="123"/>
        <v>0</v>
      </c>
      <c r="Q161" s="119">
        <f t="shared" si="124"/>
        <v>-3.9205526770293702</v>
      </c>
      <c r="R161" s="685">
        <f t="shared" ref="R161:R166" si="128">O161/L161</f>
        <v>0.94119170984455947</v>
      </c>
      <c r="S161" s="894">
        <f>R173</f>
        <v>0.92788072266638932</v>
      </c>
      <c r="T161" s="80">
        <v>0.16666666666666666</v>
      </c>
      <c r="U161" s="80">
        <v>0.30069444444444443</v>
      </c>
      <c r="V161" s="691">
        <v>5</v>
      </c>
      <c r="W161" s="120">
        <f t="shared" ref="W161:W172" si="129">(U161-T161)*24*60</f>
        <v>193</v>
      </c>
      <c r="X161" s="126"/>
      <c r="Y161" s="126"/>
      <c r="Z161" s="84"/>
      <c r="AA161" s="84"/>
      <c r="AB161" s="895"/>
      <c r="AC161" s="895"/>
      <c r="AD161" s="691">
        <v>1</v>
      </c>
      <c r="AE161" s="691"/>
      <c r="AF161" s="84">
        <f t="shared" si="69"/>
        <v>-70.569948186528563</v>
      </c>
      <c r="AG161" s="685">
        <f t="shared" si="70"/>
        <v>0.94119170984455958</v>
      </c>
      <c r="AH161" s="894">
        <f>AG173</f>
        <v>0.93078850444696859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2745</v>
      </c>
      <c r="H162" s="116">
        <f t="shared" si="125"/>
        <v>93961.349999999991</v>
      </c>
      <c r="I162" s="691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2138.9610389610398</v>
      </c>
      <c r="O162" s="118">
        <f t="shared" si="127"/>
        <v>164.5354645354646</v>
      </c>
      <c r="P162" s="84">
        <f t="shared" si="123"/>
        <v>0</v>
      </c>
      <c r="Q162" s="119">
        <f t="shared" si="124"/>
        <v>-8.5414585414584678</v>
      </c>
      <c r="R162" s="685">
        <f t="shared" si="128"/>
        <v>0.95064935064935108</v>
      </c>
      <c r="S162" s="894"/>
      <c r="T162" s="80">
        <v>0.31666666666666665</v>
      </c>
      <c r="U162" s="80">
        <v>0.37013888888888885</v>
      </c>
      <c r="V162" s="691">
        <v>23</v>
      </c>
      <c r="W162" s="120">
        <f t="shared" si="129"/>
        <v>76.999999999999972</v>
      </c>
      <c r="X162" s="126">
        <v>0.30555555555555552</v>
      </c>
      <c r="Y162" s="126">
        <v>0.31597222222222221</v>
      </c>
      <c r="Z162" s="84"/>
      <c r="AA162" s="84"/>
      <c r="AB162" s="895"/>
      <c r="AC162" s="895"/>
      <c r="AD162" s="691"/>
      <c r="AE162" s="691"/>
      <c r="AF162" s="84">
        <f t="shared" si="69"/>
        <v>-111.03896103896022</v>
      </c>
      <c r="AG162" s="685">
        <f t="shared" si="70"/>
        <v>0.95064935064935097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2047.5</v>
      </c>
      <c r="H163" s="116">
        <f t="shared" si="125"/>
        <v>70085.924999999988</v>
      </c>
      <c r="I163" s="691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2193.7499999999982</v>
      </c>
      <c r="O163" s="118">
        <f t="shared" si="127"/>
        <v>199.43181818181802</v>
      </c>
      <c r="P163" s="84">
        <f t="shared" si="123"/>
        <v>0</v>
      </c>
      <c r="Q163" s="119">
        <f t="shared" si="124"/>
        <v>-5.1136363636365161</v>
      </c>
      <c r="R163" s="685">
        <f t="shared" si="128"/>
        <v>0.9749999999999992</v>
      </c>
      <c r="S163" s="894"/>
      <c r="T163" s="80">
        <v>0.3743055555555555</v>
      </c>
      <c r="U163" s="80">
        <v>0.41319444444444442</v>
      </c>
      <c r="V163" s="691">
        <v>6</v>
      </c>
      <c r="W163" s="120">
        <f t="shared" si="129"/>
        <v>56.000000000000043</v>
      </c>
      <c r="X163" s="126"/>
      <c r="Y163" s="126"/>
      <c r="Z163" s="84"/>
      <c r="AA163" s="84"/>
      <c r="AB163" s="895"/>
      <c r="AC163" s="895"/>
      <c r="AD163" s="691"/>
      <c r="AE163" s="691"/>
      <c r="AF163" s="84">
        <f t="shared" si="69"/>
        <v>-56.250000000001819</v>
      </c>
      <c r="AG163" s="685">
        <f t="shared" si="70"/>
        <v>0.9749999999999992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3333.85</v>
      </c>
      <c r="H164" s="116">
        <f t="shared" si="125"/>
        <v>121385.47849999998</v>
      </c>
      <c r="I164" s="691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2439.4024390243894</v>
      </c>
      <c r="O164" s="118">
        <f t="shared" si="127"/>
        <v>243.94024390243894</v>
      </c>
      <c r="P164" s="84">
        <f t="shared" si="123"/>
        <v>0</v>
      </c>
      <c r="Q164" s="119">
        <f t="shared" si="124"/>
        <v>-32.959756097561041</v>
      </c>
      <c r="R164" s="685">
        <f t="shared" si="128"/>
        <v>0.88096873926485719</v>
      </c>
      <c r="S164" s="894"/>
      <c r="T164" s="80">
        <v>0.41805555555555551</v>
      </c>
      <c r="U164" s="80">
        <v>0.47499999999999998</v>
      </c>
      <c r="V164" s="691">
        <v>7</v>
      </c>
      <c r="W164" s="120">
        <f t="shared" si="129"/>
        <v>82.000000000000028</v>
      </c>
      <c r="X164" s="126"/>
      <c r="Y164" s="126"/>
      <c r="Z164" s="84"/>
      <c r="AA164" s="84"/>
      <c r="AB164" s="895"/>
      <c r="AC164" s="895"/>
      <c r="AD164" s="691"/>
      <c r="AE164" s="691"/>
      <c r="AF164" s="84">
        <f>N164-K164</f>
        <v>-329.59756097561058</v>
      </c>
      <c r="AG164" s="685">
        <f>N164/K164</f>
        <v>0.88096873926485719</v>
      </c>
      <c r="AH164" s="894"/>
    </row>
    <row r="165" spans="1:34" ht="19.2" customHeight="1">
      <c r="A165" s="893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1795.1499999999999</v>
      </c>
      <c r="H165" s="116">
        <f t="shared" si="125"/>
        <v>65361.411499999987</v>
      </c>
      <c r="I165" s="691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2447.931818181818</v>
      </c>
      <c r="O165" s="118">
        <f t="shared" si="127"/>
        <v>244.79318181818181</v>
      </c>
      <c r="P165" s="84">
        <f t="shared" si="123"/>
        <v>0</v>
      </c>
      <c r="Q165" s="119">
        <f t="shared" si="124"/>
        <v>-32.10681818181817</v>
      </c>
      <c r="R165" s="685">
        <f t="shared" si="128"/>
        <v>0.88404904954200736</v>
      </c>
      <c r="S165" s="894"/>
      <c r="T165" s="80">
        <v>0.51527777777777772</v>
      </c>
      <c r="U165" s="80">
        <v>0.54583333333333328</v>
      </c>
      <c r="V165" s="691">
        <v>5</v>
      </c>
      <c r="W165" s="120">
        <f t="shared" si="129"/>
        <v>44</v>
      </c>
      <c r="X165" s="126"/>
      <c r="Y165" s="126"/>
      <c r="Z165" s="84"/>
      <c r="AA165" s="84"/>
      <c r="AB165" s="895"/>
      <c r="AC165" s="895"/>
      <c r="AD165" s="691"/>
      <c r="AE165" s="691"/>
      <c r="AF165" s="84">
        <f>N165-K165</f>
        <v>-321.06818181818198</v>
      </c>
      <c r="AG165" s="685">
        <f>N165/K165</f>
        <v>0.88404904954200725</v>
      </c>
      <c r="AH165" s="894"/>
    </row>
    <row r="166" spans="1:34" ht="19.2" customHeight="1">
      <c r="A166" s="893"/>
      <c r="B166" s="156" t="s">
        <v>165</v>
      </c>
      <c r="C166" s="156"/>
      <c r="D166" s="113" t="s">
        <v>159</v>
      </c>
      <c r="E166" s="114"/>
      <c r="F166" s="170">
        <v>34.229999999999997</v>
      </c>
      <c r="G166" s="85">
        <v>1102.5</v>
      </c>
      <c r="H166" s="116">
        <f t="shared" si="125"/>
        <v>37738.574999999997</v>
      </c>
      <c r="I166" s="691">
        <v>1</v>
      </c>
      <c r="J166" s="129">
        <v>11</v>
      </c>
      <c r="K166" s="85">
        <v>2250</v>
      </c>
      <c r="L166" s="118">
        <v>204.54545454545453</v>
      </c>
      <c r="M166" s="129">
        <v>11</v>
      </c>
      <c r="N166" s="85">
        <f t="shared" si="126"/>
        <v>2204.9999999999964</v>
      </c>
      <c r="O166" s="118">
        <f t="shared" si="127"/>
        <v>200.45454545454513</v>
      </c>
      <c r="P166" s="84">
        <f t="shared" si="123"/>
        <v>0</v>
      </c>
      <c r="Q166" s="119">
        <f t="shared" si="124"/>
        <v>-4.0909090909094061</v>
      </c>
      <c r="R166" s="685">
        <f t="shared" si="128"/>
        <v>0.97999999999999843</v>
      </c>
      <c r="S166" s="894"/>
      <c r="T166" s="80">
        <v>0.54999999999999993</v>
      </c>
      <c r="U166" s="80">
        <v>0.5708333333333333</v>
      </c>
      <c r="V166" s="691">
        <v>6</v>
      </c>
      <c r="W166" s="120">
        <f t="shared" si="129"/>
        <v>30.000000000000053</v>
      </c>
      <c r="X166" s="126"/>
      <c r="Y166" s="126"/>
      <c r="Z166" s="84"/>
      <c r="AA166" s="84"/>
      <c r="AB166" s="895"/>
      <c r="AC166" s="895"/>
      <c r="AD166" s="691"/>
      <c r="AE166" s="691"/>
      <c r="AF166" s="84">
        <f>N166-K166</f>
        <v>-45.000000000003638</v>
      </c>
      <c r="AG166" s="685">
        <f>N166/K166</f>
        <v>0.97999999999999843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5"/>
        <v>0</v>
      </c>
      <c r="I167" s="691"/>
      <c r="J167" s="129"/>
      <c r="K167" s="85"/>
      <c r="L167" s="118"/>
      <c r="M167" s="129"/>
      <c r="N167" s="85"/>
      <c r="O167" s="118"/>
      <c r="P167" s="84"/>
      <c r="Q167" s="119"/>
      <c r="R167" s="685"/>
      <c r="S167" s="894"/>
      <c r="T167" s="80"/>
      <c r="U167" s="80"/>
      <c r="V167" s="691"/>
      <c r="W167" s="120">
        <f t="shared" si="129"/>
        <v>0</v>
      </c>
      <c r="X167" s="126"/>
      <c r="Y167" s="126"/>
      <c r="Z167" s="84"/>
      <c r="AA167" s="84"/>
      <c r="AB167" s="895"/>
      <c r="AC167" s="895"/>
      <c r="AD167" s="691"/>
      <c r="AE167" s="691"/>
      <c r="AF167" s="84">
        <f t="shared" si="69"/>
        <v>0</v>
      </c>
      <c r="AG167" s="685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691"/>
      <c r="J168" s="129"/>
      <c r="K168" s="85"/>
      <c r="L168" s="118"/>
      <c r="M168" s="129"/>
      <c r="N168" s="85"/>
      <c r="O168" s="118"/>
      <c r="P168" s="84"/>
      <c r="Q168" s="119"/>
      <c r="R168" s="685"/>
      <c r="S168" s="894"/>
      <c r="T168" s="80"/>
      <c r="U168" s="80"/>
      <c r="V168" s="691"/>
      <c r="W168" s="120">
        <f t="shared" si="129"/>
        <v>0</v>
      </c>
      <c r="X168" s="126"/>
      <c r="Y168" s="126"/>
      <c r="Z168" s="84"/>
      <c r="AA168" s="84"/>
      <c r="AB168" s="895"/>
      <c r="AC168" s="895"/>
      <c r="AD168" s="691"/>
      <c r="AE168" s="691"/>
      <c r="AF168" s="84">
        <f t="shared" si="69"/>
        <v>0</v>
      </c>
      <c r="AG168" s="685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691"/>
      <c r="J169" s="129"/>
      <c r="K169" s="85"/>
      <c r="L169" s="118"/>
      <c r="M169" s="129"/>
      <c r="N169" s="85"/>
      <c r="O169" s="118"/>
      <c r="P169" s="84"/>
      <c r="Q169" s="119"/>
      <c r="R169" s="685"/>
      <c r="S169" s="894"/>
      <c r="T169" s="80"/>
      <c r="U169" s="80"/>
      <c r="V169" s="691"/>
      <c r="W169" s="120">
        <f t="shared" si="129"/>
        <v>0</v>
      </c>
      <c r="X169" s="126"/>
      <c r="Y169" s="126"/>
      <c r="Z169" s="84"/>
      <c r="AA169" s="84"/>
      <c r="AB169" s="895"/>
      <c r="AC169" s="895"/>
      <c r="AD169" s="691"/>
      <c r="AE169" s="691"/>
      <c r="AF169" s="84">
        <f t="shared" si="69"/>
        <v>0</v>
      </c>
      <c r="AG169" s="685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691"/>
      <c r="J170" s="129"/>
      <c r="K170" s="85"/>
      <c r="L170" s="118"/>
      <c r="M170" s="129"/>
      <c r="N170" s="85"/>
      <c r="O170" s="118"/>
      <c r="P170" s="84"/>
      <c r="Q170" s="119"/>
      <c r="R170" s="685"/>
      <c r="S170" s="894"/>
      <c r="T170" s="80"/>
      <c r="U170" s="80"/>
      <c r="V170" s="691"/>
      <c r="W170" s="120">
        <f t="shared" si="129"/>
        <v>0</v>
      </c>
      <c r="X170" s="126"/>
      <c r="Y170" s="126"/>
      <c r="Z170" s="84"/>
      <c r="AA170" s="84"/>
      <c r="AB170" s="895"/>
      <c r="AC170" s="895"/>
      <c r="AD170" s="691"/>
      <c r="AE170" s="691"/>
      <c r="AF170" s="84">
        <f t="shared" si="69"/>
        <v>0</v>
      </c>
      <c r="AG170" s="685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691"/>
      <c r="J171" s="129"/>
      <c r="K171" s="85"/>
      <c r="L171" s="118"/>
      <c r="M171" s="129"/>
      <c r="N171" s="85"/>
      <c r="O171" s="118"/>
      <c r="P171" s="84"/>
      <c r="Q171" s="119"/>
      <c r="R171" s="685"/>
      <c r="S171" s="894"/>
      <c r="T171" s="80"/>
      <c r="U171" s="80"/>
      <c r="V171" s="691"/>
      <c r="W171" s="120">
        <f t="shared" si="129"/>
        <v>0</v>
      </c>
      <c r="X171" s="126"/>
      <c r="Y171" s="126"/>
      <c r="Z171" s="84"/>
      <c r="AA171" s="84"/>
      <c r="AB171" s="895"/>
      <c r="AC171" s="895"/>
      <c r="AD171" s="691"/>
      <c r="AE171" s="691"/>
      <c r="AF171" s="84"/>
      <c r="AG171" s="685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691"/>
      <c r="J172" s="129"/>
      <c r="K172" s="85"/>
      <c r="L172" s="118"/>
      <c r="M172" s="129"/>
      <c r="N172" s="85"/>
      <c r="O172" s="118"/>
      <c r="P172" s="84"/>
      <c r="Q172" s="119"/>
      <c r="R172" s="685"/>
      <c r="S172" s="894"/>
      <c r="T172" s="80"/>
      <c r="U172" s="80"/>
      <c r="V172" s="691"/>
      <c r="W172" s="120">
        <f t="shared" si="129"/>
        <v>0</v>
      </c>
      <c r="X172" s="126"/>
      <c r="Y172" s="126"/>
      <c r="Z172" s="84"/>
      <c r="AA172" s="84"/>
      <c r="AB172" s="895"/>
      <c r="AC172" s="895"/>
      <c r="AD172" s="691"/>
      <c r="AE172" s="691"/>
      <c r="AF172" s="84"/>
      <c r="AG172" s="685"/>
      <c r="AH172" s="894"/>
    </row>
    <row r="173" spans="1:34" ht="19.2" customHeight="1">
      <c r="A173" s="893"/>
      <c r="B173" s="156">
        <v>0</v>
      </c>
      <c r="C173" s="132" t="s">
        <v>1180</v>
      </c>
      <c r="D173" s="891" t="s">
        <v>1155</v>
      </c>
      <c r="E173" s="891"/>
      <c r="F173" s="133"/>
      <c r="G173" s="103"/>
      <c r="H173" s="134"/>
      <c r="I173" s="135"/>
      <c r="J173" s="103">
        <v>12.166666666666666</v>
      </c>
      <c r="K173" s="103">
        <v>2248</v>
      </c>
      <c r="L173" s="136">
        <v>200.43908313908312</v>
      </c>
      <c r="M173" s="103">
        <f t="shared" ref="M173:O173" si="130">AVERAGE(M161:M172)</f>
        <v>12.166666666666666</v>
      </c>
      <c r="N173" s="103">
        <f t="shared" si="130"/>
        <v>2092.4125579967854</v>
      </c>
      <c r="O173" s="136">
        <f t="shared" si="130"/>
        <v>185.98356131368095</v>
      </c>
      <c r="P173" s="84">
        <f>M173-J173</f>
        <v>0</v>
      </c>
      <c r="Q173" s="119">
        <f>O173-L173</f>
        <v>-14.455521825402172</v>
      </c>
      <c r="R173" s="137">
        <f>O173/L173</f>
        <v>0.92788072266638932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1</v>
      </c>
      <c r="AE173" s="139">
        <f>SUM(AE161:AE172)</f>
        <v>0</v>
      </c>
      <c r="AF173" s="84">
        <f t="shared" si="69"/>
        <v>-155.58744200321462</v>
      </c>
      <c r="AG173" s="685">
        <f t="shared" si="70"/>
        <v>0.93078850444696859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1362</v>
      </c>
      <c r="E3" s="827"/>
      <c r="F3" s="816" t="s">
        <v>2</v>
      </c>
      <c r="G3" s="777"/>
      <c r="H3" s="828">
        <v>226084.75999999998</v>
      </c>
      <c r="I3" s="829"/>
      <c r="J3" s="816" t="s">
        <v>3</v>
      </c>
      <c r="K3" s="777"/>
      <c r="L3" s="821">
        <v>6851346.2818338089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436.94943877988908</v>
      </c>
      <c r="G6" s="818"/>
      <c r="H6" s="796">
        <f>AVERAGE(D13:P13,Q13)</f>
        <v>139.31132542656368</v>
      </c>
      <c r="I6" s="797"/>
      <c r="J6" s="796">
        <f>AVERAGE(D30:F30,G30:H30)</f>
        <v>815.38442899762242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5</v>
      </c>
      <c r="Q6" s="785">
        <v>4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384.63133792909861</v>
      </c>
      <c r="G7" s="789"/>
      <c r="H7" s="790">
        <f>AVERAGE(D14:P14,Q14)</f>
        <v>128.6491753064133</v>
      </c>
      <c r="I7" s="791"/>
      <c r="J7" s="790">
        <f>AVERAGE(D31:F31,G31:H31)</f>
        <v>740.9529770231577</v>
      </c>
      <c r="K7" s="791"/>
      <c r="L7" s="792">
        <f>AVERAGE(J31:M31)</f>
        <v>835.16685824092326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0.89530431357492635</v>
      </c>
      <c r="G8" s="795"/>
      <c r="H8" s="794">
        <f>AVERAGE(D15:O15,P15:Q15)</f>
        <v>0.91514993715711024</v>
      </c>
      <c r="I8" s="795"/>
      <c r="J8" s="794">
        <f>AVERAGE(D32:F32,G32:H32)</f>
        <v>0.8919151383625511</v>
      </c>
      <c r="K8" s="795"/>
      <c r="L8" s="794">
        <f>AVERAGE(J32:M32)</f>
        <v>0.83008110005275215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128.46361000540568</v>
      </c>
      <c r="E13" s="18">
        <v>104.65996732026144</v>
      </c>
      <c r="F13" s="18">
        <v>119.4376075993723</v>
      </c>
      <c r="G13" s="18">
        <v>281.61904761904759</v>
      </c>
      <c r="H13" s="18">
        <v>232.14285714285714</v>
      </c>
      <c r="I13" s="18">
        <v>83.968524251805988</v>
      </c>
      <c r="J13" s="18">
        <v>117.66433239962653</v>
      </c>
      <c r="K13" s="18">
        <v>78.405102830605941</v>
      </c>
      <c r="L13" s="18">
        <v>100.62966364775575</v>
      </c>
      <c r="M13" s="18">
        <v>81.682983500417706</v>
      </c>
      <c r="N13" s="18">
        <v>84.567050796926949</v>
      </c>
      <c r="O13" s="18">
        <v>187.5</v>
      </c>
      <c r="P13" s="18">
        <v>199.61780885780882</v>
      </c>
      <c r="Q13" s="20">
        <v>150</v>
      </c>
    </row>
    <row r="14" spans="2:17" ht="39.9" customHeight="1">
      <c r="B14" s="769"/>
      <c r="C14" s="13" t="s">
        <v>60</v>
      </c>
      <c r="D14" s="18">
        <v>114.28712659229086</v>
      </c>
      <c r="E14" s="18">
        <v>91.253383678539208</v>
      </c>
      <c r="F14" s="18">
        <v>110.90242048465119</v>
      </c>
      <c r="G14" s="18">
        <v>251.09364883537228</v>
      </c>
      <c r="H14" s="18">
        <v>224.31969726051315</v>
      </c>
      <c r="I14" s="18">
        <v>74.021911884570144</v>
      </c>
      <c r="J14" s="18">
        <v>98.462536446005629</v>
      </c>
      <c r="K14" s="18">
        <v>65.930313786347227</v>
      </c>
      <c r="L14" s="18">
        <v>89.673059868839417</v>
      </c>
      <c r="M14" s="18">
        <v>78.658937681911752</v>
      </c>
      <c r="N14" s="18">
        <v>76.617526201493462</v>
      </c>
      <c r="O14" s="18">
        <v>192.13636363636377</v>
      </c>
      <c r="P14" s="18">
        <v>183.96135249429148</v>
      </c>
      <c r="Q14" s="8">
        <v>149.77017543859657</v>
      </c>
    </row>
    <row r="15" spans="2:17" ht="39.9" customHeight="1">
      <c r="B15" s="770"/>
      <c r="C15" s="28" t="s">
        <v>61</v>
      </c>
      <c r="D15" s="9">
        <f t="shared" ref="D15:Q15" si="0">D14/D13</f>
        <v>0.88964592064228709</v>
      </c>
      <c r="E15" s="9">
        <f t="shared" si="0"/>
        <v>0.87190342224455464</v>
      </c>
      <c r="F15" s="9">
        <f t="shared" si="0"/>
        <v>0.92853852914275914</v>
      </c>
      <c r="G15" s="9">
        <f t="shared" si="0"/>
        <v>0.89160747811004704</v>
      </c>
      <c r="H15" s="9">
        <f t="shared" si="0"/>
        <v>0.96630023435297974</v>
      </c>
      <c r="I15" s="9">
        <f t="shared" si="0"/>
        <v>0.88154356104428122</v>
      </c>
      <c r="J15" s="9">
        <f t="shared" si="0"/>
        <v>0.83680869502233413</v>
      </c>
      <c r="K15" s="9">
        <f t="shared" si="0"/>
        <v>0.84089314861035935</v>
      </c>
      <c r="L15" s="9">
        <f t="shared" si="0"/>
        <v>0.89111954286890149</v>
      </c>
      <c r="M15" s="9">
        <f t="shared" si="0"/>
        <v>0.96297826439590706</v>
      </c>
      <c r="N15" s="9">
        <f t="shared" si="0"/>
        <v>0.90599737698642357</v>
      </c>
      <c r="O15" s="9">
        <f t="shared" si="0"/>
        <v>1.0247272727272734</v>
      </c>
      <c r="P15" s="30">
        <f t="shared" si="0"/>
        <v>0.92156783779412332</v>
      </c>
      <c r="Q15" s="10">
        <f t="shared" si="0"/>
        <v>0.99846783625731039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0.3125</v>
      </c>
    </row>
    <row r="17" spans="2:23" ht="22.8" customHeight="1">
      <c r="B17" s="772"/>
      <c r="C17" s="28" t="s">
        <v>36</v>
      </c>
      <c r="D17" s="11">
        <v>0.61944444444444446</v>
      </c>
      <c r="E17" s="11">
        <v>0.56944444444444431</v>
      </c>
      <c r="F17" s="11">
        <v>0.56736111111111098</v>
      </c>
      <c r="G17" s="11">
        <v>0.60833333333333317</v>
      </c>
      <c r="H17" s="11">
        <v>0.61597222222222214</v>
      </c>
      <c r="I17" s="11">
        <v>0.62708333333333321</v>
      </c>
      <c r="J17" s="11">
        <v>0.68194444444444424</v>
      </c>
      <c r="K17" s="11">
        <v>0.65347222222222212</v>
      </c>
      <c r="L17" s="11">
        <v>0.89861111111111103</v>
      </c>
      <c r="M17" s="11">
        <v>0.92708333333333337</v>
      </c>
      <c r="N17" s="11">
        <v>0.89444444444444438</v>
      </c>
      <c r="O17" s="21">
        <v>0.74652777777777779</v>
      </c>
      <c r="P17" s="11">
        <v>0.46041666666666659</v>
      </c>
      <c r="Q17" s="31">
        <v>0.54166666666666663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>
        <v>1</v>
      </c>
      <c r="I20" s="33" t="s">
        <v>15</v>
      </c>
      <c r="J20" s="33">
        <v>1</v>
      </c>
      <c r="K20" s="33">
        <v>1</v>
      </c>
      <c r="L20" s="33" t="s">
        <v>15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776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 t="s">
        <v>15</v>
      </c>
      <c r="K21" s="33">
        <v>2</v>
      </c>
      <c r="L21" s="33" t="s">
        <v>15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18.833333333333332</v>
      </c>
      <c r="E22" s="35">
        <v>17.166666666666668</v>
      </c>
      <c r="F22" s="35">
        <v>14.833333333333334</v>
      </c>
      <c r="G22" s="35">
        <v>7.333333333333333</v>
      </c>
      <c r="H22" s="35">
        <v>6.5</v>
      </c>
      <c r="I22" s="35">
        <v>17.833333333333332</v>
      </c>
      <c r="J22" s="35">
        <v>15</v>
      </c>
      <c r="K22" s="35">
        <v>18.142857142857142</v>
      </c>
      <c r="L22" s="35">
        <v>15.875</v>
      </c>
      <c r="M22" s="35">
        <v>18.75</v>
      </c>
      <c r="N22" s="35">
        <v>17.777777777777779</v>
      </c>
      <c r="O22" s="35">
        <v>8</v>
      </c>
      <c r="P22" s="35">
        <v>12.4</v>
      </c>
      <c r="Q22" s="36">
        <v>10.75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69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222.22222222222223</v>
      </c>
      <c r="E30" s="695">
        <v>916.66666666666663</v>
      </c>
      <c r="F30" s="18">
        <v>853.44827586206895</v>
      </c>
      <c r="G30" s="18">
        <v>939.13043478260863</v>
      </c>
      <c r="H30" s="694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178.70899470899474</v>
      </c>
      <c r="E31" s="7">
        <v>838.55796387520479</v>
      </c>
      <c r="F31" s="7">
        <v>769.88570060207985</v>
      </c>
      <c r="G31" s="7">
        <v>857.15020559505865</v>
      </c>
      <c r="H31" s="694">
        <v>1060.46202033445</v>
      </c>
      <c r="I31" s="403">
        <v>0</v>
      </c>
      <c r="J31" s="7">
        <v>733.83928571428351</v>
      </c>
      <c r="K31" s="7">
        <v>814.97284768211898</v>
      </c>
      <c r="L31" s="7">
        <v>843.03014911462958</v>
      </c>
      <c r="M31" s="8">
        <v>948.82515045266121</v>
      </c>
      <c r="N31" s="27"/>
      <c r="O31" s="27"/>
      <c r="P31" s="27"/>
      <c r="Q31" s="27"/>
    </row>
    <row r="32" spans="2:23" ht="39.9" customHeight="1">
      <c r="B32" s="770"/>
      <c r="C32" s="693" t="s">
        <v>61</v>
      </c>
      <c r="D32" s="44">
        <f t="shared" ref="D32:M32" si="1">D31/D30</f>
        <v>0.80419047619047634</v>
      </c>
      <c r="E32" s="9">
        <f t="shared" si="1"/>
        <v>0.91479050604567802</v>
      </c>
      <c r="F32" s="9">
        <f t="shared" si="1"/>
        <v>0.90208829565496229</v>
      </c>
      <c r="G32" s="9">
        <f t="shared" si="1"/>
        <v>0.91270623743918289</v>
      </c>
      <c r="H32" s="9">
        <f t="shared" si="1"/>
        <v>0.92580017648245638</v>
      </c>
      <c r="I32" s="43">
        <f t="shared" si="1"/>
        <v>0</v>
      </c>
      <c r="J32" s="9">
        <f t="shared" si="1"/>
        <v>0.77831439393939161</v>
      </c>
      <c r="K32" s="9">
        <f t="shared" si="1"/>
        <v>0.86436514148103527</v>
      </c>
      <c r="L32" s="9">
        <f t="shared" si="1"/>
        <v>0.84303014911462959</v>
      </c>
      <c r="M32" s="10">
        <f t="shared" si="1"/>
        <v>0.83461471567595202</v>
      </c>
      <c r="N32" s="27"/>
      <c r="O32" s="27"/>
      <c r="P32" s="27"/>
      <c r="Q32" s="27"/>
    </row>
    <row r="33" spans="2:17" ht="28.8" customHeight="1">
      <c r="B33" s="771" t="s">
        <v>62</v>
      </c>
      <c r="C33" s="693" t="s">
        <v>63</v>
      </c>
      <c r="D33" s="45">
        <v>0.17013888888888887</v>
      </c>
      <c r="E33" s="11">
        <v>0.17222222222222225</v>
      </c>
      <c r="F33" s="11">
        <v>0.3</v>
      </c>
      <c r="G33" s="11">
        <v>2785.7142857142958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693" t="s">
        <v>36</v>
      </c>
      <c r="D34" s="45">
        <v>0.30902777777777779</v>
      </c>
      <c r="E34" s="11">
        <v>0.46388888888888885</v>
      </c>
      <c r="F34" s="11">
        <v>0.40833333333333338</v>
      </c>
      <c r="G34" s="11">
        <v>1109.4117647058808</v>
      </c>
      <c r="H34" s="31">
        <v>0.42638888888888887</v>
      </c>
      <c r="I34" s="22">
        <v>0</v>
      </c>
      <c r="J34" s="11">
        <v>0.78819444444444453</v>
      </c>
      <c r="K34" s="11">
        <v>0.91111111111111109</v>
      </c>
      <c r="L34" s="11">
        <v>0.95486111111111116</v>
      </c>
      <c r="M34" s="12">
        <v>46312.068055555559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37" zoomScale="80" zoomScaleNormal="80" workbookViewId="0">
      <selection activeCell="W59" sqref="W5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1256</v>
      </c>
      <c r="B1" s="320"/>
      <c r="C1" s="321"/>
      <c r="D1" s="322" t="s">
        <v>1257</v>
      </c>
      <c r="E1" s="323">
        <f>SUM(G5:G124)</f>
        <v>92306</v>
      </c>
      <c r="F1" s="324" t="s">
        <v>3</v>
      </c>
      <c r="G1" s="325">
        <f>SUM(H5:H124)</f>
        <v>1700195.6959740263</v>
      </c>
      <c r="H1" s="326" t="s">
        <v>1258</v>
      </c>
      <c r="I1" s="327">
        <f>+J16+J64+J24+J38+J51+J81+J100+J91+J57+J124+J111</f>
        <v>48.81666666666667</v>
      </c>
      <c r="J1" s="871" t="s">
        <v>1259</v>
      </c>
      <c r="K1" s="872"/>
      <c r="L1" s="873"/>
      <c r="M1" s="871" t="s">
        <v>782</v>
      </c>
      <c r="N1" s="872"/>
      <c r="O1" s="872"/>
      <c r="P1" s="872"/>
      <c r="Q1" s="872"/>
      <c r="R1" s="873"/>
    </row>
    <row r="2" spans="1:18" ht="26.25" customHeight="1" thickBot="1">
      <c r="A2" s="877" t="s">
        <v>1260</v>
      </c>
      <c r="B2" s="878"/>
      <c r="C2" s="329"/>
      <c r="D2" s="698" t="s">
        <v>784</v>
      </c>
      <c r="E2" s="330">
        <f>AVERAGE(L16,L24,L38,L51,L100,L111,L91)</f>
        <v>618.39501673370125</v>
      </c>
      <c r="F2" s="331" t="s">
        <v>80</v>
      </c>
      <c r="G2" s="332">
        <f>G1/E1</f>
        <v>18.419124390332442</v>
      </c>
      <c r="H2" s="333" t="s">
        <v>785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1194</v>
      </c>
      <c r="B3" s="881" t="s">
        <v>787</v>
      </c>
      <c r="C3" s="700"/>
      <c r="D3" s="882" t="s">
        <v>1196</v>
      </c>
      <c r="E3" s="882"/>
      <c r="F3" s="883" t="s">
        <v>83</v>
      </c>
      <c r="G3" s="884" t="s">
        <v>1261</v>
      </c>
      <c r="H3" s="885" t="s">
        <v>1262</v>
      </c>
      <c r="I3" s="886" t="s">
        <v>1263</v>
      </c>
      <c r="J3" s="859" t="s">
        <v>1264</v>
      </c>
      <c r="K3" s="861" t="s">
        <v>1265</v>
      </c>
      <c r="L3" s="863" t="s">
        <v>784</v>
      </c>
      <c r="M3" s="888" t="s">
        <v>88</v>
      </c>
      <c r="N3" s="888"/>
      <c r="O3" s="859" t="s">
        <v>168</v>
      </c>
      <c r="P3" s="889" t="s">
        <v>1266</v>
      </c>
      <c r="Q3" s="859" t="s">
        <v>1267</v>
      </c>
      <c r="R3" s="859"/>
    </row>
    <row r="4" spans="1:18" ht="15.75" customHeight="1">
      <c r="A4" s="880"/>
      <c r="B4" s="881"/>
      <c r="C4" s="700"/>
      <c r="D4" s="882"/>
      <c r="E4" s="882"/>
      <c r="F4" s="883"/>
      <c r="G4" s="884"/>
      <c r="H4" s="885"/>
      <c r="I4" s="887"/>
      <c r="J4" s="860"/>
      <c r="K4" s="862"/>
      <c r="L4" s="864"/>
      <c r="M4" s="697" t="s">
        <v>90</v>
      </c>
      <c r="N4" s="697" t="s">
        <v>91</v>
      </c>
      <c r="O4" s="860"/>
      <c r="P4" s="890"/>
      <c r="Q4" s="335" t="s">
        <v>796</v>
      </c>
      <c r="R4" s="335" t="s">
        <v>797</v>
      </c>
    </row>
    <row r="5" spans="1:18">
      <c r="A5" s="865" t="s">
        <v>1268</v>
      </c>
      <c r="B5" s="336" t="s">
        <v>189</v>
      </c>
      <c r="C5" s="336"/>
      <c r="D5" s="337" t="s">
        <v>169</v>
      </c>
      <c r="E5" s="338"/>
      <c r="F5" s="339">
        <v>25.64</v>
      </c>
      <c r="G5" s="415">
        <v>1061</v>
      </c>
      <c r="H5" s="340">
        <f>F5*G5</f>
        <v>27204.04</v>
      </c>
      <c r="I5" s="702"/>
      <c r="J5" s="341">
        <v>10</v>
      </c>
      <c r="K5" s="342">
        <f t="shared" ref="K5:K8" si="0">G5/P5*60</f>
        <v>1414.6666666666667</v>
      </c>
      <c r="L5" s="343">
        <f t="shared" ref="L5:L8" si="1">K5/J5</f>
        <v>141.46666666666667</v>
      </c>
      <c r="M5" s="344">
        <v>0.3125</v>
      </c>
      <c r="N5" s="344">
        <v>0.34375</v>
      </c>
      <c r="O5" s="335">
        <v>5</v>
      </c>
      <c r="P5" s="704">
        <f t="shared" ref="P5:P8" si="2">(N5-M5)*24*60</f>
        <v>45</v>
      </c>
      <c r="Q5" s="345"/>
      <c r="R5" s="345"/>
    </row>
    <row r="6" spans="1:18">
      <c r="A6" s="865"/>
      <c r="B6" s="336" t="s">
        <v>165</v>
      </c>
      <c r="C6" s="336"/>
      <c r="D6" s="337" t="s">
        <v>1009</v>
      </c>
      <c r="E6" s="338"/>
      <c r="F6" s="339">
        <v>28.57</v>
      </c>
      <c r="G6" s="415">
        <v>952</v>
      </c>
      <c r="H6" s="340">
        <f t="shared" ref="H6:H15" si="3">F6*G6</f>
        <v>27198.639999999999</v>
      </c>
      <c r="I6" s="702"/>
      <c r="J6" s="341">
        <v>9</v>
      </c>
      <c r="K6" s="342">
        <f t="shared" si="0"/>
        <v>1428.0000000000023</v>
      </c>
      <c r="L6" s="343">
        <f t="shared" si="1"/>
        <v>158.66666666666691</v>
      </c>
      <c r="M6" s="344">
        <v>0.34722222222222227</v>
      </c>
      <c r="N6" s="344">
        <v>0.375</v>
      </c>
      <c r="O6" s="335">
        <v>5</v>
      </c>
      <c r="P6" s="704">
        <f t="shared" si="2"/>
        <v>39.999999999999936</v>
      </c>
      <c r="Q6" s="335"/>
      <c r="R6" s="335"/>
    </row>
    <row r="7" spans="1:18">
      <c r="A7" s="865"/>
      <c r="B7" s="336" t="s">
        <v>189</v>
      </c>
      <c r="C7" s="336"/>
      <c r="D7" s="337" t="s">
        <v>170</v>
      </c>
      <c r="E7" s="338"/>
      <c r="F7" s="339">
        <v>29.85</v>
      </c>
      <c r="G7" s="415">
        <v>2792</v>
      </c>
      <c r="H7" s="340">
        <f t="shared" si="3"/>
        <v>83341.2</v>
      </c>
      <c r="I7" s="702"/>
      <c r="J7" s="341">
        <v>12</v>
      </c>
      <c r="K7" s="342">
        <f t="shared" si="0"/>
        <v>1763.3684210526319</v>
      </c>
      <c r="L7" s="343">
        <f t="shared" si="1"/>
        <v>146.94736842105266</v>
      </c>
      <c r="M7" s="344">
        <v>0.41666666666666669</v>
      </c>
      <c r="N7" s="344">
        <v>0.4826388888888889</v>
      </c>
      <c r="O7" s="335">
        <v>5</v>
      </c>
      <c r="P7" s="704">
        <f t="shared" si="2"/>
        <v>94.999999999999986</v>
      </c>
      <c r="Q7" s="345"/>
      <c r="R7" s="345"/>
    </row>
    <row r="8" spans="1:18">
      <c r="A8" s="865"/>
      <c r="B8" s="336" t="s">
        <v>189</v>
      </c>
      <c r="C8" s="336"/>
      <c r="D8" s="337" t="s">
        <v>171</v>
      </c>
      <c r="E8" s="338"/>
      <c r="F8" s="339">
        <v>29.52</v>
      </c>
      <c r="G8" s="415">
        <v>2432</v>
      </c>
      <c r="H8" s="340">
        <f t="shared" si="3"/>
        <v>71792.639999999999</v>
      </c>
      <c r="I8" s="702"/>
      <c r="J8" s="341">
        <v>12</v>
      </c>
      <c r="K8" s="342">
        <f t="shared" si="0"/>
        <v>1824.0000000000009</v>
      </c>
      <c r="L8" s="343">
        <f t="shared" si="1"/>
        <v>152.00000000000009</v>
      </c>
      <c r="M8" s="344">
        <v>0.4861111111111111</v>
      </c>
      <c r="N8" s="344">
        <v>0.54166666666666663</v>
      </c>
      <c r="O8" s="335">
        <v>5</v>
      </c>
      <c r="P8" s="704">
        <f t="shared" si="2"/>
        <v>79.999999999999957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02"/>
      <c r="J9" s="341"/>
      <c r="K9" s="342"/>
      <c r="L9" s="343"/>
      <c r="M9" s="344"/>
      <c r="N9" s="344"/>
      <c r="O9" s="335"/>
      <c r="P9" s="704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02"/>
      <c r="J10" s="341"/>
      <c r="K10" s="342"/>
      <c r="L10" s="343"/>
      <c r="M10" s="344"/>
      <c r="N10" s="344"/>
      <c r="O10" s="335"/>
      <c r="P10" s="704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02"/>
      <c r="J11" s="341"/>
      <c r="K11" s="342"/>
      <c r="L11" s="343"/>
      <c r="M11" s="344"/>
      <c r="N11" s="344"/>
      <c r="O11" s="335"/>
      <c r="P11" s="704"/>
      <c r="Q11" s="345"/>
      <c r="R11" s="345"/>
    </row>
    <row r="12" spans="1:18">
      <c r="A12" s="866"/>
      <c r="B12" s="336">
        <v>0</v>
      </c>
      <c r="C12" s="701"/>
      <c r="D12" s="337"/>
      <c r="E12" s="338"/>
      <c r="F12" s="339" t="s">
        <v>161</v>
      </c>
      <c r="G12" s="699"/>
      <c r="H12" s="340">
        <f t="shared" si="3"/>
        <v>0</v>
      </c>
      <c r="I12" s="702"/>
      <c r="J12" s="341"/>
      <c r="K12" s="342"/>
      <c r="L12" s="343"/>
      <c r="M12" s="344"/>
      <c r="N12" s="344"/>
      <c r="O12" s="335"/>
      <c r="P12" s="704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02"/>
      <c r="J13" s="341"/>
      <c r="K13" s="342"/>
      <c r="L13" s="343"/>
      <c r="M13" s="344"/>
      <c r="N13" s="344"/>
      <c r="O13" s="335"/>
      <c r="P13" s="704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02"/>
      <c r="J14" s="341"/>
      <c r="K14" s="342"/>
      <c r="L14" s="343"/>
      <c r="M14" s="344"/>
      <c r="N14" s="344"/>
      <c r="O14" s="335"/>
      <c r="P14" s="704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02"/>
      <c r="J15" s="341"/>
      <c r="K15" s="342"/>
      <c r="L15" s="343"/>
      <c r="M15" s="344"/>
      <c r="N15" s="344"/>
      <c r="O15" s="335"/>
      <c r="P15" s="704"/>
      <c r="Q15" s="335"/>
      <c r="R15" s="335"/>
    </row>
    <row r="16" spans="1:18" ht="15.75" customHeight="1">
      <c r="A16" s="867"/>
      <c r="B16" s="336">
        <v>0</v>
      </c>
      <c r="C16" s="349" t="s">
        <v>799</v>
      </c>
      <c r="D16" s="850" t="s">
        <v>868</v>
      </c>
      <c r="E16" s="850"/>
      <c r="F16" s="350"/>
      <c r="G16" s="351"/>
      <c r="H16" s="352"/>
      <c r="I16" s="353"/>
      <c r="J16" s="354">
        <f>AVERAGE(J5:J15)</f>
        <v>10.75</v>
      </c>
      <c r="K16" s="354">
        <f>AVERAGE(K5:K15)</f>
        <v>1607.5087719298253</v>
      </c>
      <c r="L16" s="355">
        <f>AVERAGE(L5:L15)</f>
        <v>149.77017543859657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800</v>
      </c>
      <c r="B17" s="336">
        <v>0</v>
      </c>
      <c r="C17" s="701"/>
      <c r="D17" s="337" t="s">
        <v>173</v>
      </c>
      <c r="E17" s="337"/>
      <c r="F17" s="339" t="s">
        <v>161</v>
      </c>
      <c r="G17" s="700">
        <v>2432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1621.3333333333333</v>
      </c>
      <c r="L17" s="343">
        <f>K17/J17</f>
        <v>180.14814814814815</v>
      </c>
      <c r="M17" s="344">
        <v>0.17013888888888887</v>
      </c>
      <c r="N17" s="344">
        <v>0.23263888888888887</v>
      </c>
      <c r="O17" s="335">
        <v>5</v>
      </c>
      <c r="P17" s="704">
        <f>(N17-M17)*24*60</f>
        <v>90</v>
      </c>
      <c r="Q17" s="335"/>
      <c r="R17" s="335"/>
    </row>
    <row r="18" spans="1:18" ht="15.75" customHeight="1">
      <c r="A18" s="868"/>
      <c r="B18" s="336">
        <v>0</v>
      </c>
      <c r="C18" s="701"/>
      <c r="D18" s="337" t="s">
        <v>172</v>
      </c>
      <c r="E18" s="337"/>
      <c r="F18" s="339" t="s">
        <v>161</v>
      </c>
      <c r="G18" s="699">
        <v>2792</v>
      </c>
      <c r="H18" s="340">
        <f t="shared" si="4"/>
        <v>0</v>
      </c>
      <c r="I18" s="702"/>
      <c r="J18" s="341">
        <v>9</v>
      </c>
      <c r="K18" s="342">
        <f t="shared" si="5"/>
        <v>1595.4285714285718</v>
      </c>
      <c r="L18" s="343">
        <f t="shared" ref="L18" si="6">K18/J18</f>
        <v>177.26984126984132</v>
      </c>
      <c r="M18" s="344">
        <v>0.23611111111111113</v>
      </c>
      <c r="N18" s="344">
        <v>0.30902777777777779</v>
      </c>
      <c r="O18" s="335">
        <v>5</v>
      </c>
      <c r="P18" s="704">
        <f t="shared" ref="P18" si="7">(N18-M18)*24*60</f>
        <v>104.99999999999999</v>
      </c>
      <c r="Q18" s="345"/>
      <c r="R18" s="345"/>
    </row>
    <row r="19" spans="1:18" ht="15.75" customHeight="1">
      <c r="A19" s="868"/>
      <c r="B19" s="336">
        <v>0</v>
      </c>
      <c r="C19" s="701"/>
      <c r="D19" s="337"/>
      <c r="E19" s="337"/>
      <c r="F19" s="339" t="s">
        <v>161</v>
      </c>
      <c r="G19" s="699"/>
      <c r="H19" s="340">
        <f t="shared" si="4"/>
        <v>0</v>
      </c>
      <c r="I19" s="702"/>
      <c r="J19" s="341"/>
      <c r="K19" s="342"/>
      <c r="L19" s="343"/>
      <c r="M19" s="344"/>
      <c r="N19" s="344"/>
      <c r="O19" s="335"/>
      <c r="P19" s="704"/>
      <c r="Q19" s="345"/>
      <c r="R19" s="345"/>
    </row>
    <row r="20" spans="1:18" ht="15.75" customHeight="1">
      <c r="A20" s="869"/>
      <c r="B20" s="336">
        <v>0</v>
      </c>
      <c r="C20" s="701"/>
      <c r="D20" s="337"/>
      <c r="E20" s="337"/>
      <c r="F20" s="339" t="s">
        <v>161</v>
      </c>
      <c r="G20" s="699"/>
      <c r="H20" s="340"/>
      <c r="I20" s="702"/>
      <c r="J20" s="341"/>
      <c r="K20" s="342"/>
      <c r="L20" s="343"/>
      <c r="M20" s="344"/>
      <c r="N20" s="344"/>
      <c r="O20" s="335"/>
      <c r="P20" s="704"/>
      <c r="Q20" s="345"/>
      <c r="R20" s="345"/>
    </row>
    <row r="21" spans="1:18" ht="15.75" customHeight="1">
      <c r="A21" s="869"/>
      <c r="B21" s="336">
        <v>0</v>
      </c>
      <c r="C21" s="701"/>
      <c r="D21" s="337"/>
      <c r="E21" s="337"/>
      <c r="F21" s="339" t="s">
        <v>161</v>
      </c>
      <c r="G21" s="699"/>
      <c r="H21" s="340"/>
      <c r="I21" s="702"/>
      <c r="J21" s="341"/>
      <c r="K21" s="342"/>
      <c r="L21" s="343"/>
      <c r="M21" s="344"/>
      <c r="N21" s="344"/>
      <c r="O21" s="335"/>
      <c r="P21" s="704"/>
      <c r="Q21" s="345"/>
      <c r="R21" s="345"/>
    </row>
    <row r="22" spans="1:18" ht="15.75" customHeight="1">
      <c r="A22" s="869"/>
      <c r="B22" s="336">
        <v>0</v>
      </c>
      <c r="C22" s="701"/>
      <c r="D22" s="337"/>
      <c r="E22" s="338"/>
      <c r="F22" s="339" t="s">
        <v>161</v>
      </c>
      <c r="G22" s="699"/>
      <c r="H22" s="340">
        <f t="shared" si="4"/>
        <v>0</v>
      </c>
      <c r="I22" s="702"/>
      <c r="J22" s="341"/>
      <c r="K22" s="342"/>
      <c r="L22" s="343"/>
      <c r="M22" s="344"/>
      <c r="N22" s="344"/>
      <c r="O22" s="335"/>
      <c r="P22" s="704"/>
      <c r="Q22" s="335"/>
      <c r="R22" s="335"/>
    </row>
    <row r="23" spans="1:18" ht="15.75" customHeight="1">
      <c r="A23" s="869"/>
      <c r="B23" s="336">
        <v>0</v>
      </c>
      <c r="C23" s="701"/>
      <c r="D23" s="337"/>
      <c r="E23" s="338"/>
      <c r="F23" s="339" t="s">
        <v>161</v>
      </c>
      <c r="G23" s="699"/>
      <c r="H23" s="340">
        <f t="shared" si="4"/>
        <v>0</v>
      </c>
      <c r="I23" s="702"/>
      <c r="J23" s="341"/>
      <c r="K23" s="342"/>
      <c r="L23" s="343"/>
      <c r="M23" s="344"/>
      <c r="N23" s="344"/>
      <c r="O23" s="335"/>
      <c r="P23" s="704"/>
      <c r="Q23" s="335"/>
      <c r="R23" s="335"/>
    </row>
    <row r="24" spans="1:18" ht="17.399999999999999" customHeight="1">
      <c r="A24" s="870"/>
      <c r="B24" s="336">
        <v>0</v>
      </c>
      <c r="C24" s="204" t="s">
        <v>1269</v>
      </c>
      <c r="D24" s="850" t="s">
        <v>868</v>
      </c>
      <c r="E24" s="850"/>
      <c r="F24" s="350"/>
      <c r="G24" s="358"/>
      <c r="H24" s="352"/>
      <c r="I24" s="353"/>
      <c r="J24" s="354">
        <f>AVERAGE(J17:J23)</f>
        <v>9</v>
      </c>
      <c r="K24" s="354">
        <f>AVERAGE(K17:K23)</f>
        <v>1608.3809523809525</v>
      </c>
      <c r="L24" s="355">
        <f>AVERAGE(L17:L23)</f>
        <v>178.70899470899474</v>
      </c>
      <c r="M24" s="344"/>
      <c r="N24" s="344"/>
      <c r="O24" s="335"/>
      <c r="P24" s="335"/>
      <c r="Q24" s="335"/>
      <c r="R24" s="335"/>
    </row>
    <row r="25" spans="1:18">
      <c r="A25" s="857" t="s">
        <v>1270</v>
      </c>
      <c r="B25" s="336" t="s">
        <v>165</v>
      </c>
      <c r="C25" s="359"/>
      <c r="D25" s="360" t="s">
        <v>174</v>
      </c>
      <c r="E25" s="361"/>
      <c r="F25" s="339">
        <v>18.53</v>
      </c>
      <c r="G25" s="700">
        <v>1758</v>
      </c>
      <c r="H25" s="340">
        <f t="shared" ref="H25:H37" si="8">F25*G25</f>
        <v>32575.74</v>
      </c>
      <c r="I25" s="702"/>
      <c r="J25" s="341">
        <v>3</v>
      </c>
      <c r="K25" s="342">
        <f t="shared" ref="K25:K29" si="9">G25/P25*60</f>
        <v>2930.0000000000041</v>
      </c>
      <c r="L25" s="343">
        <f t="shared" ref="L25:L29" si="10">K25/J25</f>
        <v>976.66666666666799</v>
      </c>
      <c r="M25" s="344">
        <v>0.17222222222222225</v>
      </c>
      <c r="N25" s="344">
        <v>0.19722222222222222</v>
      </c>
      <c r="O25" s="335">
        <v>8</v>
      </c>
      <c r="P25" s="704">
        <f>(N25-M25)*24*60</f>
        <v>35.99999999999995</v>
      </c>
      <c r="Q25" s="345"/>
      <c r="R25" s="345"/>
    </row>
    <row r="26" spans="1:18">
      <c r="A26" s="857"/>
      <c r="B26" s="336" t="s">
        <v>165</v>
      </c>
      <c r="C26" s="359"/>
      <c r="D26" s="337" t="s">
        <v>1271</v>
      </c>
      <c r="E26" s="362"/>
      <c r="F26" s="339">
        <v>18.18</v>
      </c>
      <c r="G26" s="700">
        <v>2674</v>
      </c>
      <c r="H26" s="340">
        <f t="shared" si="8"/>
        <v>48613.32</v>
      </c>
      <c r="I26" s="702"/>
      <c r="J26" s="341">
        <v>4</v>
      </c>
      <c r="K26" s="342">
        <f t="shared" si="9"/>
        <v>2766.206896551726</v>
      </c>
      <c r="L26" s="343">
        <f t="shared" si="10"/>
        <v>691.5517241379315</v>
      </c>
      <c r="M26" s="344">
        <v>0.4236111111111111</v>
      </c>
      <c r="N26" s="344">
        <v>0.46388888888888885</v>
      </c>
      <c r="O26" s="335">
        <v>22</v>
      </c>
      <c r="P26" s="704">
        <f>(N26-M26)*24*60</f>
        <v>57.999999999999957</v>
      </c>
      <c r="Q26" s="345"/>
      <c r="R26" s="345"/>
    </row>
    <row r="27" spans="1:18">
      <c r="A27" s="857"/>
      <c r="B27" s="336" t="s">
        <v>189</v>
      </c>
      <c r="C27" s="359"/>
      <c r="D27" s="360" t="s">
        <v>803</v>
      </c>
      <c r="E27" s="362"/>
      <c r="F27" s="339">
        <v>22.32</v>
      </c>
      <c r="G27" s="700">
        <v>1377</v>
      </c>
      <c r="H27" s="340">
        <f t="shared" si="8"/>
        <v>30734.639999999999</v>
      </c>
      <c r="I27" s="702"/>
      <c r="J27" s="341">
        <v>4</v>
      </c>
      <c r="K27" s="342">
        <f t="shared" si="9"/>
        <v>3060.0000000000018</v>
      </c>
      <c r="L27" s="343">
        <f t="shared" si="10"/>
        <v>765.00000000000045</v>
      </c>
      <c r="M27" s="344">
        <v>0.2076388888888889</v>
      </c>
      <c r="N27" s="344">
        <v>0.22638888888888889</v>
      </c>
      <c r="O27" s="335">
        <v>15</v>
      </c>
      <c r="P27" s="704">
        <f t="shared" ref="P27:P29" si="11">(N27-M27)*24*60</f>
        <v>26.999999999999986</v>
      </c>
      <c r="Q27" s="345"/>
      <c r="R27" s="345"/>
    </row>
    <row r="28" spans="1:18">
      <c r="A28" s="857"/>
      <c r="B28" s="336" t="s">
        <v>165</v>
      </c>
      <c r="C28" s="701"/>
      <c r="D28" s="361" t="s">
        <v>804</v>
      </c>
      <c r="E28" s="362"/>
      <c r="F28" s="339">
        <v>17.890909090909091</v>
      </c>
      <c r="G28" s="700">
        <v>1913</v>
      </c>
      <c r="H28" s="340">
        <f t="shared" si="8"/>
        <v>34225.30909090909</v>
      </c>
      <c r="I28" s="702"/>
      <c r="J28" s="341">
        <v>3</v>
      </c>
      <c r="K28" s="342">
        <f t="shared" si="9"/>
        <v>3279.428571428572</v>
      </c>
      <c r="L28" s="343">
        <f t="shared" si="10"/>
        <v>1093.1428571428573</v>
      </c>
      <c r="M28" s="344">
        <v>0.24027777777777778</v>
      </c>
      <c r="N28" s="344">
        <v>0.26458333333333334</v>
      </c>
      <c r="O28" s="335">
        <v>20</v>
      </c>
      <c r="P28" s="704">
        <f t="shared" si="11"/>
        <v>34.999999999999993</v>
      </c>
      <c r="Q28" s="345"/>
      <c r="R28" s="345"/>
    </row>
    <row r="29" spans="1:18">
      <c r="A29" s="857"/>
      <c r="B29" s="336" t="s">
        <v>189</v>
      </c>
      <c r="C29" s="700"/>
      <c r="D29" s="337" t="s">
        <v>175</v>
      </c>
      <c r="E29" s="362"/>
      <c r="F29" s="339">
        <v>18.77</v>
      </c>
      <c r="G29" s="700">
        <v>622</v>
      </c>
      <c r="H29" s="340">
        <f t="shared" si="8"/>
        <v>11674.94</v>
      </c>
      <c r="I29" s="702"/>
      <c r="J29" s="341">
        <v>4</v>
      </c>
      <c r="K29" s="342">
        <f t="shared" si="9"/>
        <v>2665.7142857142649</v>
      </c>
      <c r="L29" s="343">
        <f t="shared" si="10"/>
        <v>666.42857142856622</v>
      </c>
      <c r="M29" s="344">
        <v>0.27638888888888885</v>
      </c>
      <c r="N29" s="344">
        <v>0.28611111111111115</v>
      </c>
      <c r="O29" s="335">
        <v>17</v>
      </c>
      <c r="P29" s="704">
        <f t="shared" si="11"/>
        <v>14.00000000000011</v>
      </c>
      <c r="Q29" s="345"/>
      <c r="R29" s="345"/>
    </row>
    <row r="30" spans="1:18">
      <c r="A30" s="857"/>
      <c r="B30" s="336">
        <v>0</v>
      </c>
      <c r="C30" s="700"/>
      <c r="D30" s="360"/>
      <c r="E30" s="362"/>
      <c r="F30" s="339" t="s">
        <v>161</v>
      </c>
      <c r="G30" s="700"/>
      <c r="H30" s="340">
        <f t="shared" si="8"/>
        <v>0</v>
      </c>
      <c r="I30" s="702"/>
      <c r="J30" s="341"/>
      <c r="K30" s="342"/>
      <c r="L30" s="343"/>
      <c r="M30" s="344"/>
      <c r="N30" s="344"/>
      <c r="O30" s="335"/>
      <c r="P30" s="704"/>
      <c r="Q30" s="345"/>
      <c r="R30" s="345"/>
    </row>
    <row r="31" spans="1:18" ht="15.75" customHeight="1">
      <c r="A31" s="857"/>
      <c r="B31" s="336">
        <v>0</v>
      </c>
      <c r="C31" s="701"/>
      <c r="D31" s="360"/>
      <c r="E31" s="362"/>
      <c r="F31" s="339" t="s">
        <v>161</v>
      </c>
      <c r="G31" s="700"/>
      <c r="H31" s="340">
        <f t="shared" si="8"/>
        <v>0</v>
      </c>
      <c r="I31" s="702"/>
      <c r="J31" s="341"/>
      <c r="K31" s="342"/>
      <c r="L31" s="343"/>
      <c r="M31" s="344"/>
      <c r="N31" s="344"/>
      <c r="O31" s="335"/>
      <c r="P31" s="704"/>
      <c r="Q31" s="345"/>
      <c r="R31" s="345"/>
    </row>
    <row r="32" spans="1:18">
      <c r="A32" s="857"/>
      <c r="B32" s="336">
        <v>0</v>
      </c>
      <c r="C32" s="701"/>
      <c r="D32" s="360"/>
      <c r="E32" s="338"/>
      <c r="F32" s="339" t="s">
        <v>161</v>
      </c>
      <c r="G32" s="700"/>
      <c r="H32" s="340">
        <f t="shared" si="8"/>
        <v>0</v>
      </c>
      <c r="I32" s="702"/>
      <c r="J32" s="341"/>
      <c r="K32" s="342"/>
      <c r="L32" s="343"/>
      <c r="M32" s="344"/>
      <c r="N32" s="344"/>
      <c r="O32" s="335"/>
      <c r="P32" s="704"/>
      <c r="Q32" s="345"/>
      <c r="R32" s="345"/>
    </row>
    <row r="33" spans="1:18">
      <c r="A33" s="857"/>
      <c r="B33" s="336">
        <v>0</v>
      </c>
      <c r="C33" s="700"/>
      <c r="D33" s="363"/>
      <c r="E33" s="362"/>
      <c r="F33" s="339" t="s">
        <v>161</v>
      </c>
      <c r="G33" s="700"/>
      <c r="H33" s="340">
        <f t="shared" si="8"/>
        <v>0</v>
      </c>
      <c r="I33" s="702"/>
      <c r="J33" s="341"/>
      <c r="K33" s="342"/>
      <c r="L33" s="343"/>
      <c r="M33" s="344"/>
      <c r="N33" s="344"/>
      <c r="O33" s="335"/>
      <c r="P33" s="704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02"/>
      <c r="J34" s="341"/>
      <c r="K34" s="342"/>
      <c r="L34" s="343"/>
      <c r="M34" s="344"/>
      <c r="N34" s="344"/>
      <c r="O34" s="335"/>
      <c r="P34" s="704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02"/>
      <c r="J35" s="341"/>
      <c r="K35" s="342"/>
      <c r="L35" s="343"/>
      <c r="M35" s="344"/>
      <c r="N35" s="344"/>
      <c r="O35" s="335"/>
      <c r="P35" s="704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02"/>
      <c r="J36" s="341"/>
      <c r="K36" s="342"/>
      <c r="L36" s="343"/>
      <c r="M36" s="344"/>
      <c r="N36" s="344"/>
      <c r="O36" s="335"/>
      <c r="P36" s="704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02"/>
      <c r="J37" s="341"/>
      <c r="K37" s="342"/>
      <c r="L37" s="343"/>
      <c r="M37" s="344"/>
      <c r="N37" s="344"/>
      <c r="O37" s="335"/>
      <c r="P37" s="704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3.6</v>
      </c>
      <c r="K38" s="354">
        <f>AVERAGE(K25:K37)</f>
        <v>2940.2699507389138</v>
      </c>
      <c r="L38" s="355">
        <f>AVERAGE(L25:L37)</f>
        <v>838.55796387520479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865</v>
      </c>
      <c r="B39" s="336" t="s">
        <v>165</v>
      </c>
      <c r="C39" s="701"/>
      <c r="D39" s="360" t="s">
        <v>866</v>
      </c>
      <c r="E39" s="338"/>
      <c r="F39" s="339">
        <v>16.66</v>
      </c>
      <c r="G39" s="700">
        <v>3810</v>
      </c>
      <c r="H39" s="340">
        <f t="shared" ref="H39:H47" si="12">F39*G39</f>
        <v>63474.6</v>
      </c>
      <c r="I39" s="702"/>
      <c r="J39" s="341">
        <v>4</v>
      </c>
      <c r="K39" s="342">
        <f t="shared" ref="K39:K40" si="13">G39/P39*60</f>
        <v>2857.4999999999991</v>
      </c>
      <c r="L39" s="343">
        <f t="shared" ref="L39:L40" si="14">K39/J39</f>
        <v>714.37499999999977</v>
      </c>
      <c r="M39" s="344">
        <v>0.3527777777777778</v>
      </c>
      <c r="N39" s="344">
        <v>0.40833333333333338</v>
      </c>
      <c r="O39" s="335">
        <v>18</v>
      </c>
      <c r="P39" s="704">
        <f t="shared" ref="P39:P40" si="15">(N39-M39)*24*60</f>
        <v>80.000000000000028</v>
      </c>
      <c r="Q39" s="345"/>
      <c r="R39" s="345"/>
    </row>
    <row r="40" spans="1:18">
      <c r="A40" s="847"/>
      <c r="B40" s="336" t="s">
        <v>165</v>
      </c>
      <c r="C40" s="701"/>
      <c r="D40" s="361" t="s">
        <v>867</v>
      </c>
      <c r="E40" s="338"/>
      <c r="F40" s="339">
        <v>22.95</v>
      </c>
      <c r="G40" s="700">
        <v>2926</v>
      </c>
      <c r="H40" s="340">
        <f t="shared" si="12"/>
        <v>67151.7</v>
      </c>
      <c r="I40" s="702"/>
      <c r="J40" s="341">
        <v>4</v>
      </c>
      <c r="K40" s="342">
        <f t="shared" si="13"/>
        <v>3026.8965517241404</v>
      </c>
      <c r="L40" s="343">
        <f t="shared" si="14"/>
        <v>756.7241379310351</v>
      </c>
      <c r="M40" s="344">
        <v>0.3</v>
      </c>
      <c r="N40" s="344">
        <v>0.34027777777777773</v>
      </c>
      <c r="O40" s="335">
        <v>20</v>
      </c>
      <c r="P40" s="704">
        <f t="shared" si="15"/>
        <v>57.999999999999957</v>
      </c>
      <c r="Q40" s="345"/>
      <c r="R40" s="345"/>
    </row>
    <row r="41" spans="1:18">
      <c r="A41" s="847"/>
      <c r="B41" s="336">
        <v>0</v>
      </c>
      <c r="C41" s="701"/>
      <c r="D41" s="361"/>
      <c r="E41" s="338"/>
      <c r="F41" s="339" t="s">
        <v>161</v>
      </c>
      <c r="G41" s="700"/>
      <c r="H41" s="340">
        <f t="shared" si="12"/>
        <v>0</v>
      </c>
      <c r="I41" s="702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701"/>
      <c r="D42" s="361"/>
      <c r="E42" s="338"/>
      <c r="F42" s="339" t="s">
        <v>161</v>
      </c>
      <c r="G42" s="700"/>
      <c r="H42" s="340">
        <f t="shared" si="12"/>
        <v>0</v>
      </c>
      <c r="I42" s="702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701"/>
      <c r="D43" s="363"/>
      <c r="E43" s="338"/>
      <c r="F43" s="339" t="s">
        <v>161</v>
      </c>
      <c r="G43" s="700"/>
      <c r="H43" s="340">
        <f t="shared" si="12"/>
        <v>0</v>
      </c>
      <c r="I43" s="702"/>
      <c r="J43" s="341"/>
      <c r="K43" s="342"/>
      <c r="L43" s="343"/>
      <c r="M43" s="344"/>
      <c r="N43" s="344"/>
      <c r="O43" s="335"/>
      <c r="P43" s="704"/>
      <c r="Q43" s="345"/>
      <c r="R43" s="345"/>
    </row>
    <row r="44" spans="1:18">
      <c r="A44" s="847"/>
      <c r="B44" s="336">
        <v>0</v>
      </c>
      <c r="C44" s="701"/>
      <c r="D44" s="361"/>
      <c r="E44" s="367"/>
      <c r="F44" s="339" t="s">
        <v>161</v>
      </c>
      <c r="G44" s="368"/>
      <c r="H44" s="369">
        <f t="shared" si="12"/>
        <v>0</v>
      </c>
      <c r="I44" s="703"/>
      <c r="J44" s="341"/>
      <c r="K44" s="342"/>
      <c r="L44" s="343"/>
      <c r="M44" s="344"/>
      <c r="N44" s="344"/>
      <c r="O44" s="335"/>
      <c r="P44" s="704"/>
      <c r="Q44" s="345"/>
      <c r="R44" s="345"/>
    </row>
    <row r="45" spans="1:18">
      <c r="A45" s="847"/>
      <c r="B45" s="336">
        <v>0</v>
      </c>
      <c r="C45" s="701"/>
      <c r="D45" s="361"/>
      <c r="E45" s="362"/>
      <c r="F45" s="339" t="s">
        <v>161</v>
      </c>
      <c r="G45" s="700"/>
      <c r="H45" s="340">
        <f t="shared" si="12"/>
        <v>0</v>
      </c>
      <c r="I45" s="702"/>
      <c r="J45" s="341"/>
      <c r="K45" s="342"/>
      <c r="L45" s="343"/>
      <c r="M45" s="344"/>
      <c r="N45" s="344"/>
      <c r="O45" s="335"/>
      <c r="P45" s="704"/>
      <c r="Q45" s="345"/>
      <c r="R45" s="345"/>
    </row>
    <row r="46" spans="1:18">
      <c r="A46" s="847"/>
      <c r="B46" s="336">
        <v>0</v>
      </c>
      <c r="C46" s="701"/>
      <c r="D46" s="363"/>
      <c r="E46" s="367"/>
      <c r="F46" s="339" t="s">
        <v>161</v>
      </c>
      <c r="G46" s="368"/>
      <c r="H46" s="369">
        <f t="shared" si="12"/>
        <v>0</v>
      </c>
      <c r="I46" s="703"/>
      <c r="J46" s="341"/>
      <c r="K46" s="342"/>
      <c r="L46" s="343"/>
      <c r="M46" s="344"/>
      <c r="N46" s="344"/>
      <c r="O46" s="335"/>
      <c r="P46" s="704"/>
      <c r="Q46" s="345"/>
      <c r="R46" s="345"/>
    </row>
    <row r="47" spans="1:18">
      <c r="A47" s="847"/>
      <c r="B47" s="336">
        <v>0</v>
      </c>
      <c r="C47" s="701"/>
      <c r="D47" s="361"/>
      <c r="E47" s="362"/>
      <c r="F47" s="339" t="s">
        <v>161</v>
      </c>
      <c r="G47" s="700"/>
      <c r="H47" s="340">
        <f t="shared" si="12"/>
        <v>0</v>
      </c>
      <c r="I47" s="702"/>
      <c r="J47" s="341"/>
      <c r="K47" s="342"/>
      <c r="L47" s="343"/>
      <c r="M47" s="344"/>
      <c r="N47" s="344"/>
      <c r="O47" s="335"/>
      <c r="P47" s="704"/>
      <c r="Q47" s="345"/>
      <c r="R47" s="345"/>
    </row>
    <row r="48" spans="1:18">
      <c r="A48" s="848"/>
      <c r="B48" s="336">
        <v>0</v>
      </c>
      <c r="C48" s="700"/>
      <c r="D48" s="361"/>
      <c r="E48" s="370"/>
      <c r="F48" s="339" t="s">
        <v>161</v>
      </c>
      <c r="G48" s="700"/>
      <c r="H48" s="340"/>
      <c r="I48" s="702"/>
      <c r="J48" s="341"/>
      <c r="K48" s="342"/>
      <c r="L48" s="343"/>
      <c r="M48" s="344"/>
      <c r="N48" s="344"/>
      <c r="O48" s="335"/>
      <c r="P48" s="704"/>
      <c r="Q48" s="345"/>
      <c r="R48" s="345"/>
    </row>
    <row r="49" spans="1:18">
      <c r="A49" s="848"/>
      <c r="B49" s="336">
        <v>0</v>
      </c>
      <c r="C49" s="700"/>
      <c r="D49" s="360"/>
      <c r="E49" s="371"/>
      <c r="F49" s="339" t="s">
        <v>161</v>
      </c>
      <c r="G49" s="335"/>
      <c r="H49" s="369">
        <f>F49*G49</f>
        <v>0</v>
      </c>
      <c r="I49" s="704"/>
      <c r="J49" s="341"/>
      <c r="K49" s="342"/>
      <c r="L49" s="343"/>
      <c r="M49" s="344"/>
      <c r="N49" s="344"/>
      <c r="O49" s="335"/>
      <c r="P49" s="704"/>
      <c r="Q49" s="345"/>
      <c r="R49" s="345"/>
    </row>
    <row r="50" spans="1:18">
      <c r="A50" s="848"/>
      <c r="B50" s="336">
        <v>0</v>
      </c>
      <c r="C50" s="700"/>
      <c r="D50" s="361"/>
      <c r="E50" s="371"/>
      <c r="F50" s="339" t="s">
        <v>161</v>
      </c>
      <c r="G50" s="335"/>
      <c r="H50" s="369">
        <f>F50*G50</f>
        <v>0</v>
      </c>
      <c r="I50" s="704"/>
      <c r="J50" s="341"/>
      <c r="K50" s="342"/>
      <c r="L50" s="343"/>
      <c r="M50" s="344"/>
      <c r="N50" s="344"/>
      <c r="O50" s="335"/>
      <c r="P50" s="704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868</v>
      </c>
      <c r="E51" s="850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2941.5555008210176</v>
      </c>
      <c r="L51" s="355">
        <f>AVERAGE(L38:L50)</f>
        <v>769.88570060207985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869</v>
      </c>
      <c r="B52" s="336" t="s">
        <v>165</v>
      </c>
      <c r="C52" s="701"/>
      <c r="D52" s="361" t="s">
        <v>177</v>
      </c>
      <c r="E52" s="375"/>
      <c r="F52" s="339">
        <v>25.03</v>
      </c>
      <c r="G52" s="700">
        <v>523</v>
      </c>
      <c r="H52" s="340">
        <f>F52*G52</f>
        <v>13090.69</v>
      </c>
      <c r="I52" s="702"/>
      <c r="J52" s="341">
        <v>4</v>
      </c>
      <c r="K52" s="342">
        <f>G52/P52*60</f>
        <v>3486.6666666666792</v>
      </c>
      <c r="L52" s="343">
        <f>K52/J52</f>
        <v>871.66666666666981</v>
      </c>
      <c r="M52" s="344">
        <v>0.17361111111111113</v>
      </c>
      <c r="N52" s="344">
        <v>0.17986111111111111</v>
      </c>
      <c r="O52" s="342">
        <v>10</v>
      </c>
      <c r="P52" s="704">
        <f>(N52-M52)*24*60</f>
        <v>8.999999999999968</v>
      </c>
      <c r="Q52" s="345"/>
      <c r="R52" s="345"/>
    </row>
    <row r="53" spans="1:18" ht="15.6" customHeight="1">
      <c r="A53" s="852"/>
      <c r="B53" s="336" t="s">
        <v>165</v>
      </c>
      <c r="C53" s="701"/>
      <c r="D53" s="361" t="s">
        <v>178</v>
      </c>
      <c r="E53" s="376"/>
      <c r="F53" s="339">
        <v>24.82</v>
      </c>
      <c r="G53" s="346">
        <v>707</v>
      </c>
      <c r="H53" s="340">
        <f t="shared" ref="H53:H116" si="16">F53*G53</f>
        <v>17547.740000000002</v>
      </c>
      <c r="I53" s="702"/>
      <c r="J53" s="341">
        <v>4</v>
      </c>
      <c r="K53" s="342">
        <f t="shared" ref="K53:K57" si="17">G53/P53*60</f>
        <v>3263.0769230769247</v>
      </c>
      <c r="L53" s="343">
        <f t="shared" ref="L53:L57" si="18">K53/J53</f>
        <v>815.76923076923117</v>
      </c>
      <c r="M53" s="344">
        <v>0.19027777777777777</v>
      </c>
      <c r="N53" s="344">
        <v>0.19930555555555554</v>
      </c>
      <c r="O53" s="342">
        <v>15</v>
      </c>
      <c r="P53" s="704">
        <f t="shared" ref="P53:P57" si="19">(N53-M53)*24*60</f>
        <v>12.999999999999993</v>
      </c>
      <c r="Q53" s="345"/>
      <c r="R53" s="345"/>
    </row>
    <row r="54" spans="1:18" ht="15.6" customHeight="1">
      <c r="A54" s="852"/>
      <c r="B54" s="336" t="s">
        <v>165</v>
      </c>
      <c r="C54" s="701"/>
      <c r="D54" s="361" t="s">
        <v>179</v>
      </c>
      <c r="E54" s="338"/>
      <c r="F54" s="339">
        <v>30</v>
      </c>
      <c r="G54" s="346">
        <v>1037</v>
      </c>
      <c r="H54" s="340">
        <f t="shared" si="16"/>
        <v>31110</v>
      </c>
      <c r="I54" s="702"/>
      <c r="J54" s="341">
        <v>4</v>
      </c>
      <c r="K54" s="342">
        <f t="shared" si="17"/>
        <v>3111.0000000000045</v>
      </c>
      <c r="L54" s="343">
        <f t="shared" si="18"/>
        <v>777.75000000000114</v>
      </c>
      <c r="M54" s="344">
        <v>0.20625000000000002</v>
      </c>
      <c r="N54" s="344">
        <v>0.22013888888888888</v>
      </c>
      <c r="O54" s="342">
        <v>10</v>
      </c>
      <c r="P54" s="704">
        <f t="shared" si="19"/>
        <v>19.999999999999968</v>
      </c>
      <c r="Q54" s="345"/>
      <c r="R54" s="345"/>
    </row>
    <row r="55" spans="1:18" ht="15.6" customHeight="1">
      <c r="A55" s="852"/>
      <c r="B55" s="336" t="s">
        <v>165</v>
      </c>
      <c r="C55" s="701"/>
      <c r="D55" s="363" t="s">
        <v>870</v>
      </c>
      <c r="E55" s="362"/>
      <c r="F55" s="339">
        <v>30</v>
      </c>
      <c r="G55" s="346">
        <v>465</v>
      </c>
      <c r="H55" s="340">
        <f t="shared" si="16"/>
        <v>13950</v>
      </c>
      <c r="I55" s="702"/>
      <c r="J55" s="341">
        <v>4</v>
      </c>
      <c r="K55" s="342">
        <f t="shared" si="17"/>
        <v>3487.4999999999773</v>
      </c>
      <c r="L55" s="343">
        <f t="shared" si="18"/>
        <v>871.87499999999432</v>
      </c>
      <c r="M55" s="344">
        <v>0.23263888888888887</v>
      </c>
      <c r="N55" s="344">
        <v>0.23819444444444446</v>
      </c>
      <c r="O55" s="342">
        <v>18</v>
      </c>
      <c r="P55" s="704">
        <f t="shared" si="19"/>
        <v>8.0000000000000515</v>
      </c>
      <c r="Q55" s="345"/>
      <c r="R55" s="345"/>
    </row>
    <row r="56" spans="1:18" ht="15.6" customHeight="1">
      <c r="A56" s="852"/>
      <c r="B56" s="336" t="s">
        <v>165</v>
      </c>
      <c r="C56" s="701"/>
      <c r="D56" s="361" t="s">
        <v>1272</v>
      </c>
      <c r="E56" s="362"/>
      <c r="F56" s="339">
        <v>27.48</v>
      </c>
      <c r="G56" s="346">
        <v>943</v>
      </c>
      <c r="H56" s="340">
        <f t="shared" si="16"/>
        <v>25913.64</v>
      </c>
      <c r="I56" s="702"/>
      <c r="J56" s="341">
        <v>3</v>
      </c>
      <c r="K56" s="342">
        <f t="shared" si="17"/>
        <v>3328.2352941176428</v>
      </c>
      <c r="L56" s="343">
        <f t="shared" si="18"/>
        <v>1109.4117647058808</v>
      </c>
      <c r="M56" s="344">
        <v>0.25208333333333333</v>
      </c>
      <c r="N56" s="344">
        <v>0.2638888888888889</v>
      </c>
      <c r="O56" s="342">
        <v>20</v>
      </c>
      <c r="P56" s="704">
        <f t="shared" si="19"/>
        <v>17.000000000000021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1273</v>
      </c>
      <c r="E57" s="362"/>
      <c r="F57" s="339">
        <v>23.8</v>
      </c>
      <c r="G57" s="346">
        <v>325</v>
      </c>
      <c r="H57" s="340">
        <f t="shared" si="16"/>
        <v>7735</v>
      </c>
      <c r="I57" s="702"/>
      <c r="J57" s="341">
        <v>4</v>
      </c>
      <c r="K57" s="342">
        <f t="shared" si="17"/>
        <v>2785.7142857142958</v>
      </c>
      <c r="L57" s="343">
        <f t="shared" si="18"/>
        <v>696.42857142857395</v>
      </c>
      <c r="M57" s="344">
        <v>0.27569444444444446</v>
      </c>
      <c r="N57" s="344">
        <v>0.28055555555555556</v>
      </c>
      <c r="O57" s="342">
        <v>17</v>
      </c>
      <c r="P57" s="704">
        <f t="shared" si="19"/>
        <v>6.9999999999999751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02"/>
      <c r="J58" s="341"/>
      <c r="K58" s="342"/>
      <c r="L58" s="343"/>
      <c r="M58" s="344"/>
      <c r="N58" s="344"/>
      <c r="O58" s="342"/>
      <c r="P58" s="704"/>
      <c r="Q58" s="345"/>
      <c r="R58" s="345"/>
    </row>
    <row r="59" spans="1:18" ht="15.6" customHeight="1">
      <c r="A59" s="852"/>
      <c r="B59" s="336">
        <v>0</v>
      </c>
      <c r="C59" s="701"/>
      <c r="D59" s="361"/>
      <c r="E59" s="362"/>
      <c r="F59" s="339" t="s">
        <v>161</v>
      </c>
      <c r="G59" s="346"/>
      <c r="H59" s="340">
        <f t="shared" si="16"/>
        <v>0</v>
      </c>
      <c r="I59" s="702"/>
      <c r="J59" s="341"/>
      <c r="K59" s="342"/>
      <c r="L59" s="343"/>
      <c r="M59" s="344"/>
      <c r="N59" s="344"/>
      <c r="O59" s="342"/>
      <c r="P59" s="704"/>
      <c r="Q59" s="345"/>
      <c r="R59" s="345"/>
    </row>
    <row r="60" spans="1:18" ht="15.6" customHeight="1">
      <c r="A60" s="852"/>
      <c r="B60" s="336">
        <v>0</v>
      </c>
      <c r="C60" s="701"/>
      <c r="D60" s="361"/>
      <c r="E60" s="379"/>
      <c r="F60" s="339" t="s">
        <v>161</v>
      </c>
      <c r="G60" s="346"/>
      <c r="H60" s="340">
        <f t="shared" si="16"/>
        <v>0</v>
      </c>
      <c r="I60" s="702"/>
      <c r="J60" s="341"/>
      <c r="K60" s="342"/>
      <c r="L60" s="343"/>
      <c r="M60" s="344"/>
      <c r="N60" s="344"/>
      <c r="O60" s="342"/>
      <c r="P60" s="704"/>
      <c r="Q60" s="345"/>
      <c r="R60" s="345"/>
    </row>
    <row r="61" spans="1:18" ht="15.6" customHeight="1">
      <c r="A61" s="852"/>
      <c r="B61" s="336">
        <v>0</v>
      </c>
      <c r="C61" s="701"/>
      <c r="D61" s="360"/>
      <c r="E61" s="362"/>
      <c r="F61" s="339" t="s">
        <v>161</v>
      </c>
      <c r="G61" s="346"/>
      <c r="H61" s="340">
        <f t="shared" si="16"/>
        <v>0</v>
      </c>
      <c r="I61" s="702"/>
      <c r="J61" s="341"/>
      <c r="K61" s="342"/>
      <c r="L61" s="343"/>
      <c r="M61" s="344"/>
      <c r="N61" s="344"/>
      <c r="O61" s="342"/>
      <c r="P61" s="704"/>
      <c r="Q61" s="345"/>
      <c r="R61" s="345"/>
    </row>
    <row r="62" spans="1:18" ht="15.6" customHeight="1">
      <c r="A62" s="852"/>
      <c r="B62" s="336">
        <v>0</v>
      </c>
      <c r="C62" s="701"/>
      <c r="D62" s="361"/>
      <c r="E62" s="380"/>
      <c r="F62" s="339" t="s">
        <v>161</v>
      </c>
      <c r="G62" s="346"/>
      <c r="H62" s="340">
        <f t="shared" si="16"/>
        <v>0</v>
      </c>
      <c r="I62" s="702"/>
      <c r="J62" s="341"/>
      <c r="K62" s="342"/>
      <c r="L62" s="343"/>
      <c r="M62" s="344"/>
      <c r="N62" s="344"/>
      <c r="O62" s="342"/>
      <c r="P62" s="704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03"/>
      <c r="J63" s="341"/>
      <c r="K63" s="342"/>
      <c r="L63" s="343"/>
      <c r="M63" s="344"/>
      <c r="N63" s="344"/>
      <c r="O63" s="335"/>
      <c r="P63" s="704"/>
      <c r="Q63" s="345"/>
      <c r="R63" s="345"/>
    </row>
    <row r="64" spans="1:18" ht="15.75" customHeight="1">
      <c r="A64" s="853"/>
      <c r="B64" s="336">
        <v>0</v>
      </c>
      <c r="C64" s="204" t="s">
        <v>1274</v>
      </c>
      <c r="D64" s="850" t="s">
        <v>868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3243.6988615959212</v>
      </c>
      <c r="L64" s="355">
        <f>AVERAGE(L52:L63)</f>
        <v>857.15020559505865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1275</v>
      </c>
      <c r="B65" s="336" t="s">
        <v>165</v>
      </c>
      <c r="C65" s="701"/>
      <c r="D65" s="361" t="s">
        <v>180</v>
      </c>
      <c r="E65" s="375"/>
      <c r="F65" s="339">
        <v>18.18</v>
      </c>
      <c r="G65" s="700">
        <v>1005</v>
      </c>
      <c r="H65" s="340">
        <f>F65*G65</f>
        <v>18270.900000000001</v>
      </c>
      <c r="I65" s="702"/>
      <c r="J65" s="341">
        <v>3</v>
      </c>
      <c r="K65" s="342">
        <f t="shared" ref="K65:K71" si="20">G65/P65*60</f>
        <v>3350.000000000005</v>
      </c>
      <c r="L65" s="343">
        <f t="shared" ref="L65:L71" si="21">K65/J65</f>
        <v>1116.6666666666683</v>
      </c>
      <c r="M65" s="344">
        <v>0.17708333333333334</v>
      </c>
      <c r="N65" s="344">
        <v>0.18958333333333333</v>
      </c>
      <c r="O65" s="342">
        <v>15</v>
      </c>
      <c r="P65" s="704">
        <f>(N65-M65)*24*60</f>
        <v>17.999999999999975</v>
      </c>
      <c r="Q65" s="345"/>
      <c r="R65" s="345"/>
    </row>
    <row r="66" spans="1:18" ht="15.6" customHeight="1">
      <c r="A66" s="855"/>
      <c r="B66" s="336" t="s">
        <v>165</v>
      </c>
      <c r="C66" s="701"/>
      <c r="D66" s="382" t="s">
        <v>181</v>
      </c>
      <c r="E66" s="376"/>
      <c r="F66" s="339">
        <v>14.03</v>
      </c>
      <c r="G66" s="346">
        <v>3485</v>
      </c>
      <c r="H66" s="340">
        <f t="shared" ref="H66:H74" si="22">F66*G66</f>
        <v>48894.549999999996</v>
      </c>
      <c r="I66" s="702"/>
      <c r="J66" s="341">
        <v>3</v>
      </c>
      <c r="K66" s="342">
        <f t="shared" si="20"/>
        <v>3267.1874999999968</v>
      </c>
      <c r="L66" s="343">
        <f t="shared" si="21"/>
        <v>1089.0624999999989</v>
      </c>
      <c r="M66" s="344">
        <v>0.20347222222222219</v>
      </c>
      <c r="N66" s="344">
        <v>0.24791666666666667</v>
      </c>
      <c r="O66" s="342">
        <v>20</v>
      </c>
      <c r="P66" s="704">
        <f t="shared" ref="P66:P71" si="23">(N66-M66)*24*60</f>
        <v>64.000000000000057</v>
      </c>
      <c r="Q66" s="345"/>
      <c r="R66" s="345"/>
    </row>
    <row r="67" spans="1:18" ht="15.6" customHeight="1">
      <c r="A67" s="855"/>
      <c r="B67" s="336" t="s">
        <v>165</v>
      </c>
      <c r="C67" s="701"/>
      <c r="D67" s="360" t="s">
        <v>182</v>
      </c>
      <c r="E67" s="362"/>
      <c r="F67" s="339">
        <v>18.18</v>
      </c>
      <c r="G67" s="346">
        <v>1579</v>
      </c>
      <c r="H67" s="340">
        <f t="shared" si="22"/>
        <v>28706.22</v>
      </c>
      <c r="I67" s="702"/>
      <c r="J67" s="341">
        <v>3</v>
      </c>
      <c r="K67" s="342">
        <f t="shared" si="20"/>
        <v>3383.5714285714312</v>
      </c>
      <c r="L67" s="343">
        <f t="shared" si="21"/>
        <v>1127.8571428571438</v>
      </c>
      <c r="M67" s="344">
        <v>0.26180555555555557</v>
      </c>
      <c r="N67" s="344">
        <v>0.28125</v>
      </c>
      <c r="O67" s="342">
        <v>20</v>
      </c>
      <c r="P67" s="704">
        <f t="shared" si="23"/>
        <v>27.999999999999979</v>
      </c>
      <c r="Q67" s="345"/>
      <c r="R67" s="345"/>
    </row>
    <row r="68" spans="1:18" ht="15.6" customHeight="1">
      <c r="A68" s="855"/>
      <c r="B68" s="336" t="s">
        <v>165</v>
      </c>
      <c r="C68" s="701"/>
      <c r="D68" s="361" t="s">
        <v>1276</v>
      </c>
      <c r="E68" s="362"/>
      <c r="F68" s="339">
        <v>17.07</v>
      </c>
      <c r="G68" s="346">
        <v>1052</v>
      </c>
      <c r="H68" s="340">
        <f t="shared" si="22"/>
        <v>17957.64</v>
      </c>
      <c r="I68" s="702"/>
      <c r="J68" s="341">
        <v>3</v>
      </c>
      <c r="K68" s="342">
        <f t="shared" si="20"/>
        <v>3322.1052631579064</v>
      </c>
      <c r="L68" s="343">
        <f t="shared" si="21"/>
        <v>1107.3684210526355</v>
      </c>
      <c r="M68" s="344">
        <v>0.29305555555555557</v>
      </c>
      <c r="N68" s="344">
        <v>0.30624999999999997</v>
      </c>
      <c r="O68" s="342">
        <v>17</v>
      </c>
      <c r="P68" s="704">
        <f t="shared" si="23"/>
        <v>18.999999999999932</v>
      </c>
      <c r="Q68" s="345"/>
      <c r="R68" s="345"/>
    </row>
    <row r="69" spans="1:18" ht="15.6" customHeight="1">
      <c r="A69" s="855"/>
      <c r="B69" s="336" t="s">
        <v>165</v>
      </c>
      <c r="C69" s="701"/>
      <c r="D69" s="363" t="s">
        <v>1277</v>
      </c>
      <c r="E69" s="362"/>
      <c r="F69" s="339">
        <v>20.72</v>
      </c>
      <c r="G69" s="346">
        <v>525</v>
      </c>
      <c r="H69" s="340">
        <f t="shared" si="22"/>
        <v>10878</v>
      </c>
      <c r="I69" s="702"/>
      <c r="J69" s="341">
        <v>3</v>
      </c>
      <c r="K69" s="342">
        <f t="shared" si="20"/>
        <v>3149.9999999999859</v>
      </c>
      <c r="L69" s="343">
        <f t="shared" si="21"/>
        <v>1049.9999999999952</v>
      </c>
      <c r="M69" s="344">
        <v>0.31666666666666665</v>
      </c>
      <c r="N69" s="344">
        <v>0.32361111111111113</v>
      </c>
      <c r="O69" s="342">
        <v>15</v>
      </c>
      <c r="P69" s="704">
        <f t="shared" si="23"/>
        <v>10.000000000000044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5526</v>
      </c>
      <c r="H70" s="340">
        <f t="shared" si="22"/>
        <v>78942.85714285713</v>
      </c>
      <c r="I70" s="702"/>
      <c r="J70" s="341">
        <v>3</v>
      </c>
      <c r="K70" s="342">
        <f t="shared" si="20"/>
        <v>3250.5882352941189</v>
      </c>
      <c r="L70" s="343">
        <f t="shared" si="21"/>
        <v>1083.5294117647063</v>
      </c>
      <c r="M70" s="344">
        <v>0.35555555555555557</v>
      </c>
      <c r="N70" s="344">
        <v>0.42638888888888887</v>
      </c>
      <c r="O70" s="342">
        <v>20</v>
      </c>
      <c r="P70" s="704">
        <f t="shared" si="23"/>
        <v>101.99999999999996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1278</v>
      </c>
      <c r="E71" s="362"/>
      <c r="F71" s="339">
        <v>24.76</v>
      </c>
      <c r="G71" s="378">
        <v>679</v>
      </c>
      <c r="H71" s="340">
        <f t="shared" si="22"/>
        <v>16812.04</v>
      </c>
      <c r="I71" s="702"/>
      <c r="J71" s="341">
        <v>4</v>
      </c>
      <c r="K71" s="342">
        <f t="shared" si="20"/>
        <v>3395.0000000000123</v>
      </c>
      <c r="L71" s="343">
        <f t="shared" si="21"/>
        <v>848.75000000000307</v>
      </c>
      <c r="M71" s="344">
        <v>0.33333333333333331</v>
      </c>
      <c r="N71" s="344">
        <v>0.34166666666666662</v>
      </c>
      <c r="O71" s="342">
        <v>14</v>
      </c>
      <c r="P71" s="704">
        <f t="shared" si="23"/>
        <v>11.999999999999957</v>
      </c>
      <c r="Q71" s="345"/>
      <c r="R71" s="345"/>
    </row>
    <row r="72" spans="1:18" ht="15.6" customHeight="1">
      <c r="A72" s="855"/>
      <c r="B72" s="336">
        <v>0</v>
      </c>
      <c r="C72" s="701"/>
      <c r="D72" s="363"/>
      <c r="E72" s="362"/>
      <c r="F72" s="339" t="s">
        <v>161</v>
      </c>
      <c r="G72" s="346"/>
      <c r="H72" s="340">
        <f t="shared" si="22"/>
        <v>0</v>
      </c>
      <c r="I72" s="702"/>
      <c r="J72" s="341"/>
      <c r="K72" s="342"/>
      <c r="L72" s="343"/>
      <c r="M72" s="344"/>
      <c r="N72" s="344"/>
      <c r="O72" s="342"/>
      <c r="P72" s="704"/>
      <c r="Q72" s="345"/>
      <c r="R72" s="345"/>
    </row>
    <row r="73" spans="1:18" ht="15.6" customHeight="1">
      <c r="A73" s="855"/>
      <c r="B73" s="336">
        <v>0</v>
      </c>
      <c r="C73" s="701"/>
      <c r="D73" s="361"/>
      <c r="E73" s="362"/>
      <c r="F73" s="339" t="s">
        <v>161</v>
      </c>
      <c r="G73" s="346"/>
      <c r="H73" s="340">
        <f t="shared" si="22"/>
        <v>0</v>
      </c>
      <c r="I73" s="702"/>
      <c r="J73" s="341"/>
      <c r="K73" s="342"/>
      <c r="L73" s="343"/>
      <c r="M73" s="344"/>
      <c r="N73" s="344"/>
      <c r="O73" s="342"/>
      <c r="P73" s="704"/>
      <c r="Q73" s="345"/>
      <c r="R73" s="345"/>
    </row>
    <row r="74" spans="1:18" ht="15.6" customHeight="1">
      <c r="A74" s="855"/>
      <c r="B74" s="336">
        <v>0</v>
      </c>
      <c r="C74" s="701"/>
      <c r="D74" s="363"/>
      <c r="E74" s="362"/>
      <c r="F74" s="339" t="s">
        <v>161</v>
      </c>
      <c r="G74" s="346"/>
      <c r="H74" s="340">
        <f t="shared" si="22"/>
        <v>0</v>
      </c>
      <c r="I74" s="702"/>
      <c r="J74" s="341"/>
      <c r="K74" s="342"/>
      <c r="L74" s="343"/>
      <c r="M74" s="344"/>
      <c r="N74" s="344"/>
      <c r="O74" s="342"/>
      <c r="P74" s="704"/>
      <c r="Q74" s="345"/>
      <c r="R74" s="345"/>
    </row>
    <row r="75" spans="1:18" ht="15.75" customHeight="1">
      <c r="A75" s="856"/>
      <c r="B75" s="336">
        <v>0</v>
      </c>
      <c r="C75" s="204" t="s">
        <v>1279</v>
      </c>
      <c r="D75" s="850" t="s">
        <v>868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3302.6360610033507</v>
      </c>
      <c r="L75" s="355">
        <f>AVERAGE(L65:L74)</f>
        <v>1060.46202033445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04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700"/>
      <c r="H77" s="340">
        <f t="shared" si="16"/>
        <v>0</v>
      </c>
      <c r="I77" s="702"/>
      <c r="J77" s="341"/>
      <c r="K77" s="342"/>
      <c r="L77" s="343"/>
      <c r="M77" s="344"/>
      <c r="N77" s="344"/>
      <c r="O77" s="335"/>
      <c r="P77" s="704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02"/>
      <c r="J78" s="341"/>
      <c r="K78" s="342"/>
      <c r="L78" s="343"/>
      <c r="M78" s="344"/>
      <c r="N78" s="344"/>
      <c r="O78" s="335"/>
      <c r="P78" s="704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02"/>
      <c r="J79" s="341"/>
      <c r="K79" s="342"/>
      <c r="L79" s="343"/>
      <c r="M79" s="344"/>
      <c r="N79" s="344"/>
      <c r="O79" s="335"/>
      <c r="P79" s="704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02"/>
      <c r="J80" s="341"/>
      <c r="K80" s="342"/>
      <c r="L80" s="343"/>
      <c r="M80" s="344"/>
      <c r="N80" s="344"/>
      <c r="O80" s="335"/>
      <c r="P80" s="704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868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1280</v>
      </c>
      <c r="B82" s="336" t="s">
        <v>165</v>
      </c>
      <c r="C82" s="359"/>
      <c r="D82" s="361" t="s">
        <v>1281</v>
      </c>
      <c r="E82" s="388"/>
      <c r="F82" s="339">
        <v>22.32</v>
      </c>
      <c r="G82" s="364">
        <v>1974</v>
      </c>
      <c r="H82" s="389">
        <f t="shared" ref="H82:H90" si="24">F82*G82</f>
        <v>44059.68</v>
      </c>
      <c r="I82" s="702"/>
      <c r="J82" s="341">
        <v>4</v>
      </c>
      <c r="K82" s="342">
        <f>G82/P82*60</f>
        <v>2960.9999999999986</v>
      </c>
      <c r="L82" s="343">
        <f t="shared" ref="L82:L83" si="25">K82/J82</f>
        <v>740.24999999999966</v>
      </c>
      <c r="M82" s="344">
        <v>0.72222222222222221</v>
      </c>
      <c r="N82" s="344">
        <v>0.75</v>
      </c>
      <c r="O82" s="342">
        <v>20</v>
      </c>
      <c r="P82" s="704">
        <f>(N82-M82)*24*60</f>
        <v>40.000000000000014</v>
      </c>
      <c r="Q82" s="345"/>
      <c r="R82" s="345"/>
    </row>
    <row r="83" spans="1:18">
      <c r="A83" s="841"/>
      <c r="B83" s="336" t="s">
        <v>165</v>
      </c>
      <c r="C83" s="359"/>
      <c r="D83" s="394" t="s">
        <v>1282</v>
      </c>
      <c r="E83" s="388"/>
      <c r="F83" s="339">
        <v>24.54</v>
      </c>
      <c r="G83" s="364">
        <v>1273</v>
      </c>
      <c r="H83" s="389">
        <f t="shared" si="24"/>
        <v>31239.42</v>
      </c>
      <c r="I83" s="702"/>
      <c r="J83" s="341">
        <v>3</v>
      </c>
      <c r="K83" s="342">
        <f t="shared" ref="K83" si="26">G83/P83*60</f>
        <v>2182.2857142857019</v>
      </c>
      <c r="L83" s="343">
        <f t="shared" si="25"/>
        <v>727.42857142856735</v>
      </c>
      <c r="M83" s="344">
        <v>0.76388888888888884</v>
      </c>
      <c r="N83" s="344">
        <v>0.78819444444444453</v>
      </c>
      <c r="O83" s="342">
        <v>20</v>
      </c>
      <c r="P83" s="704">
        <f t="shared" ref="P83" si="27">(N83-M83)*24*60</f>
        <v>35.000000000000199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02"/>
      <c r="J84" s="341"/>
      <c r="K84" s="342"/>
      <c r="L84" s="343"/>
      <c r="M84" s="344"/>
      <c r="N84" s="344"/>
      <c r="O84" s="342"/>
      <c r="P84" s="704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02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700"/>
      <c r="H86" s="390">
        <f t="shared" si="24"/>
        <v>0</v>
      </c>
      <c r="I86" s="702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700"/>
      <c r="H87" s="390">
        <f t="shared" si="24"/>
        <v>0</v>
      </c>
      <c r="I87" s="702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700"/>
      <c r="H88" s="390">
        <f t="shared" si="24"/>
        <v>0</v>
      </c>
      <c r="I88" s="702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700"/>
      <c r="H89" s="390">
        <f t="shared" si="24"/>
        <v>0</v>
      </c>
      <c r="I89" s="702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700"/>
      <c r="H90" s="390">
        <f t="shared" si="24"/>
        <v>0</v>
      </c>
      <c r="I90" s="702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1270</v>
      </c>
      <c r="D91" s="842" t="s">
        <v>868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2571.6428571428505</v>
      </c>
      <c r="L91" s="355">
        <f>AVERAGE(L82:L90)</f>
        <v>733.83928571428351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1283</v>
      </c>
      <c r="B92" s="336" t="s">
        <v>165</v>
      </c>
      <c r="C92" s="349"/>
      <c r="D92" s="361" t="s">
        <v>185</v>
      </c>
      <c r="E92" s="388"/>
      <c r="F92" s="339">
        <v>16.66</v>
      </c>
      <c r="G92" s="700">
        <v>7028</v>
      </c>
      <c r="H92" s="340">
        <f t="shared" ref="H92:H99" si="28">F92*G92</f>
        <v>117086.48</v>
      </c>
      <c r="I92" s="702"/>
      <c r="J92" s="341">
        <v>4</v>
      </c>
      <c r="K92" s="342">
        <f>G92/P92*60</f>
        <v>2792.5827814569516</v>
      </c>
      <c r="L92" s="343">
        <f t="shared" ref="L92:L93" si="29">K92/J92</f>
        <v>698.14569536423789</v>
      </c>
      <c r="M92" s="344">
        <v>0.72222222222222221</v>
      </c>
      <c r="N92" s="344">
        <v>0.82708333333333339</v>
      </c>
      <c r="O92" s="335">
        <v>20</v>
      </c>
      <c r="P92" s="704">
        <f>(N92-M92)*24*60</f>
        <v>151.00000000000011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4659</v>
      </c>
      <c r="H93" s="340">
        <f t="shared" si="28"/>
        <v>83353.745454545453</v>
      </c>
      <c r="I93" s="702"/>
      <c r="J93" s="341">
        <v>3</v>
      </c>
      <c r="K93" s="342">
        <f t="shared" ref="K93" si="30">G93/P93*60</f>
        <v>2795.4000000000005</v>
      </c>
      <c r="L93" s="343">
        <f t="shared" si="29"/>
        <v>931.80000000000018</v>
      </c>
      <c r="M93" s="344">
        <v>0.84166666666666667</v>
      </c>
      <c r="N93" s="344">
        <v>0.91111111111111109</v>
      </c>
      <c r="O93" s="335">
        <v>21</v>
      </c>
      <c r="P93" s="704">
        <f>(N93-M93)*24*60</f>
        <v>99.999999999999972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02"/>
      <c r="J94" s="341"/>
      <c r="K94" s="342"/>
      <c r="L94" s="343"/>
      <c r="M94" s="344"/>
      <c r="N94" s="344"/>
      <c r="O94" s="335"/>
      <c r="P94" s="704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02"/>
      <c r="J95" s="341"/>
      <c r="K95" s="342"/>
      <c r="L95" s="343"/>
      <c r="M95" s="344"/>
      <c r="N95" s="344"/>
      <c r="O95" s="335"/>
      <c r="P95" s="704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02"/>
      <c r="J96" s="341"/>
      <c r="K96" s="342"/>
      <c r="L96" s="343"/>
      <c r="M96" s="344"/>
      <c r="N96" s="344"/>
      <c r="O96" s="335"/>
      <c r="P96" s="704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02"/>
      <c r="J97" s="341"/>
      <c r="K97" s="342"/>
      <c r="L97" s="343"/>
      <c r="M97" s="344"/>
      <c r="N97" s="344"/>
      <c r="O97" s="335"/>
      <c r="P97" s="704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02"/>
      <c r="J98" s="341"/>
      <c r="K98" s="342"/>
      <c r="L98" s="343"/>
      <c r="M98" s="344"/>
      <c r="N98" s="344"/>
      <c r="O98" s="335"/>
      <c r="P98" s="704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02"/>
      <c r="J99" s="341"/>
      <c r="K99" s="342"/>
      <c r="L99" s="343"/>
      <c r="M99" s="344"/>
      <c r="N99" s="344"/>
      <c r="O99" s="335"/>
      <c r="P99" s="704"/>
      <c r="Q99" s="345"/>
      <c r="R99" s="345"/>
    </row>
    <row r="100" spans="1:18" ht="15.75" customHeight="1">
      <c r="A100" s="845"/>
      <c r="B100" s="336">
        <v>0</v>
      </c>
      <c r="C100" s="204" t="s">
        <v>1284</v>
      </c>
      <c r="D100" s="838" t="s">
        <v>868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2793.9913907284763</v>
      </c>
      <c r="L100" s="355">
        <f>AVERAGE(L92:L99)</f>
        <v>814.97284768211898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1285</v>
      </c>
      <c r="B101" s="336" t="s">
        <v>165</v>
      </c>
      <c r="C101" s="204"/>
      <c r="D101" s="361" t="s">
        <v>1286</v>
      </c>
      <c r="E101" s="696"/>
      <c r="F101" s="339">
        <v>30</v>
      </c>
      <c r="G101" s="700">
        <v>1928</v>
      </c>
      <c r="H101" s="340">
        <f t="shared" ref="H101:H110" si="31">F101*G101</f>
        <v>57840</v>
      </c>
      <c r="I101" s="702"/>
      <c r="J101" s="341">
        <v>3</v>
      </c>
      <c r="K101" s="342">
        <f>G101/P101*60</f>
        <v>2891.9999999999991</v>
      </c>
      <c r="L101" s="343">
        <f t="shared" ref="L101:L105" si="32">K101/J101</f>
        <v>963.99999999999966</v>
      </c>
      <c r="M101" s="344">
        <v>0.72222222222222221</v>
      </c>
      <c r="N101" s="344">
        <v>0.75</v>
      </c>
      <c r="O101" s="335">
        <v>20</v>
      </c>
      <c r="P101" s="342">
        <f t="shared" ref="P101:P103" si="33">(N101-M101)*24*60</f>
        <v>40.000000000000014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696"/>
      <c r="F102" s="339">
        <v>24.82</v>
      </c>
      <c r="G102" s="700">
        <v>1831</v>
      </c>
      <c r="H102" s="340">
        <f t="shared" si="31"/>
        <v>45445.42</v>
      </c>
      <c r="I102" s="702"/>
      <c r="J102" s="341">
        <v>4</v>
      </c>
      <c r="K102" s="342">
        <f t="shared" ref="K102:K105" si="34">G102/P102*60</f>
        <v>2969.1891891891992</v>
      </c>
      <c r="L102" s="343">
        <f t="shared" si="32"/>
        <v>742.29729729729979</v>
      </c>
      <c r="M102" s="344">
        <v>0.76458333333333339</v>
      </c>
      <c r="N102" s="344">
        <v>0.79027777777777775</v>
      </c>
      <c r="O102" s="335">
        <v>21</v>
      </c>
      <c r="P102" s="342">
        <f t="shared" si="33"/>
        <v>36.999999999999872</v>
      </c>
      <c r="Q102" s="345"/>
      <c r="R102" s="345"/>
    </row>
    <row r="103" spans="1:18">
      <c r="A103" s="830"/>
      <c r="B103" s="336" t="s">
        <v>165</v>
      </c>
      <c r="C103" s="204"/>
      <c r="D103" s="361" t="s">
        <v>1287</v>
      </c>
      <c r="E103" s="361"/>
      <c r="F103" s="339">
        <v>23.8</v>
      </c>
      <c r="G103" s="700">
        <v>500</v>
      </c>
      <c r="H103" s="340">
        <f t="shared" si="31"/>
        <v>11900</v>
      </c>
      <c r="I103" s="702"/>
      <c r="J103" s="341">
        <v>4</v>
      </c>
      <c r="K103" s="342">
        <f t="shared" si="34"/>
        <v>2999.9999999999627</v>
      </c>
      <c r="L103" s="343">
        <f t="shared" si="32"/>
        <v>749.99999999999068</v>
      </c>
      <c r="M103" s="344">
        <v>0.80555555555555547</v>
      </c>
      <c r="N103" s="344">
        <v>0.8125</v>
      </c>
      <c r="O103" s="335">
        <v>22</v>
      </c>
      <c r="P103" s="342">
        <f t="shared" si="33"/>
        <v>10.000000000000124</v>
      </c>
      <c r="Q103" s="345"/>
      <c r="R103" s="345"/>
    </row>
    <row r="104" spans="1:18">
      <c r="A104" s="830"/>
      <c r="B104" s="336" t="s">
        <v>165</v>
      </c>
      <c r="C104" s="204"/>
      <c r="D104" s="361" t="s">
        <v>1288</v>
      </c>
      <c r="E104" s="379"/>
      <c r="F104" s="339">
        <v>24.76</v>
      </c>
      <c r="G104" s="700">
        <v>1037</v>
      </c>
      <c r="H104" s="340">
        <f t="shared" si="31"/>
        <v>25676.120000000003</v>
      </c>
      <c r="I104" s="702"/>
      <c r="J104" s="341">
        <v>4</v>
      </c>
      <c r="K104" s="342">
        <f t="shared" si="34"/>
        <v>3110.9999999999859</v>
      </c>
      <c r="L104" s="343">
        <f t="shared" si="32"/>
        <v>777.74999999999648</v>
      </c>
      <c r="M104" s="344">
        <v>0.82638888888888884</v>
      </c>
      <c r="N104" s="344">
        <v>0.84027777777777779</v>
      </c>
      <c r="O104" s="335">
        <v>20</v>
      </c>
      <c r="P104" s="342">
        <f>(N104-M104)*24*60</f>
        <v>20.000000000000089</v>
      </c>
      <c r="Q104" s="345"/>
      <c r="R104" s="345"/>
    </row>
    <row r="105" spans="1:18">
      <c r="A105" s="830"/>
      <c r="B105" s="336" t="s">
        <v>165</v>
      </c>
      <c r="C105" s="204"/>
      <c r="D105" s="361" t="s">
        <v>1289</v>
      </c>
      <c r="E105" s="363"/>
      <c r="F105" s="339">
        <v>14.03</v>
      </c>
      <c r="G105" s="700">
        <v>7113</v>
      </c>
      <c r="H105" s="340">
        <f t="shared" si="31"/>
        <v>99795.39</v>
      </c>
      <c r="I105" s="702"/>
      <c r="J105" s="341">
        <v>3</v>
      </c>
      <c r="K105" s="342">
        <f t="shared" si="34"/>
        <v>2943.3103448275838</v>
      </c>
      <c r="L105" s="343">
        <f t="shared" si="32"/>
        <v>981.1034482758613</v>
      </c>
      <c r="M105" s="344">
        <v>0.85416666666666663</v>
      </c>
      <c r="N105" s="344">
        <v>0.95486111111111116</v>
      </c>
      <c r="O105" s="335">
        <v>20</v>
      </c>
      <c r="P105" s="342">
        <f>(N105-M105)*24*60</f>
        <v>145.00000000000011</v>
      </c>
      <c r="Q105" s="343"/>
      <c r="R105" s="345"/>
    </row>
    <row r="106" spans="1:18">
      <c r="A106" s="830"/>
      <c r="B106" s="336">
        <v>0</v>
      </c>
      <c r="C106" s="204"/>
      <c r="D106" s="363"/>
      <c r="E106" s="696"/>
      <c r="F106" s="339" t="s">
        <v>161</v>
      </c>
      <c r="G106" s="346"/>
      <c r="H106" s="340">
        <f t="shared" si="31"/>
        <v>0</v>
      </c>
      <c r="I106" s="702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700"/>
      <c r="H107" s="340">
        <f t="shared" si="31"/>
        <v>0</v>
      </c>
      <c r="I107" s="702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700"/>
      <c r="H108" s="340">
        <f t="shared" si="31"/>
        <v>0</v>
      </c>
      <c r="I108" s="702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700"/>
      <c r="H109" s="340">
        <f t="shared" si="31"/>
        <v>0</v>
      </c>
      <c r="I109" s="702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700"/>
      <c r="H110" s="340">
        <f t="shared" si="31"/>
        <v>0</v>
      </c>
      <c r="I110" s="702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1274</v>
      </c>
      <c r="D111" s="831" t="s">
        <v>868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2983.0999068033461</v>
      </c>
      <c r="L111" s="355">
        <f>AVERAGE(L101:L110)</f>
        <v>843.03014911462958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1290</v>
      </c>
      <c r="B112" s="336" t="s">
        <v>165</v>
      </c>
      <c r="C112" s="204"/>
      <c r="D112" s="363" t="s">
        <v>188</v>
      </c>
      <c r="E112" s="398"/>
      <c r="F112" s="339">
        <v>28.57</v>
      </c>
      <c r="G112" s="700">
        <v>3459</v>
      </c>
      <c r="H112" s="389">
        <f t="shared" si="16"/>
        <v>98823.63</v>
      </c>
      <c r="I112" s="702"/>
      <c r="J112" s="341">
        <v>3</v>
      </c>
      <c r="K112" s="342">
        <f t="shared" ref="K112:K117" si="35">G112/P112*60</f>
        <v>2964.8571428571395</v>
      </c>
      <c r="L112" s="343">
        <f t="shared" ref="L112:L117" si="36">K112/J112</f>
        <v>988.2857142857132</v>
      </c>
      <c r="M112" s="344">
        <v>0.72222222222222221</v>
      </c>
      <c r="N112" s="344">
        <v>0.77083333333333337</v>
      </c>
      <c r="O112" s="335">
        <v>20</v>
      </c>
      <c r="P112" s="704">
        <f t="shared" ref="P112:P116" si="37">(N112-M112)*24*60</f>
        <v>70.000000000000071</v>
      </c>
      <c r="Q112" s="335"/>
      <c r="R112" s="335"/>
    </row>
    <row r="113" spans="1:18">
      <c r="A113" s="833"/>
      <c r="B113" s="336" t="s">
        <v>165</v>
      </c>
      <c r="C113" s="359"/>
      <c r="D113" s="386" t="s">
        <v>1291</v>
      </c>
      <c r="E113" s="386"/>
      <c r="F113" s="339">
        <v>25.03</v>
      </c>
      <c r="G113" s="700">
        <v>1061</v>
      </c>
      <c r="H113" s="389">
        <f t="shared" si="16"/>
        <v>26556.83</v>
      </c>
      <c r="I113" s="702"/>
      <c r="J113" s="341">
        <v>4</v>
      </c>
      <c r="K113" s="342">
        <f t="shared" si="35"/>
        <v>2893.6363636363953</v>
      </c>
      <c r="L113" s="343">
        <f t="shared" si="36"/>
        <v>723.40909090909884</v>
      </c>
      <c r="M113" s="344">
        <v>0.78541666666666676</v>
      </c>
      <c r="N113" s="344">
        <v>0.80069444444444438</v>
      </c>
      <c r="O113" s="335">
        <v>21</v>
      </c>
      <c r="P113" s="704">
        <f t="shared" si="37"/>
        <v>21.999999999999762</v>
      </c>
      <c r="Q113" s="345"/>
      <c r="R113" s="345"/>
    </row>
    <row r="114" spans="1:18">
      <c r="A114" s="833"/>
      <c r="B114" s="336" t="s">
        <v>165</v>
      </c>
      <c r="C114" s="359"/>
      <c r="D114" s="386" t="s">
        <v>1292</v>
      </c>
      <c r="E114" s="361"/>
      <c r="F114" s="339">
        <v>16.7</v>
      </c>
      <c r="G114" s="700">
        <v>2039</v>
      </c>
      <c r="H114" s="389">
        <f t="shared" si="16"/>
        <v>34051.299999999996</v>
      </c>
      <c r="I114" s="702"/>
      <c r="J114" s="341">
        <v>3</v>
      </c>
      <c r="K114" s="342">
        <f t="shared" si="35"/>
        <v>3058.4999999999986</v>
      </c>
      <c r="L114" s="343">
        <f t="shared" si="36"/>
        <v>1019.4999999999995</v>
      </c>
      <c r="M114" s="344">
        <v>0.81597222222222221</v>
      </c>
      <c r="N114" s="344">
        <v>0.84375</v>
      </c>
      <c r="O114" s="335">
        <v>22</v>
      </c>
      <c r="P114" s="704">
        <f t="shared" si="37"/>
        <v>40.000000000000014</v>
      </c>
      <c r="Q114" s="345"/>
      <c r="R114" s="345"/>
    </row>
    <row r="115" spans="1:18">
      <c r="A115" s="833"/>
      <c r="B115" s="336" t="s">
        <v>165</v>
      </c>
      <c r="C115" s="359"/>
      <c r="D115" s="363" t="s">
        <v>1293</v>
      </c>
      <c r="E115" s="379"/>
      <c r="F115" s="339">
        <v>18.18</v>
      </c>
      <c r="G115" s="700">
        <v>1366</v>
      </c>
      <c r="H115" s="389">
        <f t="shared" si="16"/>
        <v>24833.88</v>
      </c>
      <c r="I115" s="702"/>
      <c r="J115" s="341">
        <v>3</v>
      </c>
      <c r="K115" s="342">
        <f t="shared" si="35"/>
        <v>2927.1428571428505</v>
      </c>
      <c r="L115" s="343">
        <f t="shared" si="36"/>
        <v>975.71428571428351</v>
      </c>
      <c r="M115" s="344">
        <v>0.85763888888888884</v>
      </c>
      <c r="N115" s="344">
        <v>0.87708333333333333</v>
      </c>
      <c r="O115" s="335">
        <v>20</v>
      </c>
      <c r="P115" s="704">
        <f t="shared" si="37"/>
        <v>28.00000000000006</v>
      </c>
      <c r="Q115" s="345"/>
      <c r="R115" s="345"/>
    </row>
    <row r="116" spans="1:18">
      <c r="A116" s="833"/>
      <c r="B116" s="336" t="s">
        <v>165</v>
      </c>
      <c r="C116" s="359"/>
      <c r="D116" s="386" t="s">
        <v>1294</v>
      </c>
      <c r="E116" s="363"/>
      <c r="F116" s="339">
        <v>18.18</v>
      </c>
      <c r="G116" s="700">
        <v>1378</v>
      </c>
      <c r="H116" s="389">
        <f t="shared" si="16"/>
        <v>25052.04</v>
      </c>
      <c r="I116" s="702"/>
      <c r="J116" s="341">
        <v>3</v>
      </c>
      <c r="K116" s="342">
        <f t="shared" si="35"/>
        <v>2952.8571428571531</v>
      </c>
      <c r="L116" s="343">
        <f t="shared" si="36"/>
        <v>984.28571428571775</v>
      </c>
      <c r="M116" s="344">
        <v>0.89236111111111116</v>
      </c>
      <c r="N116" s="391">
        <v>0.91180555555555554</v>
      </c>
      <c r="O116" s="335">
        <v>22</v>
      </c>
      <c r="P116" s="704">
        <f t="shared" si="37"/>
        <v>27.999999999999901</v>
      </c>
      <c r="Q116" s="345"/>
      <c r="R116" s="345"/>
    </row>
    <row r="117" spans="1:18">
      <c r="A117" s="833"/>
      <c r="B117" s="336" t="s">
        <v>165</v>
      </c>
      <c r="C117" s="359"/>
      <c r="D117" s="361" t="s">
        <v>1295</v>
      </c>
      <c r="E117" s="376"/>
      <c r="F117" s="339">
        <v>14.285714285714283</v>
      </c>
      <c r="G117" s="700">
        <v>10268</v>
      </c>
      <c r="H117" s="389">
        <f t="shared" ref="H117:H123" si="38">F117*G117</f>
        <v>146685.71428571426</v>
      </c>
      <c r="I117" s="702"/>
      <c r="J117" s="341">
        <v>3</v>
      </c>
      <c r="K117" s="342">
        <f t="shared" si="35"/>
        <v>3005.2682925634626</v>
      </c>
      <c r="L117" s="343">
        <f t="shared" si="36"/>
        <v>1001.7560975211542</v>
      </c>
      <c r="M117" s="344">
        <v>46311.925694444442</v>
      </c>
      <c r="N117" s="344">
        <v>46312.068055555559</v>
      </c>
      <c r="O117" s="335">
        <v>20</v>
      </c>
      <c r="P117" s="342">
        <f>(N117-M117)*24*60</f>
        <v>205.00000000814907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700"/>
      <c r="H118" s="389">
        <f t="shared" si="38"/>
        <v>0</v>
      </c>
      <c r="I118" s="702"/>
      <c r="J118" s="341"/>
      <c r="K118" s="342"/>
      <c r="L118" s="343"/>
      <c r="M118" s="344"/>
      <c r="N118" s="344"/>
      <c r="O118" s="342"/>
      <c r="P118" s="704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700"/>
      <c r="H119" s="389">
        <f t="shared" si="38"/>
        <v>0</v>
      </c>
      <c r="I119" s="702"/>
      <c r="J119" s="341"/>
      <c r="K119" s="342"/>
      <c r="L119" s="343"/>
      <c r="M119" s="344"/>
      <c r="N119" s="344"/>
      <c r="O119" s="335"/>
      <c r="P119" s="704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700"/>
      <c r="H120" s="389">
        <f t="shared" si="38"/>
        <v>0</v>
      </c>
      <c r="I120" s="702"/>
      <c r="J120" s="341"/>
      <c r="K120" s="342"/>
      <c r="L120" s="343"/>
      <c r="M120" s="344"/>
      <c r="N120" s="344"/>
      <c r="O120" s="335"/>
      <c r="P120" s="704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700"/>
      <c r="H121" s="389">
        <f t="shared" si="38"/>
        <v>0</v>
      </c>
      <c r="I121" s="702"/>
      <c r="J121" s="341"/>
      <c r="K121" s="342"/>
      <c r="L121" s="343"/>
      <c r="M121" s="344"/>
      <c r="N121" s="344"/>
      <c r="O121" s="335"/>
      <c r="P121" s="704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700"/>
      <c r="H122" s="389">
        <f t="shared" si="38"/>
        <v>0</v>
      </c>
      <c r="I122" s="702"/>
      <c r="J122" s="341"/>
      <c r="K122" s="342"/>
      <c r="L122" s="343"/>
      <c r="M122" s="344"/>
      <c r="N122" s="344"/>
      <c r="O122" s="335"/>
      <c r="P122" s="704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700"/>
      <c r="H123" s="389">
        <f t="shared" si="38"/>
        <v>0</v>
      </c>
      <c r="I123" s="702"/>
      <c r="J123" s="341"/>
      <c r="K123" s="342"/>
      <c r="L123" s="343"/>
      <c r="M123" s="344"/>
      <c r="N123" s="344"/>
      <c r="O123" s="335"/>
      <c r="P123" s="704"/>
      <c r="Q123" s="345"/>
      <c r="R123" s="345"/>
    </row>
    <row r="124" spans="1:18" ht="17.399999999999999" customHeight="1">
      <c r="A124" s="833"/>
      <c r="B124" s="349">
        <v>0</v>
      </c>
      <c r="C124" s="204" t="s">
        <v>1279</v>
      </c>
      <c r="D124" s="834" t="s">
        <v>868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2967.0436331761662</v>
      </c>
      <c r="L124" s="355">
        <f>AVERAGE(L112:L123)</f>
        <v>948.82515045266121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122" activePane="bottomRight" state="frozen"/>
      <selection activeCell="V153" sqref="V153"/>
      <selection pane="topRight" activeCell="V153" sqref="V153"/>
      <selection pane="bottomLeft" activeCell="V153" sqref="V153"/>
      <selection pane="bottomRight" activeCell="P127" sqref="P127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1182</v>
      </c>
      <c r="B1" s="57"/>
      <c r="C1" s="57"/>
      <c r="D1" s="722" t="s">
        <v>1183</v>
      </c>
      <c r="E1" s="58">
        <f>SUM(G5:G173)</f>
        <v>133778.75999999998</v>
      </c>
      <c r="F1" s="707" t="s">
        <v>3</v>
      </c>
      <c r="G1" s="59">
        <f>SUM(H5:H173)</f>
        <v>5151150.585859783</v>
      </c>
      <c r="H1" s="719" t="s">
        <v>77</v>
      </c>
      <c r="I1" s="60">
        <f>M17+M30+M43+M56+M69+M82+M95+M108+M121+M134+M147+M160+M173</f>
        <v>188.44563492063492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1184</v>
      </c>
      <c r="Q1" s="956"/>
      <c r="R1" s="956"/>
      <c r="S1" s="956"/>
      <c r="T1" s="956" t="s">
        <v>1185</v>
      </c>
      <c r="U1" s="956"/>
      <c r="V1" s="956"/>
      <c r="W1" s="956"/>
      <c r="X1" s="956"/>
      <c r="Y1" s="956"/>
      <c r="Z1" s="61" t="s">
        <v>1186</v>
      </c>
      <c r="AA1" s="61" t="s">
        <v>1187</v>
      </c>
      <c r="AB1" s="961" t="s">
        <v>1188</v>
      </c>
      <c r="AC1" s="962"/>
      <c r="AD1" s="61" t="s">
        <v>1186</v>
      </c>
      <c r="AE1" s="61" t="s">
        <v>1189</v>
      </c>
      <c r="AF1" s="956" t="s">
        <v>1190</v>
      </c>
      <c r="AG1" s="957"/>
      <c r="AH1" s="957"/>
      <c r="AK1" s="62" t="s">
        <v>1191</v>
      </c>
    </row>
    <row r="2" spans="1:37" ht="26.25" customHeight="1">
      <c r="A2" s="960" t="s">
        <v>1192</v>
      </c>
      <c r="B2" s="960"/>
      <c r="C2" s="722"/>
      <c r="D2" s="722" t="s">
        <v>1193</v>
      </c>
      <c r="E2" s="63">
        <f>AVERAGE(O17,O30,O43,O56,O69,O82,O95,O108,O121,O134,O147,O160,O173)</f>
        <v>127.02448298855305</v>
      </c>
      <c r="F2" s="64" t="s">
        <v>80</v>
      </c>
      <c r="G2" s="65">
        <f>G1/E1</f>
        <v>38.504995754630883</v>
      </c>
      <c r="H2" s="719" t="s">
        <v>81</v>
      </c>
      <c r="I2" s="719">
        <f>COUNT(I5:I173)</f>
        <v>8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5</v>
      </c>
      <c r="AE2" s="67">
        <f>AE17+AE30+AE43+AE56+AE69+AE82+AE95+AE108+AE121+AE134+AE147+AE160+AE173</f>
        <v>4</v>
      </c>
      <c r="AF2" s="957"/>
      <c r="AG2" s="957"/>
      <c r="AH2" s="957"/>
      <c r="AK2" s="402">
        <f>AVERAGE(AK5:AK9999)</f>
        <v>6.3101483216237328</v>
      </c>
    </row>
    <row r="3" spans="1:37" ht="30.6" customHeight="1">
      <c r="A3" s="895" t="s">
        <v>1195</v>
      </c>
      <c r="B3" s="895" t="s">
        <v>82</v>
      </c>
      <c r="C3" s="958"/>
      <c r="D3" s="895" t="s">
        <v>1197</v>
      </c>
      <c r="E3" s="895"/>
      <c r="F3" s="958" t="s">
        <v>83</v>
      </c>
      <c r="G3" s="951" t="s">
        <v>84</v>
      </c>
      <c r="H3" s="958" t="s">
        <v>85</v>
      </c>
      <c r="I3" s="952" t="s">
        <v>1198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1199</v>
      </c>
      <c r="O3" s="924" t="s">
        <v>1193</v>
      </c>
      <c r="P3" s="955" t="s">
        <v>1200</v>
      </c>
      <c r="Q3" s="924" t="s">
        <v>1193</v>
      </c>
      <c r="R3" s="949" t="s">
        <v>1201</v>
      </c>
      <c r="S3" s="925" t="s">
        <v>1202</v>
      </c>
      <c r="T3" s="951" t="s">
        <v>88</v>
      </c>
      <c r="U3" s="951"/>
      <c r="V3" s="950" t="s">
        <v>89</v>
      </c>
      <c r="W3" s="952" t="s">
        <v>1203</v>
      </c>
      <c r="X3" s="951" t="s">
        <v>1204</v>
      </c>
      <c r="Y3" s="951"/>
      <c r="Z3" s="953" t="s">
        <v>1205</v>
      </c>
      <c r="AA3" s="954"/>
      <c r="AB3" s="944" t="s">
        <v>1206</v>
      </c>
      <c r="AC3" s="945"/>
      <c r="AD3" s="946" t="s">
        <v>1207</v>
      </c>
      <c r="AE3" s="947"/>
      <c r="AF3" s="948" t="s">
        <v>1199</v>
      </c>
      <c r="AG3" s="949" t="s">
        <v>1201</v>
      </c>
      <c r="AH3" s="925" t="s">
        <v>1202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716" t="s">
        <v>90</v>
      </c>
      <c r="U4" s="716" t="s">
        <v>91</v>
      </c>
      <c r="V4" s="951"/>
      <c r="W4" s="952"/>
      <c r="X4" s="707" t="s">
        <v>1208</v>
      </c>
      <c r="Y4" s="707" t="s">
        <v>36</v>
      </c>
      <c r="Z4" s="716" t="s">
        <v>1209</v>
      </c>
      <c r="AA4" s="716" t="s">
        <v>1210</v>
      </c>
      <c r="AB4" s="945"/>
      <c r="AC4" s="945"/>
      <c r="AD4" s="716" t="s">
        <v>1211</v>
      </c>
      <c r="AE4" s="68" t="s">
        <v>1212</v>
      </c>
      <c r="AF4" s="948"/>
      <c r="AG4" s="949"/>
      <c r="AH4" s="925"/>
      <c r="AK4" s="951"/>
    </row>
    <row r="5" spans="1:37" ht="18.75" customHeight="1">
      <c r="A5" s="940" t="s">
        <v>1213</v>
      </c>
      <c r="B5" s="69" t="s">
        <v>162</v>
      </c>
      <c r="C5" s="70"/>
      <c r="D5" s="71" t="s">
        <v>92</v>
      </c>
      <c r="E5" s="72"/>
      <c r="F5" s="73">
        <v>37.83</v>
      </c>
      <c r="G5" s="74">
        <v>4820</v>
      </c>
      <c r="H5" s="75">
        <f t="shared" ref="H5:H16" si="0">F5*G5</f>
        <v>182340.6</v>
      </c>
      <c r="I5" s="717"/>
      <c r="J5" s="76">
        <v>20</v>
      </c>
      <c r="K5" s="74">
        <v>2400</v>
      </c>
      <c r="L5" s="77">
        <v>120</v>
      </c>
      <c r="M5" s="718">
        <v>20</v>
      </c>
      <c r="N5" s="74">
        <f t="shared" ref="N5:N10" si="1">G5/W5*60</f>
        <v>2241.8604651162786</v>
      </c>
      <c r="O5" s="77">
        <f t="shared" ref="O5:O10" si="2">N5/M5</f>
        <v>112.09302325581393</v>
      </c>
      <c r="P5" s="78">
        <f t="shared" ref="P5:P10" si="3">M5-J5</f>
        <v>0</v>
      </c>
      <c r="Q5" s="79">
        <f t="shared" ref="Q5:Q10" si="4">O5-L5</f>
        <v>-7.9069767441860677</v>
      </c>
      <c r="R5" s="709">
        <f t="shared" ref="R5:R10" si="5">O5/L5</f>
        <v>0.93410852713178272</v>
      </c>
      <c r="S5" s="910">
        <f>R17</f>
        <v>0.88964592064228709</v>
      </c>
      <c r="T5" s="80">
        <v>0.25</v>
      </c>
      <c r="U5" s="80">
        <v>0.33958333333333335</v>
      </c>
      <c r="V5" s="707">
        <v>5</v>
      </c>
      <c r="W5" s="717">
        <f>(U5-T5)*24*60</f>
        <v>129.00000000000003</v>
      </c>
      <c r="X5" s="707"/>
      <c r="Y5" s="707"/>
      <c r="Z5" s="81"/>
      <c r="AA5" s="81"/>
      <c r="AB5" s="895"/>
      <c r="AC5" s="895"/>
      <c r="AD5" s="82"/>
      <c r="AE5" s="82"/>
      <c r="AF5" s="78">
        <f t="shared" ref="AF5:AF70" si="6">N5-K5</f>
        <v>-158.13953488372135</v>
      </c>
      <c r="AG5" s="709">
        <f t="shared" ref="AG5:AG70" si="7">N5/K5</f>
        <v>0.93410852713178272</v>
      </c>
      <c r="AH5" s="910">
        <f>AG17</f>
        <v>0.89111008989341622</v>
      </c>
      <c r="AJ5" s="62" t="str">
        <f>A5</f>
        <v>四度一組
(ET-600)</v>
      </c>
      <c r="AK5" s="404">
        <f>AVERAGE(AK6:AK16)</f>
        <v>6.3999999999999906</v>
      </c>
    </row>
    <row r="6" spans="1:37" ht="19.2" customHeight="1">
      <c r="A6" s="941"/>
      <c r="B6" s="69" t="s">
        <v>162</v>
      </c>
      <c r="C6" s="70"/>
      <c r="D6" s="71" t="s">
        <v>94</v>
      </c>
      <c r="E6" s="72"/>
      <c r="F6" s="73">
        <v>35.89</v>
      </c>
      <c r="G6" s="74">
        <v>1551</v>
      </c>
      <c r="H6" s="75">
        <f t="shared" si="0"/>
        <v>55665.39</v>
      </c>
      <c r="I6" s="717"/>
      <c r="J6" s="76">
        <v>18</v>
      </c>
      <c r="K6" s="74">
        <v>2571</v>
      </c>
      <c r="L6" s="77">
        <v>142.83333333333334</v>
      </c>
      <c r="M6" s="718">
        <v>18</v>
      </c>
      <c r="N6" s="74">
        <f t="shared" si="1"/>
        <v>2269.7560975609749</v>
      </c>
      <c r="O6" s="77">
        <f t="shared" si="2"/>
        <v>126.09756097560972</v>
      </c>
      <c r="P6" s="78">
        <f t="shared" si="3"/>
        <v>0</v>
      </c>
      <c r="Q6" s="79">
        <f t="shared" si="4"/>
        <v>-16.735772357723619</v>
      </c>
      <c r="R6" s="709">
        <f t="shared" si="5"/>
        <v>0.88283006517346363</v>
      </c>
      <c r="S6" s="910"/>
      <c r="T6" s="80">
        <v>0.35486111111111113</v>
      </c>
      <c r="U6" s="80">
        <v>0.38333333333333336</v>
      </c>
      <c r="V6" s="707">
        <v>22</v>
      </c>
      <c r="W6" s="717">
        <f t="shared" ref="W6:W17" si="8">(U6-T6)*24*60</f>
        <v>41.000000000000014</v>
      </c>
      <c r="X6" s="83">
        <v>0.34375</v>
      </c>
      <c r="Y6" s="83">
        <v>0.35416666666666669</v>
      </c>
      <c r="Z6" s="84"/>
      <c r="AA6" s="84"/>
      <c r="AB6" s="895"/>
      <c r="AC6" s="895"/>
      <c r="AD6" s="705"/>
      <c r="AE6" s="705"/>
      <c r="AF6" s="78">
        <f t="shared" si="6"/>
        <v>-301.24390243902508</v>
      </c>
      <c r="AG6" s="709">
        <f t="shared" si="7"/>
        <v>0.88283006517346363</v>
      </c>
      <c r="AH6" s="910"/>
      <c r="AJ6" s="405">
        <f>IF((IF(V6&lt;10,V6,(X6-U5)*1440))=0,"",IF(V6&lt;10,V6,(X6-U5)*1440))</f>
        <v>5.9999999999999787</v>
      </c>
      <c r="AK6" s="406">
        <f>IF(AJ6&gt;4,AJ6,"")</f>
        <v>5.9999999999999787</v>
      </c>
    </row>
    <row r="7" spans="1:37" ht="19.2" customHeight="1">
      <c r="A7" s="941"/>
      <c r="B7" s="69" t="s">
        <v>162</v>
      </c>
      <c r="C7" s="70"/>
      <c r="D7" s="71" t="s">
        <v>98</v>
      </c>
      <c r="E7" s="72"/>
      <c r="F7" s="73">
        <v>38.479999999999997</v>
      </c>
      <c r="G7" s="74">
        <v>4547</v>
      </c>
      <c r="H7" s="75">
        <f t="shared" si="0"/>
        <v>174968.56</v>
      </c>
      <c r="I7" s="717"/>
      <c r="J7" s="76">
        <v>19</v>
      </c>
      <c r="K7" s="74">
        <v>2769</v>
      </c>
      <c r="L7" s="77">
        <v>145.73684210526315</v>
      </c>
      <c r="M7" s="718">
        <v>19</v>
      </c>
      <c r="N7" s="74">
        <f t="shared" si="1"/>
        <v>2480.1818181818176</v>
      </c>
      <c r="O7" s="77">
        <f t="shared" si="2"/>
        <v>130.53588516746407</v>
      </c>
      <c r="P7" s="78">
        <f t="shared" si="3"/>
        <v>0</v>
      </c>
      <c r="Q7" s="79">
        <f t="shared" si="4"/>
        <v>-15.200956937799077</v>
      </c>
      <c r="R7" s="709">
        <f t="shared" si="5"/>
        <v>0.89569585344233205</v>
      </c>
      <c r="S7" s="910"/>
      <c r="T7" s="80">
        <v>0.38819444444444445</v>
      </c>
      <c r="U7" s="80">
        <v>0.46458333333333335</v>
      </c>
      <c r="V7" s="707">
        <v>7</v>
      </c>
      <c r="W7" s="717">
        <f t="shared" si="8"/>
        <v>110.00000000000001</v>
      </c>
      <c r="X7" s="83"/>
      <c r="Y7" s="83"/>
      <c r="Z7" s="84"/>
      <c r="AA7" s="84"/>
      <c r="AB7" s="895"/>
      <c r="AC7" s="895"/>
      <c r="AD7" s="705"/>
      <c r="AE7" s="705"/>
      <c r="AF7" s="78">
        <f t="shared" si="6"/>
        <v>-288.81818181818244</v>
      </c>
      <c r="AG7" s="709">
        <f t="shared" si="7"/>
        <v>0.89569585344233205</v>
      </c>
      <c r="AH7" s="910"/>
      <c r="AJ7" s="405">
        <f t="shared" ref="AJ7:AJ16" si="9">IF((IF(V7&lt;10,V7,(X7-U6)*1440))=0,"",IF(V7&lt;10,V7,(X7-U6)*1440))</f>
        <v>7</v>
      </c>
      <c r="AK7" s="406">
        <f t="shared" ref="AK7:AK16" si="10">IF(AJ7&gt;4,AJ7,"")</f>
        <v>7</v>
      </c>
    </row>
    <row r="8" spans="1:37" ht="19.2" customHeight="1">
      <c r="A8" s="941"/>
      <c r="B8" s="69" t="s">
        <v>162</v>
      </c>
      <c r="C8" s="70"/>
      <c r="D8" s="71" t="s">
        <v>97</v>
      </c>
      <c r="E8" s="72"/>
      <c r="F8" s="73">
        <v>31.11</v>
      </c>
      <c r="G8" s="85">
        <v>1665</v>
      </c>
      <c r="H8" s="75">
        <f t="shared" si="0"/>
        <v>51798.15</v>
      </c>
      <c r="I8" s="717"/>
      <c r="J8" s="76">
        <v>18</v>
      </c>
      <c r="K8" s="74">
        <v>2769</v>
      </c>
      <c r="L8" s="77">
        <v>153.83333333333334</v>
      </c>
      <c r="M8" s="718">
        <v>18</v>
      </c>
      <c r="N8" s="74">
        <f t="shared" si="1"/>
        <v>2378.571428571428</v>
      </c>
      <c r="O8" s="77">
        <f t="shared" si="2"/>
        <v>132.14285714285711</v>
      </c>
      <c r="P8" s="78">
        <f t="shared" si="3"/>
        <v>0</v>
      </c>
      <c r="Q8" s="79">
        <f t="shared" si="4"/>
        <v>-21.690476190476232</v>
      </c>
      <c r="R8" s="709">
        <f t="shared" si="5"/>
        <v>0.8590001547748024</v>
      </c>
      <c r="S8" s="910"/>
      <c r="T8" s="80">
        <v>0.50486111111111109</v>
      </c>
      <c r="U8" s="80">
        <v>0.53402777777777777</v>
      </c>
      <c r="V8" s="707">
        <v>5</v>
      </c>
      <c r="W8" s="717">
        <f t="shared" si="8"/>
        <v>42.000000000000014</v>
      </c>
      <c r="X8" s="83"/>
      <c r="Y8" s="83"/>
      <c r="Z8" s="84"/>
      <c r="AA8" s="84"/>
      <c r="AB8" s="895"/>
      <c r="AC8" s="895"/>
      <c r="AD8" s="705"/>
      <c r="AE8" s="705"/>
      <c r="AF8" s="78">
        <f t="shared" si="6"/>
        <v>-390.42857142857201</v>
      </c>
      <c r="AG8" s="709">
        <f t="shared" si="7"/>
        <v>0.8590001547748024</v>
      </c>
      <c r="AH8" s="910"/>
      <c r="AJ8" s="405">
        <f t="shared" si="9"/>
        <v>5</v>
      </c>
      <c r="AK8" s="406">
        <f t="shared" si="10"/>
        <v>5</v>
      </c>
    </row>
    <row r="9" spans="1:37" ht="19.2" customHeight="1">
      <c r="A9" s="941"/>
      <c r="B9" s="69" t="s">
        <v>162</v>
      </c>
      <c r="C9" s="86"/>
      <c r="D9" s="71" t="s">
        <v>96</v>
      </c>
      <c r="E9" s="87"/>
      <c r="F9" s="73">
        <v>28.86</v>
      </c>
      <c r="G9" s="74">
        <v>971</v>
      </c>
      <c r="H9" s="75">
        <f t="shared" si="0"/>
        <v>28023.059999999998</v>
      </c>
      <c r="I9" s="705"/>
      <c r="J9" s="76">
        <v>17</v>
      </c>
      <c r="K9" s="74">
        <v>2571</v>
      </c>
      <c r="L9" s="77">
        <v>151.23529411764707</v>
      </c>
      <c r="M9" s="718">
        <v>17</v>
      </c>
      <c r="N9" s="74">
        <f t="shared" si="1"/>
        <v>2240.769230769225</v>
      </c>
      <c r="O9" s="77">
        <f t="shared" si="2"/>
        <v>131.80995475113087</v>
      </c>
      <c r="P9" s="78">
        <f t="shared" si="3"/>
        <v>0</v>
      </c>
      <c r="Q9" s="79">
        <f t="shared" si="4"/>
        <v>-19.425339366516198</v>
      </c>
      <c r="R9" s="709">
        <f t="shared" si="5"/>
        <v>0.87155551566286449</v>
      </c>
      <c r="S9" s="910"/>
      <c r="T9" s="80">
        <v>0.53819444444444442</v>
      </c>
      <c r="U9" s="80">
        <v>0.55625000000000002</v>
      </c>
      <c r="V9" s="707">
        <v>7</v>
      </c>
      <c r="W9" s="717">
        <f t="shared" si="8"/>
        <v>26.000000000000068</v>
      </c>
      <c r="X9" s="83"/>
      <c r="Y9" s="83"/>
      <c r="Z9" s="84"/>
      <c r="AA9" s="84"/>
      <c r="AB9" s="895"/>
      <c r="AC9" s="895"/>
      <c r="AD9" s="705"/>
      <c r="AE9" s="705"/>
      <c r="AF9" s="78">
        <f t="shared" si="6"/>
        <v>-330.23076923077497</v>
      </c>
      <c r="AG9" s="709">
        <f t="shared" si="7"/>
        <v>0.87155551566286471</v>
      </c>
      <c r="AH9" s="910"/>
      <c r="AJ9" s="405">
        <f t="shared" si="9"/>
        <v>7</v>
      </c>
      <c r="AK9" s="406">
        <f t="shared" si="10"/>
        <v>7</v>
      </c>
    </row>
    <row r="10" spans="1:37" ht="19.2" customHeight="1">
      <c r="A10" s="942"/>
      <c r="B10" s="69" t="s">
        <v>163</v>
      </c>
      <c r="C10" s="70"/>
      <c r="D10" s="71" t="s">
        <v>988</v>
      </c>
      <c r="E10" s="72"/>
      <c r="F10" s="73">
        <v>57.73</v>
      </c>
      <c r="G10" s="74">
        <v>1281</v>
      </c>
      <c r="H10" s="75">
        <f t="shared" si="0"/>
        <v>73952.12999999999</v>
      </c>
      <c r="I10" s="717"/>
      <c r="J10" s="76">
        <v>21</v>
      </c>
      <c r="K10" s="74">
        <v>1200</v>
      </c>
      <c r="L10" s="77">
        <v>57.142857142857146</v>
      </c>
      <c r="M10" s="718">
        <v>21</v>
      </c>
      <c r="N10" s="74">
        <f t="shared" si="1"/>
        <v>1113.9130434782599</v>
      </c>
      <c r="O10" s="77">
        <f t="shared" si="2"/>
        <v>53.04347826086952</v>
      </c>
      <c r="P10" s="78">
        <f t="shared" si="3"/>
        <v>0</v>
      </c>
      <c r="Q10" s="79">
        <f t="shared" si="4"/>
        <v>-4.0993788819876258</v>
      </c>
      <c r="R10" s="709">
        <f t="shared" si="5"/>
        <v>0.92826086956521658</v>
      </c>
      <c r="S10" s="911"/>
      <c r="T10" s="80">
        <v>0.57152777777777775</v>
      </c>
      <c r="U10" s="80">
        <v>0.61944444444444446</v>
      </c>
      <c r="V10" s="707">
        <v>22</v>
      </c>
      <c r="W10" s="717">
        <f t="shared" si="8"/>
        <v>69.000000000000071</v>
      </c>
      <c r="X10" s="83">
        <v>0.56111111111111112</v>
      </c>
      <c r="Y10" s="83">
        <v>0.5708333333333333</v>
      </c>
      <c r="Z10" s="84"/>
      <c r="AA10" s="84"/>
      <c r="AB10" s="895"/>
      <c r="AC10" s="895"/>
      <c r="AD10" s="705"/>
      <c r="AE10" s="705"/>
      <c r="AF10" s="78">
        <f>N10-K10</f>
        <v>-86.086956521740149</v>
      </c>
      <c r="AG10" s="709">
        <f>N10/K10</f>
        <v>0.92826086956521658</v>
      </c>
      <c r="AH10" s="911"/>
      <c r="AJ10" s="405">
        <f t="shared" si="9"/>
        <v>6.9999999999999751</v>
      </c>
      <c r="AK10" s="406">
        <f t="shared" si="10"/>
        <v>6.9999999999999751</v>
      </c>
    </row>
    <row r="11" spans="1:37" ht="19.2" customHeight="1">
      <c r="A11" s="942"/>
      <c r="B11" s="69">
        <v>0</v>
      </c>
      <c r="C11" s="70"/>
      <c r="D11" s="88"/>
      <c r="E11" s="72"/>
      <c r="F11" s="73" t="s">
        <v>161</v>
      </c>
      <c r="G11" s="74"/>
      <c r="H11" s="75">
        <f t="shared" si="0"/>
        <v>0</v>
      </c>
      <c r="I11" s="717"/>
      <c r="J11" s="76"/>
      <c r="K11" s="74"/>
      <c r="L11" s="77"/>
      <c r="M11" s="718"/>
      <c r="N11" s="74"/>
      <c r="O11" s="77"/>
      <c r="P11" s="78"/>
      <c r="Q11" s="79"/>
      <c r="R11" s="709"/>
      <c r="S11" s="911"/>
      <c r="T11" s="80"/>
      <c r="U11" s="80"/>
      <c r="V11" s="707"/>
      <c r="W11" s="717">
        <f t="shared" si="8"/>
        <v>0</v>
      </c>
      <c r="X11" s="83"/>
      <c r="Y11" s="83"/>
      <c r="Z11" s="84"/>
      <c r="AA11" s="84"/>
      <c r="AB11" s="895"/>
      <c r="AC11" s="895"/>
      <c r="AD11" s="705"/>
      <c r="AE11" s="705"/>
      <c r="AF11" s="78">
        <f>N11-K11</f>
        <v>0</v>
      </c>
      <c r="AG11" s="709" t="e">
        <f>N11/K11</f>
        <v>#DIV/0!</v>
      </c>
      <c r="AH11" s="911"/>
      <c r="AJ11" s="405" t="str">
        <f t="shared" si="9"/>
        <v/>
      </c>
      <c r="AK11" s="406" t="str">
        <f t="shared" si="10"/>
        <v/>
      </c>
    </row>
    <row r="12" spans="1:37" ht="19.2" customHeight="1">
      <c r="A12" s="942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717"/>
      <c r="J12" s="76"/>
      <c r="K12" s="74"/>
      <c r="L12" s="77"/>
      <c r="M12" s="718"/>
      <c r="N12" s="74"/>
      <c r="O12" s="77"/>
      <c r="P12" s="78"/>
      <c r="Q12" s="79"/>
      <c r="R12" s="709"/>
      <c r="S12" s="911"/>
      <c r="T12" s="80"/>
      <c r="U12" s="80"/>
      <c r="V12" s="707"/>
      <c r="W12" s="717">
        <f t="shared" si="8"/>
        <v>0</v>
      </c>
      <c r="X12" s="83"/>
      <c r="Y12" s="83"/>
      <c r="Z12" s="84"/>
      <c r="AA12" s="84"/>
      <c r="AB12" s="895"/>
      <c r="AC12" s="895"/>
      <c r="AD12" s="705"/>
      <c r="AE12" s="705"/>
      <c r="AF12" s="78">
        <f t="shared" si="6"/>
        <v>0</v>
      </c>
      <c r="AG12" s="709" t="e">
        <f t="shared" si="7"/>
        <v>#DIV/0!</v>
      </c>
      <c r="AH12" s="911"/>
      <c r="AJ12" s="405" t="str">
        <f t="shared" si="9"/>
        <v/>
      </c>
      <c r="AK12" s="406" t="str">
        <f t="shared" si="10"/>
        <v/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720"/>
      <c r="J13" s="76"/>
      <c r="K13" s="74"/>
      <c r="L13" s="77"/>
      <c r="M13" s="92"/>
      <c r="N13" s="74"/>
      <c r="O13" s="77"/>
      <c r="P13" s="78"/>
      <c r="Q13" s="79"/>
      <c r="R13" s="709"/>
      <c r="S13" s="911"/>
      <c r="T13" s="80"/>
      <c r="U13" s="80"/>
      <c r="V13" s="720"/>
      <c r="W13" s="717">
        <f t="shared" si="8"/>
        <v>0</v>
      </c>
      <c r="X13" s="93"/>
      <c r="Y13" s="93"/>
      <c r="Z13" s="84"/>
      <c r="AA13" s="84"/>
      <c r="AB13" s="895"/>
      <c r="AC13" s="895"/>
      <c r="AD13" s="705"/>
      <c r="AE13" s="705"/>
      <c r="AF13" s="78">
        <f t="shared" si="6"/>
        <v>0</v>
      </c>
      <c r="AG13" s="709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720"/>
      <c r="J14" s="76"/>
      <c r="K14" s="74"/>
      <c r="L14" s="77"/>
      <c r="M14" s="92"/>
      <c r="N14" s="74"/>
      <c r="O14" s="77"/>
      <c r="P14" s="78"/>
      <c r="Q14" s="79"/>
      <c r="R14" s="709"/>
      <c r="S14" s="911"/>
      <c r="T14" s="80"/>
      <c r="U14" s="80"/>
      <c r="V14" s="720"/>
      <c r="W14" s="717">
        <f t="shared" si="8"/>
        <v>0</v>
      </c>
      <c r="X14" s="93"/>
      <c r="Y14" s="93"/>
      <c r="Z14" s="84"/>
      <c r="AA14" s="84"/>
      <c r="AB14" s="895"/>
      <c r="AC14" s="895"/>
      <c r="AD14" s="705"/>
      <c r="AE14" s="705"/>
      <c r="AF14" s="78">
        <f t="shared" si="6"/>
        <v>0</v>
      </c>
      <c r="AG14" s="709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720"/>
      <c r="J15" s="76"/>
      <c r="K15" s="74"/>
      <c r="L15" s="77"/>
      <c r="M15" s="92"/>
      <c r="N15" s="96"/>
      <c r="O15" s="77"/>
      <c r="P15" s="78"/>
      <c r="Q15" s="79"/>
      <c r="R15" s="709"/>
      <c r="S15" s="911"/>
      <c r="T15" s="80"/>
      <c r="U15" s="80"/>
      <c r="V15" s="720"/>
      <c r="W15" s="717">
        <f t="shared" si="8"/>
        <v>0</v>
      </c>
      <c r="X15" s="93"/>
      <c r="Y15" s="93"/>
      <c r="Z15" s="84"/>
      <c r="AA15" s="84"/>
      <c r="AB15" s="895"/>
      <c r="AC15" s="895"/>
      <c r="AD15" s="705"/>
      <c r="AE15" s="705"/>
      <c r="AF15" s="78">
        <f t="shared" si="6"/>
        <v>0</v>
      </c>
      <c r="AG15" s="709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720"/>
      <c r="J16" s="76"/>
      <c r="K16" s="74"/>
      <c r="L16" s="77"/>
      <c r="M16" s="92"/>
      <c r="N16" s="96"/>
      <c r="O16" s="77"/>
      <c r="P16" s="78"/>
      <c r="Q16" s="79"/>
      <c r="R16" s="709"/>
      <c r="S16" s="911"/>
      <c r="T16" s="80"/>
      <c r="U16" s="80"/>
      <c r="V16" s="720"/>
      <c r="W16" s="717">
        <f t="shared" si="8"/>
        <v>0</v>
      </c>
      <c r="X16" s="93"/>
      <c r="Y16" s="93"/>
      <c r="Z16" s="84"/>
      <c r="AA16" s="84"/>
      <c r="AB16" s="895"/>
      <c r="AC16" s="895"/>
      <c r="AD16" s="705"/>
      <c r="AE16" s="705"/>
      <c r="AF16" s="78">
        <f t="shared" si="6"/>
        <v>0</v>
      </c>
      <c r="AG16" s="709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1214</v>
      </c>
      <c r="D17" s="905" t="s">
        <v>1215</v>
      </c>
      <c r="E17" s="905"/>
      <c r="F17" s="98"/>
      <c r="G17" s="99"/>
      <c r="H17" s="100"/>
      <c r="I17" s="101"/>
      <c r="J17" s="99">
        <v>18.833333333333332</v>
      </c>
      <c r="K17" s="99">
        <v>2380</v>
      </c>
      <c r="L17" s="102">
        <v>128.46361000540568</v>
      </c>
      <c r="M17" s="103">
        <f t="shared" ref="M17:O17" si="11">AVERAGE(M5:M16)</f>
        <v>18.833333333333332</v>
      </c>
      <c r="N17" s="99">
        <f t="shared" si="11"/>
        <v>2120.8420139463306</v>
      </c>
      <c r="O17" s="102">
        <f t="shared" si="11"/>
        <v>114.28712659229086</v>
      </c>
      <c r="P17" s="104">
        <f t="shared" ref="P17:P23" si="12">M17-J17</f>
        <v>0</v>
      </c>
      <c r="Q17" s="105">
        <f t="shared" ref="Q17:Q23" si="13">O17-L17</f>
        <v>-14.176483413114823</v>
      </c>
      <c r="R17" s="106">
        <f>O17/L17</f>
        <v>0.88964592064228709</v>
      </c>
      <c r="S17" s="911"/>
      <c r="T17" s="80"/>
      <c r="U17" s="80"/>
      <c r="V17" s="72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0</v>
      </c>
      <c r="AE17" s="110">
        <f>SUM(AE5:AE16)</f>
        <v>0</v>
      </c>
      <c r="AF17" s="104">
        <f t="shared" si="6"/>
        <v>-259.15798605366945</v>
      </c>
      <c r="AG17" s="710">
        <f t="shared" si="7"/>
        <v>0.89111008989341622</v>
      </c>
      <c r="AH17" s="911"/>
    </row>
    <row r="18" spans="1:37" ht="19.2" customHeight="1">
      <c r="A18" s="893" t="s">
        <v>1216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457</v>
      </c>
      <c r="H18" s="116">
        <f t="shared" ref="H18:H29" si="14">F18*G18</f>
        <v>24344.390000000003</v>
      </c>
      <c r="I18" s="705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1015.5555555555561</v>
      </c>
      <c r="O18" s="118">
        <f t="shared" ref="O18:O23" si="16">N18/M18</f>
        <v>59.738562091503297</v>
      </c>
      <c r="P18" s="84">
        <f t="shared" si="12"/>
        <v>0</v>
      </c>
      <c r="Q18" s="119">
        <f t="shared" si="13"/>
        <v>-32.320261437908471</v>
      </c>
      <c r="R18" s="706">
        <f t="shared" ref="R18:R23" si="17">O18/L18</f>
        <v>0.64891728789492398</v>
      </c>
      <c r="S18" s="894">
        <f>R30</f>
        <v>0.87190342224455464</v>
      </c>
      <c r="T18" s="80">
        <v>0.16666666666666666</v>
      </c>
      <c r="U18" s="80">
        <v>0.18541666666666665</v>
      </c>
      <c r="V18" s="705">
        <v>5</v>
      </c>
      <c r="W18" s="120">
        <f>(U18-T18)*24*60</f>
        <v>26.999999999999986</v>
      </c>
      <c r="X18" s="118"/>
      <c r="Y18" s="118"/>
      <c r="Z18" s="84"/>
      <c r="AA18" s="84"/>
      <c r="AB18" s="895"/>
      <c r="AC18" s="895"/>
      <c r="AD18" s="705"/>
      <c r="AE18" s="705"/>
      <c r="AF18" s="121">
        <f t="shared" si="6"/>
        <v>-549.44444444444389</v>
      </c>
      <c r="AG18" s="122">
        <f t="shared" si="7"/>
        <v>0.64891728789492398</v>
      </c>
      <c r="AH18" s="936">
        <f>AG30</f>
        <v>0.86264609031825135</v>
      </c>
      <c r="AJ18" s="62" t="str">
        <f>A18</f>
        <v>四度二組A
熱麵
固定線
(ET-55)</v>
      </c>
      <c r="AK18" s="404">
        <f>AVERAGE(AK19:AK29)</f>
        <v>6.4000000000000075</v>
      </c>
    </row>
    <row r="19" spans="1:37" ht="19.2" customHeight="1">
      <c r="A19" s="893"/>
      <c r="B19" s="714" t="s">
        <v>164</v>
      </c>
      <c r="C19" s="713"/>
      <c r="D19" s="113" t="s">
        <v>102</v>
      </c>
      <c r="E19" s="114"/>
      <c r="F19" s="73">
        <v>49.91</v>
      </c>
      <c r="G19" s="85">
        <v>841</v>
      </c>
      <c r="H19" s="116">
        <f t="shared" si="14"/>
        <v>41974.31</v>
      </c>
      <c r="I19" s="70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1401.666666666667</v>
      </c>
      <c r="O19" s="125">
        <f t="shared" si="16"/>
        <v>82.450980392156879</v>
      </c>
      <c r="P19" s="84">
        <f t="shared" si="12"/>
        <v>0</v>
      </c>
      <c r="Q19" s="119">
        <f t="shared" si="13"/>
        <v>-9.6078431372548891</v>
      </c>
      <c r="R19" s="706">
        <f t="shared" si="17"/>
        <v>0.89563365282215135</v>
      </c>
      <c r="S19" s="894"/>
      <c r="T19" s="80">
        <v>0.18958333333333333</v>
      </c>
      <c r="U19" s="80">
        <v>0.21458333333333332</v>
      </c>
      <c r="V19" s="705">
        <v>6</v>
      </c>
      <c r="W19" s="120">
        <f>(U19-T19)*24*60</f>
        <v>35.999999999999993</v>
      </c>
      <c r="X19" s="126"/>
      <c r="Y19" s="126"/>
      <c r="Z19" s="84"/>
      <c r="AA19" s="84"/>
      <c r="AB19" s="895"/>
      <c r="AC19" s="895"/>
      <c r="AD19" s="705"/>
      <c r="AE19" s="705"/>
      <c r="AF19" s="78">
        <f t="shared" si="6"/>
        <v>-163.33333333333303</v>
      </c>
      <c r="AG19" s="709">
        <f t="shared" si="7"/>
        <v>0.89563365282215146</v>
      </c>
      <c r="AH19" s="937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893"/>
      <c r="B20" s="714" t="s">
        <v>164</v>
      </c>
      <c r="C20" s="86"/>
      <c r="D20" s="71" t="s">
        <v>105</v>
      </c>
      <c r="E20" s="114"/>
      <c r="F20" s="73">
        <v>49.91</v>
      </c>
      <c r="G20" s="85">
        <v>2373</v>
      </c>
      <c r="H20" s="116">
        <f t="shared" si="14"/>
        <v>118436.43</v>
      </c>
      <c r="I20" s="705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1438.1818181818185</v>
      </c>
      <c r="O20" s="125">
        <f t="shared" si="16"/>
        <v>84.598930481283446</v>
      </c>
      <c r="P20" s="84">
        <f t="shared" si="12"/>
        <v>0</v>
      </c>
      <c r="Q20" s="119">
        <f t="shared" si="13"/>
        <v>-7.4598930481283219</v>
      </c>
      <c r="R20" s="706">
        <f t="shared" si="17"/>
        <v>0.91896601800755173</v>
      </c>
      <c r="S20" s="894"/>
      <c r="T20" s="80">
        <v>0.21875</v>
      </c>
      <c r="U20" s="80">
        <v>0.28749999999999998</v>
      </c>
      <c r="V20" s="705">
        <v>6</v>
      </c>
      <c r="W20" s="120">
        <f t="shared" ref="W20:W29" si="19">(U20-T20)*24*60</f>
        <v>98.999999999999972</v>
      </c>
      <c r="X20" s="126"/>
      <c r="Y20" s="126"/>
      <c r="Z20" s="84"/>
      <c r="AA20" s="84"/>
      <c r="AB20" s="895"/>
      <c r="AC20" s="895"/>
      <c r="AD20" s="705"/>
      <c r="AE20" s="705"/>
      <c r="AF20" s="121">
        <f t="shared" si="6"/>
        <v>-126.81818181818153</v>
      </c>
      <c r="AG20" s="122">
        <f t="shared" si="7"/>
        <v>0.91896601800755173</v>
      </c>
      <c r="AH20" s="937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893"/>
      <c r="B21" s="714" t="s">
        <v>162</v>
      </c>
      <c r="C21" s="127"/>
      <c r="D21" s="128" t="s">
        <v>106</v>
      </c>
      <c r="E21" s="72"/>
      <c r="F21" s="73">
        <v>36.729999999999997</v>
      </c>
      <c r="G21" s="74">
        <v>3799</v>
      </c>
      <c r="H21" s="116">
        <f t="shared" si="14"/>
        <v>139537.26999999999</v>
      </c>
      <c r="I21" s="707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2191.7307692307686</v>
      </c>
      <c r="O21" s="125">
        <f t="shared" si="16"/>
        <v>121.76282051282048</v>
      </c>
      <c r="P21" s="84">
        <f t="shared" si="12"/>
        <v>0</v>
      </c>
      <c r="Q21" s="119">
        <f t="shared" si="13"/>
        <v>-11.57051282051286</v>
      </c>
      <c r="R21" s="706">
        <f t="shared" si="17"/>
        <v>0.91322115384615354</v>
      </c>
      <c r="S21" s="894"/>
      <c r="T21" s="80">
        <v>0.30277777777777776</v>
      </c>
      <c r="U21" s="80">
        <v>0.375</v>
      </c>
      <c r="V21" s="705">
        <v>22</v>
      </c>
      <c r="W21" s="120">
        <f t="shared" si="19"/>
        <v>104.00000000000003</v>
      </c>
      <c r="X21" s="126">
        <v>0.29166666666666669</v>
      </c>
      <c r="Y21" s="126">
        <v>0.30208333333333331</v>
      </c>
      <c r="Z21" s="84"/>
      <c r="AA21" s="84"/>
      <c r="AB21" s="895"/>
      <c r="AC21" s="895"/>
      <c r="AD21" s="705"/>
      <c r="AE21" s="705"/>
      <c r="AF21" s="78">
        <f t="shared" si="6"/>
        <v>-208.2692307692314</v>
      </c>
      <c r="AG21" s="709">
        <f t="shared" si="7"/>
        <v>0.91322115384615354</v>
      </c>
      <c r="AH21" s="938"/>
      <c r="AJ21" s="405">
        <f t="shared" si="18"/>
        <v>6.0000000000000586</v>
      </c>
      <c r="AK21" s="406">
        <f t="shared" si="20"/>
        <v>6.0000000000000586</v>
      </c>
    </row>
    <row r="22" spans="1:37" ht="19.2" customHeight="1">
      <c r="A22" s="893"/>
      <c r="B22" s="714" t="s">
        <v>162</v>
      </c>
      <c r="C22" s="127"/>
      <c r="D22" s="71" t="s">
        <v>99</v>
      </c>
      <c r="E22" s="72"/>
      <c r="F22" s="73">
        <v>37.799999999999997</v>
      </c>
      <c r="G22" s="74">
        <v>5763</v>
      </c>
      <c r="H22" s="116">
        <f t="shared" si="14"/>
        <v>217841.4</v>
      </c>
      <c r="I22" s="707"/>
      <c r="J22" s="117">
        <v>20</v>
      </c>
      <c r="K22" s="85">
        <v>2769</v>
      </c>
      <c r="L22" s="118">
        <v>138.44999999999999</v>
      </c>
      <c r="M22" s="123">
        <v>19</v>
      </c>
      <c r="N22" s="124">
        <f t="shared" si="15"/>
        <v>2435.0704225352115</v>
      </c>
      <c r="O22" s="125">
        <f t="shared" si="16"/>
        <v>128.16160118606376</v>
      </c>
      <c r="P22" s="84">
        <f t="shared" si="12"/>
        <v>-1</v>
      </c>
      <c r="Q22" s="119">
        <f t="shared" si="13"/>
        <v>-10.288398813936226</v>
      </c>
      <c r="R22" s="706">
        <f t="shared" si="17"/>
        <v>0.92568870484697563</v>
      </c>
      <c r="S22" s="894"/>
      <c r="T22" s="80">
        <v>0.39097222222222222</v>
      </c>
      <c r="U22" s="80">
        <v>0.48958333333333331</v>
      </c>
      <c r="V22" s="705">
        <v>23</v>
      </c>
      <c r="W22" s="120">
        <f t="shared" si="19"/>
        <v>141.99999999999997</v>
      </c>
      <c r="X22" s="126">
        <v>0.37916666666666665</v>
      </c>
      <c r="Y22" s="126">
        <v>0.39027777777777778</v>
      </c>
      <c r="Z22" s="84"/>
      <c r="AA22" s="84"/>
      <c r="AB22" s="895"/>
      <c r="AC22" s="895"/>
      <c r="AD22" s="705"/>
      <c r="AE22" s="705"/>
      <c r="AF22" s="121">
        <f t="shared" si="6"/>
        <v>-333.92957746478851</v>
      </c>
      <c r="AG22" s="122">
        <f t="shared" si="7"/>
        <v>0.87940426960462681</v>
      </c>
      <c r="AH22" s="938"/>
      <c r="AJ22" s="405">
        <f t="shared" si="18"/>
        <v>5.9999999999999787</v>
      </c>
      <c r="AK22" s="406">
        <f t="shared" si="20"/>
        <v>5.9999999999999787</v>
      </c>
    </row>
    <row r="23" spans="1:37" ht="19.2" customHeight="1">
      <c r="A23" s="893"/>
      <c r="B23" s="714" t="s">
        <v>165</v>
      </c>
      <c r="C23" s="127"/>
      <c r="D23" s="71" t="s">
        <v>992</v>
      </c>
      <c r="E23" s="72"/>
      <c r="F23" s="73">
        <v>32.42</v>
      </c>
      <c r="G23" s="74">
        <v>955.9</v>
      </c>
      <c r="H23" s="116">
        <f t="shared" si="14"/>
        <v>30990.278000000002</v>
      </c>
      <c r="I23" s="707"/>
      <c r="J23" s="123">
        <v>15</v>
      </c>
      <c r="K23" s="74">
        <v>1200</v>
      </c>
      <c r="L23" s="77">
        <v>80</v>
      </c>
      <c r="M23" s="123">
        <v>15</v>
      </c>
      <c r="N23" s="124">
        <f t="shared" si="15"/>
        <v>1062.1111111111115</v>
      </c>
      <c r="O23" s="125">
        <f t="shared" si="16"/>
        <v>70.807407407407439</v>
      </c>
      <c r="P23" s="84">
        <f t="shared" si="12"/>
        <v>0</v>
      </c>
      <c r="Q23" s="119">
        <f t="shared" si="13"/>
        <v>-9.1925925925925611</v>
      </c>
      <c r="R23" s="706">
        <f t="shared" si="17"/>
        <v>0.88509259259259299</v>
      </c>
      <c r="S23" s="894"/>
      <c r="T23" s="80">
        <v>0.53194444444444433</v>
      </c>
      <c r="U23" s="80">
        <v>0.56944444444444431</v>
      </c>
      <c r="V23" s="705">
        <v>8</v>
      </c>
      <c r="W23" s="120">
        <f t="shared" si="19"/>
        <v>53.999999999999972</v>
      </c>
      <c r="X23" s="126"/>
      <c r="Y23" s="126"/>
      <c r="Z23" s="84"/>
      <c r="AA23" s="84"/>
      <c r="AB23" s="895"/>
      <c r="AC23" s="895"/>
      <c r="AD23" s="705"/>
      <c r="AE23" s="705"/>
      <c r="AF23" s="78">
        <f t="shared" si="6"/>
        <v>-137.88888888888846</v>
      </c>
      <c r="AG23" s="709">
        <f t="shared" si="7"/>
        <v>0.88509259259259299</v>
      </c>
      <c r="AH23" s="938"/>
      <c r="AJ23" s="405">
        <f t="shared" si="18"/>
        <v>8</v>
      </c>
      <c r="AK23" s="406">
        <f t="shared" si="20"/>
        <v>8</v>
      </c>
    </row>
    <row r="24" spans="1:37" ht="19.2" customHeight="1">
      <c r="A24" s="893"/>
      <c r="B24" s="714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707"/>
      <c r="J24" s="117"/>
      <c r="K24" s="85"/>
      <c r="L24" s="118"/>
      <c r="M24" s="123"/>
      <c r="N24" s="124"/>
      <c r="O24" s="125"/>
      <c r="P24" s="84"/>
      <c r="Q24" s="119"/>
      <c r="R24" s="706"/>
      <c r="S24" s="894"/>
      <c r="T24" s="80"/>
      <c r="U24" s="80"/>
      <c r="V24" s="705"/>
      <c r="W24" s="120">
        <f t="shared" si="19"/>
        <v>0</v>
      </c>
      <c r="X24" s="126"/>
      <c r="Y24" s="126"/>
      <c r="Z24" s="84"/>
      <c r="AA24" s="84"/>
      <c r="AB24" s="895"/>
      <c r="AC24" s="895"/>
      <c r="AD24" s="705"/>
      <c r="AE24" s="705"/>
      <c r="AF24" s="121">
        <f t="shared" si="6"/>
        <v>0</v>
      </c>
      <c r="AG24" s="122" t="e">
        <f t="shared" si="7"/>
        <v>#DIV/0!</v>
      </c>
      <c r="AH24" s="938"/>
      <c r="AJ24" s="405" t="str">
        <f t="shared" si="18"/>
        <v/>
      </c>
      <c r="AK24" s="406" t="str">
        <f t="shared" si="20"/>
        <v/>
      </c>
    </row>
    <row r="25" spans="1:37" ht="19.2" customHeight="1">
      <c r="A25" s="893"/>
      <c r="B25" s="714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706"/>
      <c r="S25" s="894"/>
      <c r="T25" s="80"/>
      <c r="U25" s="80"/>
      <c r="V25" s="705"/>
      <c r="W25" s="120">
        <f t="shared" si="19"/>
        <v>0</v>
      </c>
      <c r="X25" s="705"/>
      <c r="Y25" s="705"/>
      <c r="Z25" s="84"/>
      <c r="AA25" s="84"/>
      <c r="AB25" s="895"/>
      <c r="AC25" s="895"/>
      <c r="AD25" s="705"/>
      <c r="AE25" s="705"/>
      <c r="AF25" s="78">
        <f t="shared" si="6"/>
        <v>0</v>
      </c>
      <c r="AG25" s="709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714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706"/>
      <c r="S26" s="894"/>
      <c r="T26" s="80"/>
      <c r="U26" s="80"/>
      <c r="V26" s="705"/>
      <c r="W26" s="120">
        <f t="shared" si="19"/>
        <v>0</v>
      </c>
      <c r="X26" s="126"/>
      <c r="Y26" s="126"/>
      <c r="Z26" s="84"/>
      <c r="AA26" s="84"/>
      <c r="AB26" s="895"/>
      <c r="AC26" s="895"/>
      <c r="AD26" s="705"/>
      <c r="AE26" s="705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706"/>
      <c r="S27" s="894"/>
      <c r="T27" s="80"/>
      <c r="U27" s="80"/>
      <c r="V27" s="705"/>
      <c r="W27" s="120">
        <f t="shared" si="19"/>
        <v>0</v>
      </c>
      <c r="X27" s="705"/>
      <c r="Y27" s="705"/>
      <c r="Z27" s="84"/>
      <c r="AA27" s="84"/>
      <c r="AB27" s="895"/>
      <c r="AC27" s="895"/>
      <c r="AD27" s="705"/>
      <c r="AE27" s="705"/>
      <c r="AF27" s="78">
        <f t="shared" si="6"/>
        <v>0</v>
      </c>
      <c r="AG27" s="709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706"/>
      <c r="S28" s="894"/>
      <c r="T28" s="80"/>
      <c r="U28" s="80"/>
      <c r="V28" s="705"/>
      <c r="W28" s="120">
        <f t="shared" si="19"/>
        <v>0</v>
      </c>
      <c r="X28" s="705"/>
      <c r="Y28" s="705"/>
      <c r="Z28" s="84"/>
      <c r="AA28" s="84"/>
      <c r="AB28" s="895"/>
      <c r="AC28" s="895"/>
      <c r="AD28" s="705"/>
      <c r="AE28" s="705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706"/>
      <c r="S29" s="894"/>
      <c r="T29" s="80"/>
      <c r="U29" s="80"/>
      <c r="V29" s="705"/>
      <c r="W29" s="120">
        <f t="shared" si="19"/>
        <v>0</v>
      </c>
      <c r="X29" s="705"/>
      <c r="Y29" s="705"/>
      <c r="Z29" s="84"/>
      <c r="AA29" s="84"/>
      <c r="AB29" s="895"/>
      <c r="AC29" s="895"/>
      <c r="AD29" s="705"/>
      <c r="AE29" s="705"/>
      <c r="AF29" s="78">
        <f t="shared" si="6"/>
        <v>0</v>
      </c>
      <c r="AG29" s="709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1217</v>
      </c>
      <c r="D30" s="943" t="s">
        <v>1218</v>
      </c>
      <c r="E30" s="943"/>
      <c r="F30" s="133"/>
      <c r="G30" s="103"/>
      <c r="H30" s="134"/>
      <c r="I30" s="135"/>
      <c r="J30" s="103">
        <v>17.333333333333332</v>
      </c>
      <c r="K30" s="103">
        <v>1844</v>
      </c>
      <c r="L30" s="136">
        <v>104.65996732026144</v>
      </c>
      <c r="M30" s="103">
        <f t="shared" ref="M30:O30" si="21">AVERAGE(M18:M29)</f>
        <v>17.166666666666668</v>
      </c>
      <c r="N30" s="103">
        <f t="shared" si="21"/>
        <v>1590.7193905468555</v>
      </c>
      <c r="O30" s="136">
        <f t="shared" si="21"/>
        <v>91.253383678539208</v>
      </c>
      <c r="P30" s="84">
        <f t="shared" ref="P30:P36" si="22">M30-J30</f>
        <v>-0.1666666666666643</v>
      </c>
      <c r="Q30" s="119">
        <f t="shared" ref="Q30:Q36" si="23">O30-L30</f>
        <v>-13.406583641722236</v>
      </c>
      <c r="R30" s="137">
        <f t="shared" ref="R30:R36" si="24">O30/L30</f>
        <v>0.87190342224455464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0</v>
      </c>
      <c r="AE30" s="139">
        <f>SUM(AE18:AE29)</f>
        <v>0</v>
      </c>
      <c r="AF30" s="140">
        <f t="shared" si="6"/>
        <v>-253.28060945314451</v>
      </c>
      <c r="AG30" s="141">
        <f t="shared" ref="AG30" si="25">N30/K30</f>
        <v>0.86264609031825135</v>
      </c>
      <c r="AH30" s="939"/>
    </row>
    <row r="31" spans="1:37" ht="19.2" customHeight="1">
      <c r="A31" s="930" t="s">
        <v>1219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1477.3000000000002</v>
      </c>
      <c r="H31" s="146">
        <f t="shared" ref="H31:H41" si="26">F31*G31</f>
        <v>47894.066000000006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6" si="27">G31/W31*60</f>
        <v>1067.9277108433739</v>
      </c>
      <c r="O31" s="149">
        <f t="shared" ref="O31:O36" si="28">N31/M31</f>
        <v>71.195180722891592</v>
      </c>
      <c r="P31" s="150">
        <f t="shared" si="22"/>
        <v>0</v>
      </c>
      <c r="Q31" s="151">
        <f t="shared" si="23"/>
        <v>-8.8048192771084075</v>
      </c>
      <c r="R31" s="708">
        <f t="shared" si="24"/>
        <v>0.88993975903614486</v>
      </c>
      <c r="S31" s="931">
        <f>R43</f>
        <v>0.92853852914275914</v>
      </c>
      <c r="T31" s="152">
        <v>0.16666666666666666</v>
      </c>
      <c r="U31" s="152">
        <v>0.22430555555555554</v>
      </c>
      <c r="V31" s="153">
        <v>5</v>
      </c>
      <c r="W31" s="154">
        <f t="shared" ref="W31:W42" si="29">(U31-T31)*24*60</f>
        <v>82.999999999999986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-132.07228915662608</v>
      </c>
      <c r="AG31" s="155">
        <f t="shared" si="7"/>
        <v>0.88993975903614497</v>
      </c>
      <c r="AH31" s="909">
        <f>AG43</f>
        <v>0.92603684927979724</v>
      </c>
      <c r="AJ31" s="62" t="str">
        <f>A31</f>
        <v>四度二組
(ET-55)</v>
      </c>
      <c r="AK31" s="404">
        <f>AVERAGE(AK32:AK42)</f>
        <v>6.2499999999999947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2550</v>
      </c>
      <c r="H32" s="116">
        <f t="shared" si="26"/>
        <v>87286.499999999985</v>
      </c>
      <c r="I32" s="71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2154.9295774647881</v>
      </c>
      <c r="O32" s="77">
        <f t="shared" si="28"/>
        <v>165.76381365113755</v>
      </c>
      <c r="P32" s="150">
        <f t="shared" si="22"/>
        <v>0</v>
      </c>
      <c r="Q32" s="79">
        <f t="shared" si="23"/>
        <v>-7.3131094257855125</v>
      </c>
      <c r="R32" s="709">
        <f t="shared" si="24"/>
        <v>0.95774647887323927</v>
      </c>
      <c r="S32" s="894"/>
      <c r="T32" s="80">
        <v>0.22847222222222222</v>
      </c>
      <c r="U32" s="80">
        <v>0.27777777777777779</v>
      </c>
      <c r="V32" s="153">
        <v>6</v>
      </c>
      <c r="W32" s="120">
        <f t="shared" si="29"/>
        <v>71.000000000000028</v>
      </c>
      <c r="X32" s="158"/>
      <c r="Y32" s="158"/>
      <c r="Z32" s="159"/>
      <c r="AA32" s="159"/>
      <c r="AB32" s="895"/>
      <c r="AC32" s="895"/>
      <c r="AD32" s="705"/>
      <c r="AE32" s="705"/>
      <c r="AF32" s="78">
        <f t="shared" si="6"/>
        <v>-95.070422535211947</v>
      </c>
      <c r="AG32" s="709">
        <f t="shared" si="7"/>
        <v>0.95774647887323916</v>
      </c>
      <c r="AH32" s="910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923"/>
      <c r="B33" s="156" t="s">
        <v>165</v>
      </c>
      <c r="C33" s="705"/>
      <c r="D33" s="71" t="s">
        <v>110</v>
      </c>
      <c r="E33" s="114"/>
      <c r="F33" s="73">
        <v>35.83</v>
      </c>
      <c r="G33" s="145">
        <v>2086.92</v>
      </c>
      <c r="H33" s="116">
        <f t="shared" si="26"/>
        <v>74774.343599999993</v>
      </c>
      <c r="I33" s="705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2122.2915254237278</v>
      </c>
      <c r="O33" s="77">
        <f t="shared" si="28"/>
        <v>192.93559322033889</v>
      </c>
      <c r="P33" s="150">
        <f t="shared" si="22"/>
        <v>0</v>
      </c>
      <c r="Q33" s="79">
        <f t="shared" si="23"/>
        <v>-11.609861325115645</v>
      </c>
      <c r="R33" s="709">
        <f t="shared" si="24"/>
        <v>0.94324067796610134</v>
      </c>
      <c r="S33" s="894"/>
      <c r="T33" s="80">
        <v>0.29305555555555557</v>
      </c>
      <c r="U33" s="80">
        <v>0.33402777777777781</v>
      </c>
      <c r="V33" s="153">
        <v>22</v>
      </c>
      <c r="W33" s="120">
        <f t="shared" si="29"/>
        <v>59.000000000000028</v>
      </c>
      <c r="X33" s="158">
        <v>0.28194444444444444</v>
      </c>
      <c r="Y33" s="158">
        <v>0.29166666666666669</v>
      </c>
      <c r="Z33" s="159"/>
      <c r="AA33" s="159"/>
      <c r="AB33" s="895"/>
      <c r="AC33" s="895"/>
      <c r="AD33" s="705"/>
      <c r="AE33" s="705"/>
      <c r="AF33" s="78">
        <f t="shared" si="6"/>
        <v>-127.70847457627224</v>
      </c>
      <c r="AG33" s="160">
        <f t="shared" si="7"/>
        <v>0.94324067796610123</v>
      </c>
      <c r="AH33" s="910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1308</v>
      </c>
      <c r="H34" s="116">
        <f t="shared" si="26"/>
        <v>50214.12</v>
      </c>
      <c r="I34" s="705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1426.9090909090917</v>
      </c>
      <c r="O34" s="149">
        <f t="shared" si="28"/>
        <v>83.935828877005392</v>
      </c>
      <c r="P34" s="150">
        <f t="shared" si="22"/>
        <v>0</v>
      </c>
      <c r="Q34" s="151">
        <f t="shared" si="23"/>
        <v>-8.1229946524063763</v>
      </c>
      <c r="R34" s="708">
        <f t="shared" si="24"/>
        <v>0.91176299738600097</v>
      </c>
      <c r="S34" s="894"/>
      <c r="T34" s="80">
        <v>0.33888888888888891</v>
      </c>
      <c r="U34" s="80">
        <v>0.37708333333333333</v>
      </c>
      <c r="V34" s="163">
        <v>7</v>
      </c>
      <c r="W34" s="120">
        <f t="shared" si="29"/>
        <v>54.999999999999964</v>
      </c>
      <c r="X34" s="158"/>
      <c r="Y34" s="158"/>
      <c r="Z34" s="159"/>
      <c r="AA34" s="159"/>
      <c r="AB34" s="895"/>
      <c r="AC34" s="895"/>
      <c r="AD34" s="705"/>
      <c r="AE34" s="705"/>
      <c r="AF34" s="78">
        <f t="shared" si="6"/>
        <v>-138.09090909090833</v>
      </c>
      <c r="AG34" s="160">
        <f t="shared" si="7"/>
        <v>0.91176299738600108</v>
      </c>
      <c r="AH34" s="910"/>
      <c r="AJ34" s="405">
        <f t="shared" si="30"/>
        <v>7</v>
      </c>
      <c r="AK34" s="406">
        <f t="shared" si="31"/>
        <v>7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2496</v>
      </c>
      <c r="H35" s="116">
        <f t="shared" si="26"/>
        <v>123601.92000000001</v>
      </c>
      <c r="I35" s="707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1453.9805825242724</v>
      </c>
      <c r="O35" s="77">
        <f t="shared" si="28"/>
        <v>80.776699029126249</v>
      </c>
      <c r="P35" s="150">
        <f t="shared" si="22"/>
        <v>0</v>
      </c>
      <c r="Q35" s="79">
        <f t="shared" si="23"/>
        <v>-6.1677454153181941</v>
      </c>
      <c r="R35" s="709">
        <f t="shared" si="24"/>
        <v>0.92906107509538183</v>
      </c>
      <c r="S35" s="894"/>
      <c r="T35" s="80">
        <v>0.38124999999999998</v>
      </c>
      <c r="U35" s="80">
        <v>0.45277777777777772</v>
      </c>
      <c r="V35" s="145">
        <v>6</v>
      </c>
      <c r="W35" s="120">
        <f t="shared" si="29"/>
        <v>102.99999999999996</v>
      </c>
      <c r="X35" s="158"/>
      <c r="Y35" s="158"/>
      <c r="Z35" s="159"/>
      <c r="AA35" s="159"/>
      <c r="AB35" s="895"/>
      <c r="AC35" s="895"/>
      <c r="AD35" s="705"/>
      <c r="AE35" s="705"/>
      <c r="AF35" s="150">
        <f t="shared" si="6"/>
        <v>-111.01941747572755</v>
      </c>
      <c r="AG35" s="155">
        <f t="shared" si="7"/>
        <v>0.92906107509538172</v>
      </c>
      <c r="AH35" s="911"/>
      <c r="AJ35" s="405">
        <f t="shared" si="30"/>
        <v>6</v>
      </c>
      <c r="AK35" s="406">
        <f t="shared" si="31"/>
        <v>6</v>
      </c>
    </row>
    <row r="36" spans="1:37" ht="19.2" customHeight="1">
      <c r="A36" s="923"/>
      <c r="B36" s="156" t="s">
        <v>165</v>
      </c>
      <c r="C36" s="166"/>
      <c r="D36" s="165" t="s">
        <v>992</v>
      </c>
      <c r="E36" s="114"/>
      <c r="F36" s="73">
        <v>32.42</v>
      </c>
      <c r="G36" s="145">
        <v>1911.8</v>
      </c>
      <c r="H36" s="116">
        <f t="shared" si="26"/>
        <v>61980.556000000004</v>
      </c>
      <c r="I36" s="705">
        <v>1</v>
      </c>
      <c r="J36" s="76">
        <v>15</v>
      </c>
      <c r="K36" s="74">
        <v>1200</v>
      </c>
      <c r="L36" s="77">
        <v>80</v>
      </c>
      <c r="M36" s="164">
        <v>15</v>
      </c>
      <c r="N36" s="74">
        <f t="shared" si="27"/>
        <v>1062.1111111111115</v>
      </c>
      <c r="O36" s="77">
        <f t="shared" si="28"/>
        <v>70.807407407407439</v>
      </c>
      <c r="P36" s="150">
        <f t="shared" si="22"/>
        <v>0</v>
      </c>
      <c r="Q36" s="79">
        <f t="shared" si="23"/>
        <v>-9.1925925925925611</v>
      </c>
      <c r="R36" s="709">
        <f t="shared" si="24"/>
        <v>0.88509259259259299</v>
      </c>
      <c r="S36" s="894"/>
      <c r="T36" s="80">
        <v>0.49236111111111103</v>
      </c>
      <c r="U36" s="80">
        <v>0.56736111111111098</v>
      </c>
      <c r="V36" s="145">
        <v>4</v>
      </c>
      <c r="W36" s="120">
        <f t="shared" si="29"/>
        <v>107.99999999999994</v>
      </c>
      <c r="X36" s="158"/>
      <c r="Y36" s="158"/>
      <c r="Z36" s="159"/>
      <c r="AA36" s="159"/>
      <c r="AB36" s="895"/>
      <c r="AC36" s="895"/>
      <c r="AD36" s="705">
        <v>1</v>
      </c>
      <c r="AE36" s="705"/>
      <c r="AF36" s="78">
        <f t="shared" si="6"/>
        <v>-137.88888888888846</v>
      </c>
      <c r="AG36" s="709">
        <f t="shared" si="7"/>
        <v>0.88509259259259299</v>
      </c>
      <c r="AH36" s="911"/>
      <c r="AJ36" s="405">
        <f t="shared" si="30"/>
        <v>4</v>
      </c>
      <c r="AK36" s="406" t="str">
        <f t="shared" si="31"/>
        <v/>
      </c>
    </row>
    <row r="37" spans="1:37" ht="19.2" customHeight="1">
      <c r="A37" s="923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705"/>
      <c r="J37" s="147"/>
      <c r="K37" s="124"/>
      <c r="L37" s="125"/>
      <c r="M37" s="715"/>
      <c r="N37" s="148"/>
      <c r="O37" s="149"/>
      <c r="P37" s="150"/>
      <c r="Q37" s="151"/>
      <c r="R37" s="708"/>
      <c r="S37" s="894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895"/>
      <c r="AC37" s="895"/>
      <c r="AD37" s="705"/>
      <c r="AE37" s="705"/>
      <c r="AF37" s="78">
        <f t="shared" si="6"/>
        <v>0</v>
      </c>
      <c r="AG37" s="160" t="e">
        <f t="shared" si="7"/>
        <v>#DIV/0!</v>
      </c>
      <c r="AH37" s="911"/>
      <c r="AJ37" s="405" t="str">
        <f t="shared" si="30"/>
        <v/>
      </c>
      <c r="AK37" s="406" t="str">
        <f t="shared" si="31"/>
        <v/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705"/>
      <c r="J38" s="147"/>
      <c r="K38" s="124"/>
      <c r="L38" s="125"/>
      <c r="M38" s="715"/>
      <c r="N38" s="74"/>
      <c r="O38" s="77"/>
      <c r="P38" s="150"/>
      <c r="Q38" s="79"/>
      <c r="R38" s="709"/>
      <c r="S38" s="894"/>
      <c r="T38" s="167"/>
      <c r="U38" s="167"/>
      <c r="V38" s="705"/>
      <c r="W38" s="120">
        <f t="shared" si="29"/>
        <v>0</v>
      </c>
      <c r="X38" s="158"/>
      <c r="Y38" s="158"/>
      <c r="Z38" s="159"/>
      <c r="AA38" s="159"/>
      <c r="AB38" s="895"/>
      <c r="AC38" s="895"/>
      <c r="AD38" s="705"/>
      <c r="AE38" s="705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705"/>
      <c r="J39" s="76"/>
      <c r="K39" s="74"/>
      <c r="L39" s="77"/>
      <c r="M39" s="715"/>
      <c r="N39" s="148"/>
      <c r="O39" s="149"/>
      <c r="P39" s="150"/>
      <c r="Q39" s="151"/>
      <c r="R39" s="708"/>
      <c r="S39" s="894"/>
      <c r="T39" s="80"/>
      <c r="U39" s="80"/>
      <c r="V39" s="705"/>
      <c r="W39" s="120">
        <f t="shared" si="29"/>
        <v>0</v>
      </c>
      <c r="X39" s="158"/>
      <c r="Y39" s="158"/>
      <c r="Z39" s="159"/>
      <c r="AA39" s="159"/>
      <c r="AB39" s="895"/>
      <c r="AC39" s="895"/>
      <c r="AD39" s="705"/>
      <c r="AE39" s="705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707"/>
      <c r="J40" s="76"/>
      <c r="K40" s="74"/>
      <c r="L40" s="77"/>
      <c r="M40" s="718"/>
      <c r="N40" s="74"/>
      <c r="O40" s="77"/>
      <c r="P40" s="150"/>
      <c r="Q40" s="79"/>
      <c r="R40" s="709"/>
      <c r="S40" s="894"/>
      <c r="T40" s="80"/>
      <c r="U40" s="80"/>
      <c r="V40" s="705"/>
      <c r="W40" s="120">
        <f>(U40-T40)*24*60</f>
        <v>0</v>
      </c>
      <c r="X40" s="158"/>
      <c r="Y40" s="158"/>
      <c r="Z40" s="159"/>
      <c r="AA40" s="159"/>
      <c r="AB40" s="895"/>
      <c r="AC40" s="895"/>
      <c r="AD40" s="705"/>
      <c r="AE40" s="705"/>
      <c r="AF40" s="78">
        <f t="shared" si="6"/>
        <v>0</v>
      </c>
      <c r="AG40" s="709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70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705"/>
      <c r="J41" s="129"/>
      <c r="K41" s="85"/>
      <c r="L41" s="118"/>
      <c r="M41" s="715"/>
      <c r="N41" s="85"/>
      <c r="O41" s="118"/>
      <c r="P41" s="84"/>
      <c r="Q41" s="119"/>
      <c r="R41" s="706"/>
      <c r="S41" s="894"/>
      <c r="T41" s="80"/>
      <c r="U41" s="80"/>
      <c r="V41" s="705"/>
      <c r="W41" s="120">
        <f>(U41-T41)*24*60</f>
        <v>0</v>
      </c>
      <c r="X41" s="158"/>
      <c r="Y41" s="158"/>
      <c r="Z41" s="159"/>
      <c r="AA41" s="159"/>
      <c r="AB41" s="895"/>
      <c r="AC41" s="895"/>
      <c r="AD41" s="705"/>
      <c r="AE41" s="705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70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705"/>
      <c r="J42" s="129"/>
      <c r="K42" s="85"/>
      <c r="L42" s="118"/>
      <c r="M42" s="715" t="s">
        <v>15</v>
      </c>
      <c r="N42" s="85"/>
      <c r="O42" s="118"/>
      <c r="P42" s="84"/>
      <c r="Q42" s="119"/>
      <c r="R42" s="706"/>
      <c r="S42" s="894"/>
      <c r="T42" s="80"/>
      <c r="U42" s="80"/>
      <c r="V42" s="705"/>
      <c r="W42" s="120">
        <f t="shared" si="29"/>
        <v>0</v>
      </c>
      <c r="X42" s="158"/>
      <c r="Y42" s="158"/>
      <c r="Z42" s="159"/>
      <c r="AA42" s="159"/>
      <c r="AB42" s="895"/>
      <c r="AC42" s="895"/>
      <c r="AD42" s="705"/>
      <c r="AE42" s="705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1220</v>
      </c>
      <c r="D43" s="891" t="s">
        <v>1218</v>
      </c>
      <c r="E43" s="891"/>
      <c r="F43" s="133"/>
      <c r="G43" s="103"/>
      <c r="H43" s="134"/>
      <c r="I43" s="135"/>
      <c r="J43" s="103">
        <v>14.833333333333334</v>
      </c>
      <c r="K43" s="103">
        <v>1671.6666666666667</v>
      </c>
      <c r="L43" s="136">
        <v>119.4376075993723</v>
      </c>
      <c r="M43" s="103">
        <f t="shared" ref="M43:O43" si="32">AVERAGE(M31:M42)</f>
        <v>14.833333333333334</v>
      </c>
      <c r="N43" s="103">
        <f t="shared" si="32"/>
        <v>1548.0249330460611</v>
      </c>
      <c r="O43" s="136">
        <f t="shared" si="32"/>
        <v>110.90242048465119</v>
      </c>
      <c r="P43" s="84">
        <f>M43-J43</f>
        <v>0</v>
      </c>
      <c r="Q43" s="119">
        <f>N43-K43</f>
        <v>-123.64173362060569</v>
      </c>
      <c r="R43" s="137">
        <f t="shared" ref="R43:R52" si="33">O43/L43</f>
        <v>0.92853852914275914</v>
      </c>
      <c r="S43" s="894"/>
      <c r="T43" s="80"/>
      <c r="U43" s="80"/>
      <c r="V43" s="705"/>
      <c r="W43" s="705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1</v>
      </c>
      <c r="AE43" s="139">
        <f>SUM(AE31:AE42)</f>
        <v>0</v>
      </c>
      <c r="AF43" s="78">
        <f t="shared" ref="AF43:AF54" si="34">N43-K43</f>
        <v>-123.64173362060569</v>
      </c>
      <c r="AG43" s="710">
        <f t="shared" si="7"/>
        <v>0.92603684927979724</v>
      </c>
      <c r="AH43" s="911"/>
      <c r="AJ43" s="182"/>
    </row>
    <row r="44" spans="1:37" s="182" customFormat="1" ht="19.2" customHeight="1">
      <c r="A44" s="933" t="s">
        <v>1221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1553</v>
      </c>
      <c r="H44" s="75">
        <f>F44*G44</f>
        <v>38405.69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2117.727272727273</v>
      </c>
      <c r="O44" s="177">
        <f t="shared" ref="O44:O52" si="36">N44/M44</f>
        <v>423.54545454545462</v>
      </c>
      <c r="P44" s="81">
        <f t="shared" ref="P44:P52" si="37">M44-J44</f>
        <v>1</v>
      </c>
      <c r="Q44" s="178">
        <f t="shared" ref="Q44:Q52" si="38">O44-L44</f>
        <v>-76.454545454545382</v>
      </c>
      <c r="R44" s="179">
        <f t="shared" si="33"/>
        <v>0.84709090909090923</v>
      </c>
      <c r="S44" s="910">
        <f>R56</f>
        <v>0.89160747811004704</v>
      </c>
      <c r="T44" s="152">
        <v>0.125</v>
      </c>
      <c r="U44" s="152">
        <v>0.15555555555555556</v>
      </c>
      <c r="V44" s="153">
        <v>5</v>
      </c>
      <c r="W44" s="180">
        <f t="shared" ref="W44:W56" si="39">(U44-T44)*24*60</f>
        <v>44</v>
      </c>
      <c r="X44" s="158"/>
      <c r="Y44" s="158"/>
      <c r="Z44" s="159"/>
      <c r="AA44" s="159"/>
      <c r="AB44" s="895"/>
      <c r="AC44" s="895"/>
      <c r="AD44" s="705"/>
      <c r="AE44" s="705"/>
      <c r="AF44" s="181">
        <f t="shared" si="34"/>
        <v>117.72727272727298</v>
      </c>
      <c r="AG44" s="712">
        <f t="shared" si="7"/>
        <v>1.0588636363636366</v>
      </c>
      <c r="AH44" s="927">
        <f>AG56</f>
        <v>0.93458880276129941</v>
      </c>
      <c r="AJ44" s="62"/>
      <c r="AK44" s="62"/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1425</v>
      </c>
      <c r="H45" s="75">
        <f>F45*G45</f>
        <v>35240.25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2137.4999999999991</v>
      </c>
      <c r="O45" s="177">
        <f t="shared" si="36"/>
        <v>427.49999999999983</v>
      </c>
      <c r="P45" s="81">
        <f t="shared" si="37"/>
        <v>1</v>
      </c>
      <c r="Q45" s="178">
        <f t="shared" si="38"/>
        <v>-72.500000000000171</v>
      </c>
      <c r="R45" s="179">
        <f t="shared" si="33"/>
        <v>0.85499999999999965</v>
      </c>
      <c r="S45" s="910"/>
      <c r="T45" s="80">
        <v>0.15902777777777777</v>
      </c>
      <c r="U45" s="80">
        <v>0.18680555555555556</v>
      </c>
      <c r="V45" s="153">
        <v>5</v>
      </c>
      <c r="W45" s="180">
        <f t="shared" si="39"/>
        <v>40.000000000000014</v>
      </c>
      <c r="X45" s="158"/>
      <c r="Y45" s="158"/>
      <c r="Z45" s="159"/>
      <c r="AA45" s="159"/>
      <c r="AB45" s="895"/>
      <c r="AC45" s="895"/>
      <c r="AD45" s="705"/>
      <c r="AE45" s="705"/>
      <c r="AF45" s="181">
        <f t="shared" si="34"/>
        <v>137.49999999999909</v>
      </c>
      <c r="AG45" s="712">
        <f t="shared" si="7"/>
        <v>1.0687499999999996</v>
      </c>
      <c r="AH45" s="927"/>
      <c r="AJ45" s="62"/>
      <c r="AK45" s="62"/>
    </row>
    <row r="46" spans="1:37" s="182" customFormat="1" ht="19.2" customHeight="1">
      <c r="A46" s="934"/>
      <c r="B46" s="127" t="s">
        <v>163</v>
      </c>
      <c r="C46" s="172"/>
      <c r="D46" s="71" t="s">
        <v>108</v>
      </c>
      <c r="E46" s="72"/>
      <c r="F46" s="174">
        <v>26.5</v>
      </c>
      <c r="G46" s="145">
        <v>1618</v>
      </c>
      <c r="H46" s="75">
        <f t="shared" ref="H46:H55" si="40">F46*G46</f>
        <v>42877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1591.475409836065</v>
      </c>
      <c r="O46" s="177">
        <f t="shared" si="36"/>
        <v>132.62295081967207</v>
      </c>
      <c r="P46" s="81">
        <f t="shared" si="37"/>
        <v>0</v>
      </c>
      <c r="Q46" s="178">
        <f t="shared" si="38"/>
        <v>-34.043715846994587</v>
      </c>
      <c r="R46" s="179">
        <f t="shared" si="33"/>
        <v>0.79573770491803242</v>
      </c>
      <c r="S46" s="910"/>
      <c r="T46" s="80">
        <v>0.19027777777777777</v>
      </c>
      <c r="U46" s="80">
        <v>0.2326388888888889</v>
      </c>
      <c r="V46" s="153">
        <v>5</v>
      </c>
      <c r="W46" s="180">
        <f t="shared" si="39"/>
        <v>61.000000000000021</v>
      </c>
      <c r="X46" s="158"/>
      <c r="Y46" s="158"/>
      <c r="Z46" s="159"/>
      <c r="AA46" s="159"/>
      <c r="AB46" s="895"/>
      <c r="AC46" s="895"/>
      <c r="AD46" s="705"/>
      <c r="AE46" s="705"/>
      <c r="AF46" s="181">
        <f t="shared" si="34"/>
        <v>-408.52459016393504</v>
      </c>
      <c r="AG46" s="712">
        <f t="shared" si="7"/>
        <v>0.79573770491803253</v>
      </c>
      <c r="AH46" s="927"/>
      <c r="AJ46" s="62"/>
      <c r="AK46" s="62"/>
    </row>
    <row r="47" spans="1:37" s="182" customFormat="1" ht="19.2" customHeight="1">
      <c r="A47" s="934"/>
      <c r="B47" s="127" t="s">
        <v>163</v>
      </c>
      <c r="C47" s="172"/>
      <c r="D47" s="71" t="s">
        <v>191</v>
      </c>
      <c r="E47" s="184"/>
      <c r="F47" s="174">
        <v>28.26</v>
      </c>
      <c r="G47" s="163">
        <v>572</v>
      </c>
      <c r="H47" s="75">
        <f t="shared" si="40"/>
        <v>16164.720000000001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1372.8000000000004</v>
      </c>
      <c r="O47" s="177">
        <f t="shared" si="36"/>
        <v>114.40000000000003</v>
      </c>
      <c r="P47" s="81">
        <f t="shared" si="37"/>
        <v>0</v>
      </c>
      <c r="Q47" s="178">
        <f t="shared" si="38"/>
        <v>-52.266666666666623</v>
      </c>
      <c r="R47" s="179">
        <f t="shared" si="33"/>
        <v>0.68640000000000023</v>
      </c>
      <c r="S47" s="910"/>
      <c r="T47" s="80">
        <v>0.2361111111111111</v>
      </c>
      <c r="U47" s="80">
        <v>0.25347222222222221</v>
      </c>
      <c r="V47" s="163">
        <v>5</v>
      </c>
      <c r="W47" s="180">
        <f t="shared" si="39"/>
        <v>24.999999999999993</v>
      </c>
      <c r="X47" s="158"/>
      <c r="Y47" s="158"/>
      <c r="Z47" s="159"/>
      <c r="AA47" s="159"/>
      <c r="AB47" s="895"/>
      <c r="AC47" s="895"/>
      <c r="AD47" s="705"/>
      <c r="AE47" s="705"/>
      <c r="AF47" s="181">
        <f t="shared" si="34"/>
        <v>-627.19999999999959</v>
      </c>
      <c r="AG47" s="712">
        <f t="shared" si="7"/>
        <v>0.68640000000000023</v>
      </c>
      <c r="AH47" s="927"/>
      <c r="AJ47" s="62"/>
      <c r="AK47" s="62"/>
    </row>
    <row r="48" spans="1:37" s="182" customFormat="1" ht="19.2" customHeight="1">
      <c r="A48" s="934"/>
      <c r="B48" s="127" t="s">
        <v>163</v>
      </c>
      <c r="C48" s="172"/>
      <c r="D48" s="71" t="s">
        <v>114</v>
      </c>
      <c r="E48" s="184"/>
      <c r="F48" s="174">
        <v>28.26</v>
      </c>
      <c r="G48" s="163">
        <v>832</v>
      </c>
      <c r="H48" s="75">
        <f t="shared" si="40"/>
        <v>23512.32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1468.2352941176489</v>
      </c>
      <c r="O48" s="177">
        <f t="shared" si="36"/>
        <v>209.74789915966412</v>
      </c>
      <c r="P48" s="81">
        <f t="shared" si="37"/>
        <v>0</v>
      </c>
      <c r="Q48" s="178">
        <f t="shared" si="38"/>
        <v>-4.5378151260501625</v>
      </c>
      <c r="R48" s="179">
        <f t="shared" si="33"/>
        <v>0.97882352941176587</v>
      </c>
      <c r="S48" s="910"/>
      <c r="T48" s="80">
        <v>0.27083333333333331</v>
      </c>
      <c r="U48" s="80">
        <v>0.2944444444444444</v>
      </c>
      <c r="V48" s="145">
        <v>25</v>
      </c>
      <c r="W48" s="180">
        <f t="shared" si="39"/>
        <v>33.999999999999957</v>
      </c>
      <c r="X48" s="158">
        <v>0.25833333333333336</v>
      </c>
      <c r="Y48" s="158">
        <v>0.26944444444444443</v>
      </c>
      <c r="Z48" s="159"/>
      <c r="AA48" s="159"/>
      <c r="AB48" s="895"/>
      <c r="AC48" s="895"/>
      <c r="AD48" s="705">
        <v>1</v>
      </c>
      <c r="AE48" s="705"/>
      <c r="AF48" s="181">
        <f t="shared" si="34"/>
        <v>-31.764705882351109</v>
      </c>
      <c r="AG48" s="712">
        <f t="shared" si="7"/>
        <v>0.97882352941176598</v>
      </c>
      <c r="AH48" s="927"/>
      <c r="AJ48" s="62"/>
      <c r="AK48" s="62"/>
    </row>
    <row r="49" spans="1:37" s="182" customFormat="1" ht="19.2" customHeight="1">
      <c r="A49" s="934"/>
      <c r="B49" s="127" t="s">
        <v>163</v>
      </c>
      <c r="C49" s="172"/>
      <c r="D49" s="71" t="s">
        <v>115</v>
      </c>
      <c r="E49" s="184"/>
      <c r="F49" s="174">
        <v>28.47</v>
      </c>
      <c r="G49" s="145">
        <v>672</v>
      </c>
      <c r="H49" s="75">
        <f t="shared" si="40"/>
        <v>19131.84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1493.3333333333342</v>
      </c>
      <c r="O49" s="177">
        <f t="shared" si="36"/>
        <v>213.33333333333346</v>
      </c>
      <c r="P49" s="81">
        <f t="shared" si="37"/>
        <v>0</v>
      </c>
      <c r="Q49" s="178">
        <f t="shared" si="38"/>
        <v>-0.9523809523808211</v>
      </c>
      <c r="R49" s="179">
        <f t="shared" si="33"/>
        <v>0.99555555555555619</v>
      </c>
      <c r="S49" s="910"/>
      <c r="T49" s="80">
        <v>0.29999999999999993</v>
      </c>
      <c r="U49" s="80">
        <v>0.31874999999999992</v>
      </c>
      <c r="V49" s="145">
        <v>8</v>
      </c>
      <c r="W49" s="180">
        <f t="shared" si="39"/>
        <v>26.999999999999986</v>
      </c>
      <c r="X49" s="185"/>
      <c r="Y49" s="185"/>
      <c r="Z49" s="186"/>
      <c r="AA49" s="159"/>
      <c r="AB49" s="895"/>
      <c r="AC49" s="895"/>
      <c r="AD49" s="705"/>
      <c r="AE49" s="705"/>
      <c r="AF49" s="181">
        <f t="shared" si="34"/>
        <v>-6.666666666665833</v>
      </c>
      <c r="AG49" s="712">
        <f t="shared" si="7"/>
        <v>0.99555555555555608</v>
      </c>
      <c r="AH49" s="927"/>
      <c r="AJ49" s="62"/>
      <c r="AK49" s="62"/>
    </row>
    <row r="50" spans="1:37" s="182" customFormat="1" ht="19.2" customHeight="1">
      <c r="A50" s="934"/>
      <c r="B50" s="127" t="s">
        <v>163</v>
      </c>
      <c r="C50" s="172"/>
      <c r="D50" s="71" t="s">
        <v>116</v>
      </c>
      <c r="E50" s="184"/>
      <c r="F50" s="174">
        <v>11.86</v>
      </c>
      <c r="G50" s="145">
        <v>1249</v>
      </c>
      <c r="H50" s="75">
        <f t="shared" si="40"/>
        <v>14813.14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1469.4117647058829</v>
      </c>
      <c r="O50" s="177">
        <f t="shared" si="36"/>
        <v>244.90196078431381</v>
      </c>
      <c r="P50" s="81">
        <f t="shared" si="37"/>
        <v>0</v>
      </c>
      <c r="Q50" s="178">
        <f t="shared" si="38"/>
        <v>-27.764705882352871</v>
      </c>
      <c r="R50" s="179">
        <f t="shared" si="33"/>
        <v>0.89817345030921936</v>
      </c>
      <c r="S50" s="910"/>
      <c r="T50" s="80">
        <v>0.32569444444444434</v>
      </c>
      <c r="U50" s="80">
        <v>0.36111111111111099</v>
      </c>
      <c r="V50" s="145">
        <v>10</v>
      </c>
      <c r="W50" s="180">
        <f t="shared" si="39"/>
        <v>50.999999999999979</v>
      </c>
      <c r="X50" s="185"/>
      <c r="Y50" s="185"/>
      <c r="Z50" s="186"/>
      <c r="AA50" s="186"/>
      <c r="AB50" s="895"/>
      <c r="AC50" s="895"/>
      <c r="AD50" s="705"/>
      <c r="AE50" s="705"/>
      <c r="AF50" s="181">
        <f t="shared" si="34"/>
        <v>-166.58823529411711</v>
      </c>
      <c r="AG50" s="712">
        <f t="shared" si="7"/>
        <v>0.89817345030921936</v>
      </c>
      <c r="AH50" s="927"/>
      <c r="AJ50" s="62"/>
      <c r="AK50" s="62"/>
    </row>
    <row r="51" spans="1:37" s="182" customFormat="1" ht="19.2" customHeight="1">
      <c r="A51" s="934"/>
      <c r="B51" s="127" t="s">
        <v>166</v>
      </c>
      <c r="C51" s="172"/>
      <c r="D51" s="165" t="s">
        <v>117</v>
      </c>
      <c r="E51" s="184"/>
      <c r="F51" s="174">
        <v>10.09</v>
      </c>
      <c r="G51" s="145">
        <v>3382.47</v>
      </c>
      <c r="H51" s="75">
        <f t="shared" si="40"/>
        <v>34129.122299999995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1481.3737226277372</v>
      </c>
      <c r="O51" s="177">
        <f t="shared" si="36"/>
        <v>246.89562043795618</v>
      </c>
      <c r="P51" s="81">
        <f t="shared" si="37"/>
        <v>0</v>
      </c>
      <c r="Q51" s="178">
        <f t="shared" si="38"/>
        <v>-3.1043795620438175</v>
      </c>
      <c r="R51" s="179">
        <f t="shared" si="33"/>
        <v>0.98758248175182473</v>
      </c>
      <c r="S51" s="910"/>
      <c r="T51" s="167">
        <v>0.3784722222222221</v>
      </c>
      <c r="U51" s="167">
        <v>0.47361111111111098</v>
      </c>
      <c r="V51" s="145">
        <v>25</v>
      </c>
      <c r="W51" s="180">
        <f t="shared" si="39"/>
        <v>137</v>
      </c>
      <c r="X51" s="185">
        <v>0.36527777777777781</v>
      </c>
      <c r="Y51" s="185">
        <v>0.37777777777777777</v>
      </c>
      <c r="Z51" s="186"/>
      <c r="AA51" s="186"/>
      <c r="AB51" s="895"/>
      <c r="AC51" s="895"/>
      <c r="AD51" s="705"/>
      <c r="AE51" s="705"/>
      <c r="AF51" s="181">
        <f t="shared" si="34"/>
        <v>-18.626277372262848</v>
      </c>
      <c r="AG51" s="712">
        <f t="shared" si="7"/>
        <v>0.98758248175182473</v>
      </c>
      <c r="AH51" s="927"/>
      <c r="AJ51" s="62"/>
      <c r="AK51" s="62"/>
    </row>
    <row r="52" spans="1:37" s="182" customFormat="1" ht="19.2" customHeight="1">
      <c r="A52" s="934"/>
      <c r="B52" s="127" t="s">
        <v>166</v>
      </c>
      <c r="C52" s="172"/>
      <c r="D52" s="165" t="s">
        <v>117</v>
      </c>
      <c r="E52" s="184"/>
      <c r="F52" s="174">
        <v>10.09</v>
      </c>
      <c r="G52" s="145">
        <v>3382.47</v>
      </c>
      <c r="H52" s="75">
        <f t="shared" si="40"/>
        <v>34129.122299999995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1481.3737226277372</v>
      </c>
      <c r="O52" s="177">
        <f t="shared" si="36"/>
        <v>246.89562043795618</v>
      </c>
      <c r="P52" s="81">
        <f t="shared" si="37"/>
        <v>0</v>
      </c>
      <c r="Q52" s="178">
        <f t="shared" si="38"/>
        <v>-3.1043795620438175</v>
      </c>
      <c r="R52" s="179">
        <f t="shared" si="33"/>
        <v>0.98758248175182473</v>
      </c>
      <c r="S52" s="910"/>
      <c r="T52" s="167">
        <v>0.51319444444444429</v>
      </c>
      <c r="U52" s="167">
        <v>0.60833333333333317</v>
      </c>
      <c r="V52" s="145">
        <v>4</v>
      </c>
      <c r="W52" s="180">
        <f t="shared" si="39"/>
        <v>137</v>
      </c>
      <c r="X52" s="185"/>
      <c r="Y52" s="185"/>
      <c r="Z52" s="186"/>
      <c r="AA52" s="186"/>
      <c r="AB52" s="895"/>
      <c r="AC52" s="895"/>
      <c r="AD52" s="705"/>
      <c r="AE52" s="705"/>
      <c r="AF52" s="181">
        <f t="shared" si="34"/>
        <v>-18.626277372262848</v>
      </c>
      <c r="AG52" s="712">
        <f t="shared" si="7"/>
        <v>0.98758248175182473</v>
      </c>
      <c r="AH52" s="927"/>
      <c r="AJ52" s="62"/>
      <c r="AK52" s="62"/>
    </row>
    <row r="53" spans="1:37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706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705"/>
      <c r="AE53" s="705"/>
      <c r="AF53" s="181">
        <f t="shared" si="34"/>
        <v>0</v>
      </c>
      <c r="AG53" s="712" t="e">
        <f t="shared" si="7"/>
        <v>#DIV/0!</v>
      </c>
      <c r="AH53" s="927"/>
      <c r="AJ53" s="62"/>
      <c r="AK53" s="62"/>
    </row>
    <row r="54" spans="1:37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706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705"/>
      <c r="AE54" s="705"/>
      <c r="AF54" s="181">
        <f t="shared" si="34"/>
        <v>0</v>
      </c>
      <c r="AG54" s="712" t="e">
        <f t="shared" si="7"/>
        <v>#DIV/0!</v>
      </c>
      <c r="AH54" s="927"/>
      <c r="AJ54" s="62"/>
      <c r="AK54" s="62"/>
    </row>
    <row r="55" spans="1:37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706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705"/>
      <c r="AE55" s="705"/>
      <c r="AF55" s="181"/>
      <c r="AG55" s="712"/>
      <c r="AH55" s="927"/>
      <c r="AJ55" s="62"/>
      <c r="AK55" s="62"/>
    </row>
    <row r="56" spans="1:37" ht="19.2" customHeight="1">
      <c r="A56" s="935"/>
      <c r="B56" s="190">
        <v>0</v>
      </c>
      <c r="C56" s="191" t="s">
        <v>1222</v>
      </c>
      <c r="D56" s="932" t="s">
        <v>1215</v>
      </c>
      <c r="E56" s="891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1623.6922799972974</v>
      </c>
      <c r="O56" s="136">
        <f t="shared" si="41"/>
        <v>251.09364883537228</v>
      </c>
      <c r="P56" s="192">
        <f>M56-J56</f>
        <v>0.22222222222222232</v>
      </c>
      <c r="Q56" s="151">
        <f>N56-K56</f>
        <v>-113.64105333603584</v>
      </c>
      <c r="R56" s="193">
        <f t="shared" ref="R56:R60" si="42">O56/L56</f>
        <v>0.89160747811004704</v>
      </c>
      <c r="S56" s="910"/>
      <c r="T56" s="194"/>
      <c r="U56" s="194"/>
      <c r="V56" s="72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1</v>
      </c>
      <c r="AE56" s="139">
        <f>SUM(AE44:AE55)</f>
        <v>0</v>
      </c>
      <c r="AF56" s="196">
        <f>N56-K56</f>
        <v>-113.64105333603584</v>
      </c>
      <c r="AG56" s="706">
        <f>N56/K56</f>
        <v>0.93458880276129941</v>
      </c>
      <c r="AH56" s="927"/>
    </row>
    <row r="57" spans="1:37" ht="19.2" customHeight="1">
      <c r="A57" s="922" t="s">
        <v>1223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2819</v>
      </c>
      <c r="H57" s="116">
        <f t="shared" ref="H57:H66" si="43">F57*G57</f>
        <v>78593.72</v>
      </c>
      <c r="I57" s="705"/>
      <c r="J57" s="129">
        <v>7</v>
      </c>
      <c r="K57" s="85">
        <v>1500</v>
      </c>
      <c r="L57" s="118">
        <v>214.28571428571428</v>
      </c>
      <c r="M57" s="715">
        <v>7</v>
      </c>
      <c r="N57" s="85">
        <f t="shared" ref="N57:N60" si="44">G57/W57*60</f>
        <v>1445.6410256410259</v>
      </c>
      <c r="O57" s="118">
        <f t="shared" ref="O57:O60" si="45">N57/M57</f>
        <v>206.52014652014654</v>
      </c>
      <c r="P57" s="197">
        <f t="shared" ref="P57:P60" si="46">M57-J57</f>
        <v>0</v>
      </c>
      <c r="Q57" s="79">
        <f t="shared" ref="Q57:Q60" si="47">O57-L57</f>
        <v>-7.765567765567738</v>
      </c>
      <c r="R57" s="709">
        <f t="shared" si="42"/>
        <v>0.96376068376068391</v>
      </c>
      <c r="S57" s="910">
        <f>R69</f>
        <v>0.96630023435297974</v>
      </c>
      <c r="T57" s="198">
        <v>0.125</v>
      </c>
      <c r="U57" s="198">
        <v>0.20624999999999999</v>
      </c>
      <c r="V57" s="707">
        <v>5</v>
      </c>
      <c r="W57" s="717">
        <f>(U57-T57)*24*60</f>
        <v>116.99999999999999</v>
      </c>
      <c r="X57" s="83"/>
      <c r="Y57" s="83"/>
      <c r="Z57" s="84"/>
      <c r="AA57" s="84"/>
      <c r="AB57" s="895"/>
      <c r="AC57" s="895"/>
      <c r="AD57" s="705"/>
      <c r="AE57" s="705"/>
      <c r="AF57" s="78">
        <f t="shared" si="6"/>
        <v>-54.358974358974137</v>
      </c>
      <c r="AG57" s="708">
        <f t="shared" si="7"/>
        <v>0.96376068376068391</v>
      </c>
      <c r="AH57" s="909">
        <f>AG69</f>
        <v>0.96637062813389174</v>
      </c>
    </row>
    <row r="58" spans="1:37" ht="19.2" customHeight="1">
      <c r="A58" s="923"/>
      <c r="B58" s="156" t="s">
        <v>163</v>
      </c>
      <c r="C58" s="705"/>
      <c r="D58" s="71" t="s">
        <v>119</v>
      </c>
      <c r="E58" s="72"/>
      <c r="F58" s="73">
        <v>28</v>
      </c>
      <c r="G58" s="74">
        <v>2694</v>
      </c>
      <c r="H58" s="75">
        <f t="shared" si="43"/>
        <v>75432</v>
      </c>
      <c r="I58" s="707"/>
      <c r="J58" s="76">
        <v>7</v>
      </c>
      <c r="K58" s="74">
        <v>1500</v>
      </c>
      <c r="L58" s="118">
        <v>214.28571428571428</v>
      </c>
      <c r="M58" s="718">
        <v>7</v>
      </c>
      <c r="N58" s="74">
        <f t="shared" si="44"/>
        <v>1456.2162162162167</v>
      </c>
      <c r="O58" s="77">
        <f t="shared" si="45"/>
        <v>208.03088803088809</v>
      </c>
      <c r="P58" s="197">
        <f t="shared" si="46"/>
        <v>0</v>
      </c>
      <c r="Q58" s="79">
        <f t="shared" si="47"/>
        <v>-6.2548262548261846</v>
      </c>
      <c r="R58" s="709">
        <f t="shared" si="42"/>
        <v>0.97081081081081111</v>
      </c>
      <c r="S58" s="910"/>
      <c r="T58" s="198">
        <v>0.21319444444444444</v>
      </c>
      <c r="U58" s="198">
        <v>0.29027777777777775</v>
      </c>
      <c r="V58" s="707">
        <v>10</v>
      </c>
      <c r="W58" s="717">
        <f>(U58-T58)*24*60</f>
        <v>110.99999999999997</v>
      </c>
      <c r="X58" s="83"/>
      <c r="Y58" s="83"/>
      <c r="Z58" s="84"/>
      <c r="AA58" s="84"/>
      <c r="AB58" s="928"/>
      <c r="AC58" s="929"/>
      <c r="AD58" s="705"/>
      <c r="AE58" s="705"/>
      <c r="AF58" s="78">
        <f t="shared" si="6"/>
        <v>-43.783783783783292</v>
      </c>
      <c r="AG58" s="709">
        <f t="shared" si="7"/>
        <v>0.97081081081081111</v>
      </c>
      <c r="AH58" s="910"/>
    </row>
    <row r="59" spans="1:37" ht="19.2" customHeight="1">
      <c r="A59" s="923"/>
      <c r="B59" s="156" t="s">
        <v>166</v>
      </c>
      <c r="C59" s="705"/>
      <c r="D59" s="71" t="s">
        <v>117</v>
      </c>
      <c r="E59" s="72"/>
      <c r="F59" s="73">
        <v>10.09</v>
      </c>
      <c r="G59" s="74">
        <v>5315.31</v>
      </c>
      <c r="H59" s="75">
        <f t="shared" si="43"/>
        <v>53631.477900000005</v>
      </c>
      <c r="I59" s="707"/>
      <c r="J59" s="76">
        <v>6</v>
      </c>
      <c r="K59" s="74">
        <v>1500</v>
      </c>
      <c r="L59" s="118">
        <v>250</v>
      </c>
      <c r="M59" s="718">
        <v>6</v>
      </c>
      <c r="N59" s="74">
        <f t="shared" si="44"/>
        <v>1449.6299999999999</v>
      </c>
      <c r="O59" s="77">
        <f t="shared" si="45"/>
        <v>241.60499999999999</v>
      </c>
      <c r="P59" s="197">
        <f t="shared" si="46"/>
        <v>0</v>
      </c>
      <c r="Q59" s="79">
        <f t="shared" si="47"/>
        <v>-8.3950000000000102</v>
      </c>
      <c r="R59" s="709">
        <f t="shared" si="42"/>
        <v>0.96641999999999995</v>
      </c>
      <c r="S59" s="910"/>
      <c r="T59" s="198">
        <v>0.30763888888888885</v>
      </c>
      <c r="U59" s="198">
        <v>0.46041666666666664</v>
      </c>
      <c r="V59" s="153">
        <v>25</v>
      </c>
      <c r="W59" s="717">
        <f t="shared" ref="W59:W69" si="48">(U59-T59)*24*60</f>
        <v>220.00000000000003</v>
      </c>
      <c r="X59" s="83">
        <v>0.29444444444444445</v>
      </c>
      <c r="Y59" s="83">
        <v>0.30694444444444441</v>
      </c>
      <c r="Z59" s="84"/>
      <c r="AA59" s="84"/>
      <c r="AB59" s="895"/>
      <c r="AC59" s="895"/>
      <c r="AD59" s="705">
        <v>1</v>
      </c>
      <c r="AE59" s="705"/>
      <c r="AF59" s="78">
        <f t="shared" si="6"/>
        <v>-50.370000000000118</v>
      </c>
      <c r="AG59" s="709">
        <f t="shared" si="7"/>
        <v>0.96641999999999995</v>
      </c>
      <c r="AH59" s="910"/>
    </row>
    <row r="60" spans="1:37" ht="19.2" customHeight="1">
      <c r="A60" s="923"/>
      <c r="B60" s="156" t="s">
        <v>166</v>
      </c>
      <c r="C60" s="705"/>
      <c r="D60" s="71" t="s">
        <v>117</v>
      </c>
      <c r="E60" s="72"/>
      <c r="F60" s="73">
        <v>10.09</v>
      </c>
      <c r="G60" s="74">
        <v>4026.75</v>
      </c>
      <c r="H60" s="75">
        <f t="shared" si="43"/>
        <v>40629.907500000001</v>
      </c>
      <c r="I60" s="707"/>
      <c r="J60" s="76">
        <v>6</v>
      </c>
      <c r="K60" s="74">
        <v>1500</v>
      </c>
      <c r="L60" s="118">
        <v>250</v>
      </c>
      <c r="M60" s="718">
        <v>6</v>
      </c>
      <c r="N60" s="74">
        <f t="shared" si="44"/>
        <v>1446.7365269461081</v>
      </c>
      <c r="O60" s="77">
        <f t="shared" si="45"/>
        <v>241.12275449101801</v>
      </c>
      <c r="P60" s="197">
        <f t="shared" si="46"/>
        <v>0</v>
      </c>
      <c r="Q60" s="79">
        <f t="shared" si="47"/>
        <v>-8.8772455089819857</v>
      </c>
      <c r="R60" s="709">
        <f t="shared" si="42"/>
        <v>0.96449101796407211</v>
      </c>
      <c r="S60" s="910"/>
      <c r="T60" s="198">
        <v>0.49999999999999994</v>
      </c>
      <c r="U60" s="198">
        <v>0.61597222222222214</v>
      </c>
      <c r="V60" s="153">
        <v>4</v>
      </c>
      <c r="W60" s="717">
        <f t="shared" si="48"/>
        <v>166.99999999999997</v>
      </c>
      <c r="X60" s="83"/>
      <c r="Y60" s="83"/>
      <c r="Z60" s="84"/>
      <c r="AA60" s="84"/>
      <c r="AB60" s="895"/>
      <c r="AC60" s="895"/>
      <c r="AD60" s="705"/>
      <c r="AE60" s="705"/>
      <c r="AF60" s="78">
        <f t="shared" si="6"/>
        <v>-53.263473053891857</v>
      </c>
      <c r="AG60" s="708">
        <f t="shared" si="7"/>
        <v>0.96449101796407211</v>
      </c>
      <c r="AH60" s="910"/>
    </row>
    <row r="61" spans="1:37" ht="19.2" customHeight="1">
      <c r="A61" s="923"/>
      <c r="B61" s="156">
        <v>0</v>
      </c>
      <c r="C61" s="705"/>
      <c r="D61" s="71"/>
      <c r="E61" s="72"/>
      <c r="F61" s="73" t="s">
        <v>161</v>
      </c>
      <c r="G61" s="74"/>
      <c r="H61" s="75">
        <f t="shared" si="43"/>
        <v>0</v>
      </c>
      <c r="I61" s="707"/>
      <c r="J61" s="76"/>
      <c r="K61" s="74"/>
      <c r="L61" s="118"/>
      <c r="M61" s="718"/>
      <c r="N61" s="74"/>
      <c r="O61" s="77"/>
      <c r="P61" s="197"/>
      <c r="Q61" s="79"/>
      <c r="R61" s="709"/>
      <c r="S61" s="910"/>
      <c r="T61" s="198"/>
      <c r="U61" s="198"/>
      <c r="V61" s="153"/>
      <c r="W61" s="717">
        <f t="shared" si="48"/>
        <v>0</v>
      </c>
      <c r="X61" s="83"/>
      <c r="Y61" s="83"/>
      <c r="Z61" s="84"/>
      <c r="AA61" s="84"/>
      <c r="AB61" s="895"/>
      <c r="AC61" s="895"/>
      <c r="AD61" s="705"/>
      <c r="AE61" s="705"/>
      <c r="AF61" s="78">
        <f t="shared" si="6"/>
        <v>0</v>
      </c>
      <c r="AG61" s="709" t="e">
        <f t="shared" si="7"/>
        <v>#DIV/0!</v>
      </c>
      <c r="AH61" s="910"/>
    </row>
    <row r="62" spans="1:37" ht="19.2" customHeight="1">
      <c r="A62" s="923"/>
      <c r="B62" s="156">
        <v>0</v>
      </c>
      <c r="C62" s="705"/>
      <c r="D62" s="71"/>
      <c r="E62" s="72"/>
      <c r="F62" s="73" t="s">
        <v>161</v>
      </c>
      <c r="G62" s="145"/>
      <c r="H62" s="75">
        <f t="shared" si="43"/>
        <v>0</v>
      </c>
      <c r="I62" s="707"/>
      <c r="J62" s="76"/>
      <c r="K62" s="74"/>
      <c r="L62" s="118"/>
      <c r="M62" s="92"/>
      <c r="N62" s="74"/>
      <c r="O62" s="77"/>
      <c r="P62" s="197"/>
      <c r="Q62" s="79"/>
      <c r="R62" s="709"/>
      <c r="S62" s="910"/>
      <c r="T62" s="199"/>
      <c r="U62" s="199"/>
      <c r="V62" s="153"/>
      <c r="W62" s="717">
        <f t="shared" si="48"/>
        <v>0</v>
      </c>
      <c r="X62" s="83"/>
      <c r="Y62" s="83"/>
      <c r="Z62" s="84"/>
      <c r="AA62" s="84"/>
      <c r="AB62" s="895"/>
      <c r="AC62" s="895"/>
      <c r="AD62" s="705"/>
      <c r="AE62" s="705"/>
      <c r="AF62" s="78">
        <f t="shared" si="6"/>
        <v>0</v>
      </c>
      <c r="AG62" s="709" t="e">
        <f t="shared" si="7"/>
        <v>#DIV/0!</v>
      </c>
      <c r="AH62" s="910"/>
    </row>
    <row r="63" spans="1:37" ht="19.2" customHeight="1">
      <c r="A63" s="923"/>
      <c r="B63" s="156">
        <v>0</v>
      </c>
      <c r="C63" s="705"/>
      <c r="D63" s="71"/>
      <c r="E63" s="72"/>
      <c r="F63" s="73" t="s">
        <v>161</v>
      </c>
      <c r="G63" s="145"/>
      <c r="H63" s="75">
        <f t="shared" si="43"/>
        <v>0</v>
      </c>
      <c r="I63" s="707"/>
      <c r="J63" s="76"/>
      <c r="K63" s="74"/>
      <c r="L63" s="118"/>
      <c r="M63" s="92" t="s">
        <v>15</v>
      </c>
      <c r="N63" s="74"/>
      <c r="O63" s="77"/>
      <c r="P63" s="197"/>
      <c r="Q63" s="79"/>
      <c r="R63" s="709"/>
      <c r="S63" s="910"/>
      <c r="T63" s="199"/>
      <c r="U63" s="199"/>
      <c r="V63" s="153"/>
      <c r="W63" s="717">
        <f t="shared" si="48"/>
        <v>0</v>
      </c>
      <c r="X63" s="83"/>
      <c r="Y63" s="83"/>
      <c r="Z63" s="84"/>
      <c r="AA63" s="84"/>
      <c r="AB63" s="895"/>
      <c r="AC63" s="895"/>
      <c r="AD63" s="705"/>
      <c r="AE63" s="705"/>
      <c r="AF63" s="78">
        <f t="shared" si="6"/>
        <v>0</v>
      </c>
      <c r="AG63" s="708" t="e">
        <f t="shared" si="7"/>
        <v>#DIV/0!</v>
      </c>
      <c r="AH63" s="910"/>
    </row>
    <row r="64" spans="1:37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707"/>
      <c r="J64" s="202"/>
      <c r="K64" s="91"/>
      <c r="L64" s="118"/>
      <c r="M64" s="92"/>
      <c r="N64" s="74"/>
      <c r="O64" s="77"/>
      <c r="P64" s="197"/>
      <c r="Q64" s="79"/>
      <c r="R64" s="709"/>
      <c r="S64" s="910"/>
      <c r="T64" s="199"/>
      <c r="U64" s="199"/>
      <c r="V64" s="153"/>
      <c r="W64" s="717">
        <f t="shared" si="48"/>
        <v>0</v>
      </c>
      <c r="X64" s="707"/>
      <c r="Y64" s="707"/>
      <c r="Z64" s="84"/>
      <c r="AA64" s="84"/>
      <c r="AB64" s="895"/>
      <c r="AC64" s="895"/>
      <c r="AD64" s="705"/>
      <c r="AE64" s="705"/>
      <c r="AF64" s="78">
        <f t="shared" si="6"/>
        <v>0</v>
      </c>
      <c r="AG64" s="709" t="e">
        <f t="shared" si="7"/>
        <v>#DIV/0!</v>
      </c>
      <c r="AH64" s="910"/>
    </row>
    <row r="65" spans="1:37" ht="19.2" customHeight="1">
      <c r="A65" s="924"/>
      <c r="B65" s="127">
        <v>0</v>
      </c>
      <c r="C65" s="713"/>
      <c r="D65" s="71"/>
      <c r="E65" s="72"/>
      <c r="F65" s="73" t="s">
        <v>161</v>
      </c>
      <c r="G65" s="145"/>
      <c r="H65" s="75">
        <f t="shared" si="43"/>
        <v>0</v>
      </c>
      <c r="I65" s="707"/>
      <c r="J65" s="202"/>
      <c r="K65" s="91"/>
      <c r="L65" s="118"/>
      <c r="M65" s="92"/>
      <c r="N65" s="91"/>
      <c r="O65" s="108"/>
      <c r="P65" s="78"/>
      <c r="Q65" s="79"/>
      <c r="R65" s="709"/>
      <c r="S65" s="910"/>
      <c r="T65" s="199"/>
      <c r="U65" s="199"/>
      <c r="V65" s="153"/>
      <c r="W65" s="717">
        <f t="shared" si="48"/>
        <v>0</v>
      </c>
      <c r="X65" s="707"/>
      <c r="Y65" s="707"/>
      <c r="Z65" s="84"/>
      <c r="AA65" s="84"/>
      <c r="AB65" s="895"/>
      <c r="AC65" s="895"/>
      <c r="AD65" s="705"/>
      <c r="AE65" s="705"/>
      <c r="AF65" s="78">
        <f t="shared" si="6"/>
        <v>0</v>
      </c>
      <c r="AG65" s="709" t="e">
        <f t="shared" si="7"/>
        <v>#DIV/0!</v>
      </c>
      <c r="AH65" s="910"/>
    </row>
    <row r="66" spans="1:37" ht="19.2" customHeight="1">
      <c r="A66" s="924"/>
      <c r="B66" s="127">
        <v>0</v>
      </c>
      <c r="C66" s="713"/>
      <c r="D66" s="71"/>
      <c r="E66" s="72"/>
      <c r="F66" s="73" t="s">
        <v>161</v>
      </c>
      <c r="G66" s="145"/>
      <c r="H66" s="75">
        <f t="shared" si="43"/>
        <v>0</v>
      </c>
      <c r="I66" s="707"/>
      <c r="J66" s="202"/>
      <c r="K66" s="91"/>
      <c r="L66" s="118"/>
      <c r="M66" s="92"/>
      <c r="N66" s="91"/>
      <c r="O66" s="108"/>
      <c r="P66" s="78"/>
      <c r="Q66" s="79"/>
      <c r="R66" s="709"/>
      <c r="S66" s="910"/>
      <c r="T66" s="199"/>
      <c r="U66" s="199"/>
      <c r="V66" s="153"/>
      <c r="W66" s="717">
        <f t="shared" si="48"/>
        <v>0</v>
      </c>
      <c r="X66" s="707"/>
      <c r="Y66" s="707"/>
      <c r="Z66" s="84"/>
      <c r="AA66" s="84"/>
      <c r="AB66" s="895"/>
      <c r="AC66" s="895"/>
      <c r="AD66" s="705"/>
      <c r="AE66" s="705"/>
      <c r="AF66" s="78">
        <f t="shared" si="6"/>
        <v>0</v>
      </c>
      <c r="AG66" s="708" t="e">
        <f t="shared" si="7"/>
        <v>#DIV/0!</v>
      </c>
      <c r="AH66" s="910"/>
    </row>
    <row r="67" spans="1:37" ht="19.2" customHeight="1">
      <c r="A67" s="924"/>
      <c r="B67" s="127">
        <v>0</v>
      </c>
      <c r="C67" s="713"/>
      <c r="D67" s="71"/>
      <c r="E67" s="72"/>
      <c r="F67" s="73" t="s">
        <v>161</v>
      </c>
      <c r="G67" s="145"/>
      <c r="H67" s="75">
        <f>F67*G67</f>
        <v>0</v>
      </c>
      <c r="I67" s="707"/>
      <c r="J67" s="202"/>
      <c r="K67" s="91"/>
      <c r="L67" s="118"/>
      <c r="M67" s="92"/>
      <c r="N67" s="91"/>
      <c r="O67" s="108"/>
      <c r="P67" s="78"/>
      <c r="Q67" s="79"/>
      <c r="R67" s="709"/>
      <c r="S67" s="910"/>
      <c r="T67" s="199"/>
      <c r="U67" s="199"/>
      <c r="V67" s="153"/>
      <c r="W67" s="717">
        <f t="shared" si="48"/>
        <v>0</v>
      </c>
      <c r="X67" s="707"/>
      <c r="Y67" s="707"/>
      <c r="Z67" s="84"/>
      <c r="AA67" s="84"/>
      <c r="AB67" s="895"/>
      <c r="AC67" s="895"/>
      <c r="AD67" s="705"/>
      <c r="AE67" s="705"/>
      <c r="AF67" s="78">
        <f t="shared" si="6"/>
        <v>0</v>
      </c>
      <c r="AG67" s="709" t="e">
        <f t="shared" si="7"/>
        <v>#DIV/0!</v>
      </c>
      <c r="AH67" s="910"/>
    </row>
    <row r="68" spans="1:37" ht="19.2" customHeight="1">
      <c r="A68" s="924"/>
      <c r="B68" s="707">
        <v>0</v>
      </c>
      <c r="C68" s="713"/>
      <c r="D68" s="71"/>
      <c r="E68" s="72"/>
      <c r="F68" s="174" t="s">
        <v>161</v>
      </c>
      <c r="G68" s="145"/>
      <c r="H68" s="75">
        <f>F68*G68</f>
        <v>0</v>
      </c>
      <c r="I68" s="707"/>
      <c r="J68" s="202"/>
      <c r="K68" s="91"/>
      <c r="L68" s="118"/>
      <c r="M68" s="92"/>
      <c r="N68" s="91"/>
      <c r="O68" s="108"/>
      <c r="P68" s="78"/>
      <c r="Q68" s="79"/>
      <c r="R68" s="709"/>
      <c r="S68" s="910"/>
      <c r="T68" s="199"/>
      <c r="U68" s="199"/>
      <c r="V68" s="153"/>
      <c r="W68" s="717">
        <f t="shared" si="48"/>
        <v>0</v>
      </c>
      <c r="X68" s="707"/>
      <c r="Y68" s="707"/>
      <c r="Z68" s="84"/>
      <c r="AA68" s="84"/>
      <c r="AB68" s="895"/>
      <c r="AC68" s="895"/>
      <c r="AD68" s="705"/>
      <c r="AE68" s="705"/>
      <c r="AF68" s="78"/>
      <c r="AG68" s="709"/>
      <c r="AH68" s="910"/>
    </row>
    <row r="69" spans="1:37" ht="19.2" customHeight="1">
      <c r="A69" s="924"/>
      <c r="B69" s="203">
        <v>0</v>
      </c>
      <c r="C69" s="204" t="s">
        <v>1224</v>
      </c>
      <c r="D69" s="891" t="s">
        <v>1215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1449.5559422008375</v>
      </c>
      <c r="O69" s="102">
        <f t="shared" si="49"/>
        <v>224.31969726051315</v>
      </c>
      <c r="P69" s="78">
        <f>M69-J69</f>
        <v>0</v>
      </c>
      <c r="Q69" s="79">
        <f>N69-K69</f>
        <v>-50.444057799162465</v>
      </c>
      <c r="R69" s="209">
        <f t="shared" ref="R69:R75" si="50">O69/L69</f>
        <v>0.96630023435297974</v>
      </c>
      <c r="S69" s="910"/>
      <c r="T69" s="210"/>
      <c r="U69" s="210"/>
      <c r="V69" s="74"/>
      <c r="W69" s="71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1</v>
      </c>
      <c r="AE69" s="139">
        <f>SUM(AE57:AE68)</f>
        <v>0</v>
      </c>
      <c r="AF69" s="78">
        <f t="shared" si="6"/>
        <v>-50.444057799162465</v>
      </c>
      <c r="AG69" s="709">
        <f t="shared" si="7"/>
        <v>0.96637062813389174</v>
      </c>
      <c r="AH69" s="910"/>
    </row>
    <row r="70" spans="1:37" ht="19.2" customHeight="1">
      <c r="A70" s="925" t="s">
        <v>1225</v>
      </c>
      <c r="B70" s="707" t="s">
        <v>166</v>
      </c>
      <c r="C70" s="127"/>
      <c r="D70" s="71" t="s">
        <v>120</v>
      </c>
      <c r="E70" s="72"/>
      <c r="F70" s="73">
        <v>54.09</v>
      </c>
      <c r="G70" s="85">
        <v>306</v>
      </c>
      <c r="H70" s="75">
        <f>F70*G70</f>
        <v>16551.54</v>
      </c>
      <c r="I70" s="707"/>
      <c r="J70" s="76">
        <v>16</v>
      </c>
      <c r="K70" s="74">
        <v>1500</v>
      </c>
      <c r="L70" s="77">
        <v>93.75</v>
      </c>
      <c r="M70" s="718">
        <v>17</v>
      </c>
      <c r="N70" s="74">
        <f t="shared" ref="N70:N75" si="51">G70/W70*60</f>
        <v>1223.9999999999977</v>
      </c>
      <c r="O70" s="77">
        <f t="shared" ref="O70:O75" si="52">N70/M70</f>
        <v>71.999999999999872</v>
      </c>
      <c r="P70" s="78">
        <f t="shared" ref="P70:P75" si="53">M70-J70</f>
        <v>1</v>
      </c>
      <c r="Q70" s="79">
        <f t="shared" ref="Q70:Q75" si="54">O70-L70</f>
        <v>-21.750000000000128</v>
      </c>
      <c r="R70" s="709">
        <f t="shared" si="50"/>
        <v>0.76799999999999868</v>
      </c>
      <c r="S70" s="910">
        <f>R82</f>
        <v>0.88154356104428122</v>
      </c>
      <c r="T70" s="198">
        <v>0.25</v>
      </c>
      <c r="U70" s="198">
        <v>0.26041666666666669</v>
      </c>
      <c r="V70" s="707">
        <v>5</v>
      </c>
      <c r="W70" s="717">
        <f>(U70-T70)*24*60</f>
        <v>15.000000000000027</v>
      </c>
      <c r="X70" s="707"/>
      <c r="Y70" s="707"/>
      <c r="Z70" s="84"/>
      <c r="AA70" s="84"/>
      <c r="AB70" s="895"/>
      <c r="AC70" s="895"/>
      <c r="AD70" s="705"/>
      <c r="AE70" s="705"/>
      <c r="AF70" s="78">
        <f t="shared" si="6"/>
        <v>-276.00000000000227</v>
      </c>
      <c r="AG70" s="709">
        <f t="shared" si="7"/>
        <v>0.8159999999999985</v>
      </c>
      <c r="AH70" s="910">
        <f>AG82</f>
        <v>0.89092868038680839</v>
      </c>
      <c r="AJ70" s="62" t="str">
        <f>A70</f>
        <v>四度三組
(ET-55)</v>
      </c>
      <c r="AK70" s="404">
        <f>AVERAGE(AK71:AK81)</f>
        <v>6.3999999999999959</v>
      </c>
    </row>
    <row r="71" spans="1:37" ht="19.2" customHeight="1">
      <c r="A71" s="925"/>
      <c r="B71" s="707" t="s">
        <v>167</v>
      </c>
      <c r="C71" s="70"/>
      <c r="D71" s="211" t="s">
        <v>128</v>
      </c>
      <c r="E71" s="72"/>
      <c r="F71" s="73">
        <v>69.260000000000005</v>
      </c>
      <c r="G71" s="74">
        <v>985</v>
      </c>
      <c r="H71" s="75">
        <f>F71*G71</f>
        <v>68221.100000000006</v>
      </c>
      <c r="I71" s="707"/>
      <c r="J71" s="76">
        <v>20</v>
      </c>
      <c r="K71" s="212">
        <v>1385</v>
      </c>
      <c r="L71" s="77">
        <v>69.25</v>
      </c>
      <c r="M71" s="715">
        <v>20</v>
      </c>
      <c r="N71" s="74">
        <f t="shared" si="51"/>
        <v>1257.4468085106384</v>
      </c>
      <c r="O71" s="77">
        <f t="shared" si="52"/>
        <v>62.872340425531924</v>
      </c>
      <c r="P71" s="78">
        <f t="shared" si="53"/>
        <v>0</v>
      </c>
      <c r="Q71" s="79">
        <f t="shared" si="54"/>
        <v>-6.3776595744680762</v>
      </c>
      <c r="R71" s="709">
        <f t="shared" si="50"/>
        <v>0.9079038328596668</v>
      </c>
      <c r="S71" s="910"/>
      <c r="T71" s="198">
        <v>0.26527777777777778</v>
      </c>
      <c r="U71" s="198">
        <v>0.29791666666666666</v>
      </c>
      <c r="V71" s="707">
        <v>7</v>
      </c>
      <c r="W71" s="717">
        <f t="shared" ref="W71:W81" si="55">(U71-T71)*24*60</f>
        <v>46.999999999999993</v>
      </c>
      <c r="X71" s="83"/>
      <c r="Y71" s="83"/>
      <c r="Z71" s="84"/>
      <c r="AA71" s="84"/>
      <c r="AB71" s="895"/>
      <c r="AC71" s="895"/>
      <c r="AD71" s="705"/>
      <c r="AE71" s="705"/>
      <c r="AF71" s="78">
        <f>N71-K71</f>
        <v>-127.55319148936155</v>
      </c>
      <c r="AG71" s="709">
        <f>N71/K71</f>
        <v>0.9079038328596668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707" t="s">
        <v>167</v>
      </c>
      <c r="C72" s="94"/>
      <c r="D72" s="211" t="s">
        <v>121</v>
      </c>
      <c r="E72" s="72"/>
      <c r="F72" s="73">
        <v>77.34</v>
      </c>
      <c r="G72" s="74">
        <v>1353</v>
      </c>
      <c r="H72" s="75">
        <f t="shared" ref="H72:H76" si="57">F72*G72</f>
        <v>104641.02</v>
      </c>
      <c r="I72" s="707"/>
      <c r="J72" s="129">
        <v>18</v>
      </c>
      <c r="K72" s="85">
        <v>1440</v>
      </c>
      <c r="L72" s="118">
        <v>80</v>
      </c>
      <c r="M72" s="718">
        <v>18</v>
      </c>
      <c r="N72" s="74">
        <f t="shared" si="51"/>
        <v>1330.8196721311472</v>
      </c>
      <c r="O72" s="77">
        <f t="shared" si="52"/>
        <v>73.934426229508176</v>
      </c>
      <c r="P72" s="78">
        <f t="shared" si="53"/>
        <v>0</v>
      </c>
      <c r="Q72" s="79">
        <f t="shared" si="54"/>
        <v>-6.0655737704918238</v>
      </c>
      <c r="R72" s="709">
        <f t="shared" si="50"/>
        <v>0.92418032786885218</v>
      </c>
      <c r="S72" s="910"/>
      <c r="T72" s="198">
        <v>0.30277777777777776</v>
      </c>
      <c r="U72" s="198">
        <v>0.34513888888888888</v>
      </c>
      <c r="V72" s="707">
        <v>7</v>
      </c>
      <c r="W72" s="717">
        <f t="shared" si="55"/>
        <v>61.000000000000021</v>
      </c>
      <c r="X72" s="83"/>
      <c r="Y72" s="83"/>
      <c r="Z72" s="84"/>
      <c r="AA72" s="84"/>
      <c r="AB72" s="895"/>
      <c r="AC72" s="895"/>
      <c r="AD72" s="705"/>
      <c r="AE72" s="705">
        <v>1</v>
      </c>
      <c r="AF72" s="78">
        <f>N72-K72</f>
        <v>-109.18032786885283</v>
      </c>
      <c r="AG72" s="709">
        <f>N72/K72</f>
        <v>0.92418032786885218</v>
      </c>
      <c r="AH72" s="910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925"/>
      <c r="B73" s="707" t="s">
        <v>167</v>
      </c>
      <c r="C73" s="213"/>
      <c r="D73" s="214" t="s">
        <v>122</v>
      </c>
      <c r="E73" s="215"/>
      <c r="F73" s="73">
        <v>53.36</v>
      </c>
      <c r="G73" s="74">
        <v>3687</v>
      </c>
      <c r="H73" s="75">
        <f t="shared" si="57"/>
        <v>196738.32</v>
      </c>
      <c r="I73" s="705"/>
      <c r="J73" s="216">
        <v>19</v>
      </c>
      <c r="K73" s="217">
        <v>1636</v>
      </c>
      <c r="L73" s="118">
        <v>86.10526315789474</v>
      </c>
      <c r="M73" s="718">
        <v>19</v>
      </c>
      <c r="N73" s="74">
        <f t="shared" si="51"/>
        <v>1400.126582278481</v>
      </c>
      <c r="O73" s="77">
        <f t="shared" si="52"/>
        <v>73.690872751499001</v>
      </c>
      <c r="P73" s="78">
        <f t="shared" si="53"/>
        <v>0</v>
      </c>
      <c r="Q73" s="79">
        <f t="shared" si="54"/>
        <v>-12.414390406395739</v>
      </c>
      <c r="R73" s="709">
        <f t="shared" si="50"/>
        <v>0.85582309430225001</v>
      </c>
      <c r="S73" s="910"/>
      <c r="T73" s="198">
        <v>0.36041666666666666</v>
      </c>
      <c r="U73" s="198">
        <v>0.47013888888888888</v>
      </c>
      <c r="V73" s="707">
        <v>23</v>
      </c>
      <c r="W73" s="717">
        <f t="shared" si="55"/>
        <v>158</v>
      </c>
      <c r="X73" s="218">
        <v>0.34930555555555554</v>
      </c>
      <c r="Y73" s="218">
        <v>0.35972222222222222</v>
      </c>
      <c r="Z73" s="159"/>
      <c r="AA73" s="159"/>
      <c r="AB73" s="895"/>
      <c r="AC73" s="895"/>
      <c r="AD73" s="705"/>
      <c r="AE73" s="705"/>
      <c r="AF73" s="78">
        <f>N73-K73</f>
        <v>-235.87341772151899</v>
      </c>
      <c r="AG73" s="709">
        <f>N73/K73</f>
        <v>0.85582309430225001</v>
      </c>
      <c r="AH73" s="910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925"/>
      <c r="B74" s="707" t="s">
        <v>167</v>
      </c>
      <c r="C74" s="213"/>
      <c r="D74" s="214" t="s">
        <v>124</v>
      </c>
      <c r="E74" s="215"/>
      <c r="F74" s="73">
        <v>47.51</v>
      </c>
      <c r="G74" s="212">
        <v>1506</v>
      </c>
      <c r="H74" s="75">
        <f t="shared" si="57"/>
        <v>71550.06</v>
      </c>
      <c r="I74" s="707"/>
      <c r="J74" s="76">
        <v>17</v>
      </c>
      <c r="K74" s="74">
        <v>1440</v>
      </c>
      <c r="L74" s="77">
        <v>84.705882352941174</v>
      </c>
      <c r="M74" s="718">
        <v>17</v>
      </c>
      <c r="N74" s="74">
        <f t="shared" si="51"/>
        <v>1328.8235294117662</v>
      </c>
      <c r="O74" s="77">
        <f t="shared" si="52"/>
        <v>78.166089965398015</v>
      </c>
      <c r="P74" s="78">
        <f t="shared" si="53"/>
        <v>0</v>
      </c>
      <c r="Q74" s="79">
        <f t="shared" si="54"/>
        <v>-6.5397923875431587</v>
      </c>
      <c r="R74" s="709">
        <f t="shared" si="50"/>
        <v>0.92279411764705987</v>
      </c>
      <c r="S74" s="910"/>
      <c r="T74" s="198">
        <v>0.51041666666666663</v>
      </c>
      <c r="U74" s="198">
        <v>0.5576388888888888</v>
      </c>
      <c r="V74" s="707">
        <v>5</v>
      </c>
      <c r="W74" s="717">
        <f t="shared" si="55"/>
        <v>67.999999999999915</v>
      </c>
      <c r="X74" s="218"/>
      <c r="Y74" s="218"/>
      <c r="Z74" s="159"/>
      <c r="AA74" s="159"/>
      <c r="AB74" s="895"/>
      <c r="AC74" s="895"/>
      <c r="AD74" s="705"/>
      <c r="AE74" s="705"/>
      <c r="AF74" s="78">
        <f t="shared" ref="AF74:AF80" si="59">N74-K74</f>
        <v>-111.17647058823377</v>
      </c>
      <c r="AG74" s="709">
        <f t="shared" ref="AG74:AG80" si="60">N74/K74</f>
        <v>0.92279411764705987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707" t="s">
        <v>167</v>
      </c>
      <c r="C75" s="94"/>
      <c r="D75" s="214" t="s">
        <v>125</v>
      </c>
      <c r="E75" s="215"/>
      <c r="F75" s="73">
        <v>53.76</v>
      </c>
      <c r="G75" s="212">
        <v>2070</v>
      </c>
      <c r="H75" s="75">
        <f t="shared" si="57"/>
        <v>111283.2</v>
      </c>
      <c r="I75" s="707"/>
      <c r="J75" s="129">
        <v>16</v>
      </c>
      <c r="K75" s="85">
        <v>1440</v>
      </c>
      <c r="L75" s="118">
        <v>90</v>
      </c>
      <c r="M75" s="718">
        <v>16</v>
      </c>
      <c r="N75" s="74">
        <f t="shared" si="51"/>
        <v>1335.4838709677422</v>
      </c>
      <c r="O75" s="77">
        <f t="shared" si="52"/>
        <v>83.467741935483886</v>
      </c>
      <c r="P75" s="78">
        <f t="shared" si="53"/>
        <v>0</v>
      </c>
      <c r="Q75" s="79">
        <f t="shared" si="54"/>
        <v>-6.5322580645161139</v>
      </c>
      <c r="R75" s="709">
        <f t="shared" si="50"/>
        <v>0.92741935483870985</v>
      </c>
      <c r="S75" s="910"/>
      <c r="T75" s="198">
        <v>0.56249999999999989</v>
      </c>
      <c r="U75" s="198">
        <v>0.62708333333333321</v>
      </c>
      <c r="V75" s="707">
        <v>7</v>
      </c>
      <c r="W75" s="717">
        <f t="shared" si="55"/>
        <v>92.999999999999986</v>
      </c>
      <c r="X75" s="218"/>
      <c r="Y75" s="218"/>
      <c r="Z75" s="159"/>
      <c r="AA75" s="159"/>
      <c r="AB75" s="895"/>
      <c r="AC75" s="895"/>
      <c r="AD75" s="705"/>
      <c r="AE75" s="705"/>
      <c r="AF75" s="78">
        <f t="shared" si="59"/>
        <v>-104.51612903225782</v>
      </c>
      <c r="AG75" s="709">
        <f t="shared" si="60"/>
        <v>0.92741935483870985</v>
      </c>
      <c r="AH75" s="910"/>
      <c r="AJ75" s="405">
        <f t="shared" si="56"/>
        <v>7</v>
      </c>
      <c r="AK75" s="406">
        <f t="shared" si="58"/>
        <v>7</v>
      </c>
    </row>
    <row r="76" spans="1:37" ht="19.2" customHeight="1">
      <c r="A76" s="925"/>
      <c r="B76" s="707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707"/>
      <c r="J76" s="76"/>
      <c r="K76" s="74"/>
      <c r="L76" s="77"/>
      <c r="M76" s="715"/>
      <c r="N76" s="74"/>
      <c r="O76" s="77"/>
      <c r="P76" s="78"/>
      <c r="Q76" s="79"/>
      <c r="R76" s="709"/>
      <c r="S76" s="910"/>
      <c r="T76" s="198"/>
      <c r="U76" s="198"/>
      <c r="V76" s="707"/>
      <c r="W76" s="717">
        <f t="shared" si="55"/>
        <v>0</v>
      </c>
      <c r="X76" s="218"/>
      <c r="Y76" s="218"/>
      <c r="Z76" s="159"/>
      <c r="AA76" s="159"/>
      <c r="AB76" s="895"/>
      <c r="AC76" s="895"/>
      <c r="AD76" s="705"/>
      <c r="AE76" s="705"/>
      <c r="AF76" s="78">
        <f t="shared" si="59"/>
        <v>0</v>
      </c>
      <c r="AG76" s="709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707">
        <v>0</v>
      </c>
      <c r="C77" s="713"/>
      <c r="D77" s="71"/>
      <c r="E77" s="72"/>
      <c r="F77" s="73" t="s">
        <v>161</v>
      </c>
      <c r="G77" s="212"/>
      <c r="H77" s="75"/>
      <c r="I77" s="705"/>
      <c r="J77" s="76"/>
      <c r="K77" s="212"/>
      <c r="L77" s="77"/>
      <c r="M77" s="715"/>
      <c r="N77" s="74"/>
      <c r="O77" s="77"/>
      <c r="P77" s="78"/>
      <c r="Q77" s="79"/>
      <c r="R77" s="709"/>
      <c r="S77" s="910"/>
      <c r="T77" s="198"/>
      <c r="U77" s="198"/>
      <c r="V77" s="707"/>
      <c r="W77" s="717">
        <f t="shared" si="55"/>
        <v>0</v>
      </c>
      <c r="X77" s="218"/>
      <c r="Y77" s="218"/>
      <c r="Z77" s="159"/>
      <c r="AA77" s="159"/>
      <c r="AB77" s="895"/>
      <c r="AC77" s="895"/>
      <c r="AD77" s="705"/>
      <c r="AE77" s="705"/>
      <c r="AF77" s="78">
        <f t="shared" si="59"/>
        <v>0</v>
      </c>
      <c r="AG77" s="709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707">
        <v>0</v>
      </c>
      <c r="C78" s="713"/>
      <c r="D78" s="71"/>
      <c r="E78" s="72"/>
      <c r="F78" s="73" t="s">
        <v>161</v>
      </c>
      <c r="G78" s="85"/>
      <c r="H78" s="75"/>
      <c r="I78" s="705"/>
      <c r="J78" s="129"/>
      <c r="K78" s="85"/>
      <c r="L78" s="118"/>
      <c r="M78" s="715"/>
      <c r="N78" s="74"/>
      <c r="O78" s="77"/>
      <c r="P78" s="78"/>
      <c r="Q78" s="79"/>
      <c r="R78" s="709"/>
      <c r="S78" s="910"/>
      <c r="T78" s="198"/>
      <c r="U78" s="198"/>
      <c r="V78" s="707"/>
      <c r="W78" s="717">
        <f t="shared" si="55"/>
        <v>0</v>
      </c>
      <c r="X78" s="218"/>
      <c r="Y78" s="218"/>
      <c r="Z78" s="159"/>
      <c r="AA78" s="159"/>
      <c r="AB78" s="895"/>
      <c r="AC78" s="895"/>
      <c r="AD78" s="705"/>
      <c r="AE78" s="705"/>
      <c r="AF78" s="78">
        <f t="shared" si="59"/>
        <v>0</v>
      </c>
      <c r="AG78" s="709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707">
        <v>0</v>
      </c>
      <c r="C79" s="213"/>
      <c r="D79" s="214"/>
      <c r="E79" s="215"/>
      <c r="F79" s="73" t="s">
        <v>161</v>
      </c>
      <c r="G79" s="85"/>
      <c r="H79" s="75"/>
      <c r="I79" s="705"/>
      <c r="J79" s="129"/>
      <c r="K79" s="85"/>
      <c r="L79" s="118"/>
      <c r="M79" s="715"/>
      <c r="N79" s="85"/>
      <c r="O79" s="219"/>
      <c r="P79" s="140"/>
      <c r="Q79" s="220"/>
      <c r="R79" s="141"/>
      <c r="S79" s="910"/>
      <c r="T79" s="198"/>
      <c r="U79" s="198"/>
      <c r="V79" s="707"/>
      <c r="W79" s="717">
        <f t="shared" si="55"/>
        <v>0</v>
      </c>
      <c r="X79" s="218"/>
      <c r="Y79" s="218"/>
      <c r="Z79" s="159"/>
      <c r="AA79" s="159"/>
      <c r="AB79" s="895"/>
      <c r="AC79" s="895"/>
      <c r="AD79" s="705"/>
      <c r="AE79" s="705"/>
      <c r="AF79" s="78">
        <f t="shared" si="59"/>
        <v>0</v>
      </c>
      <c r="AG79" s="709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707">
        <v>0</v>
      </c>
      <c r="C80" s="713"/>
      <c r="D80" s="71"/>
      <c r="E80" s="72"/>
      <c r="F80" s="73" t="s">
        <v>161</v>
      </c>
      <c r="G80" s="85"/>
      <c r="H80" s="75"/>
      <c r="I80" s="705"/>
      <c r="J80" s="129"/>
      <c r="K80" s="85"/>
      <c r="L80" s="118"/>
      <c r="M80" s="715"/>
      <c r="N80" s="85"/>
      <c r="O80" s="221"/>
      <c r="P80" s="84"/>
      <c r="Q80" s="119"/>
      <c r="R80" s="711"/>
      <c r="S80" s="910"/>
      <c r="T80" s="198"/>
      <c r="U80" s="198"/>
      <c r="V80" s="707"/>
      <c r="W80" s="717">
        <f t="shared" si="55"/>
        <v>0</v>
      </c>
      <c r="X80" s="218"/>
      <c r="Y80" s="218"/>
      <c r="Z80" s="159"/>
      <c r="AA80" s="159"/>
      <c r="AB80" s="895"/>
      <c r="AC80" s="895"/>
      <c r="AD80" s="705"/>
      <c r="AE80" s="705"/>
      <c r="AF80" s="78">
        <f t="shared" si="59"/>
        <v>0</v>
      </c>
      <c r="AG80" s="709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707">
        <v>0</v>
      </c>
      <c r="C81" s="713"/>
      <c r="D81" s="71"/>
      <c r="E81" s="72"/>
      <c r="F81" s="73" t="s">
        <v>161</v>
      </c>
      <c r="G81" s="85"/>
      <c r="H81" s="116"/>
      <c r="I81" s="705"/>
      <c r="J81" s="129"/>
      <c r="K81" s="85"/>
      <c r="L81" s="118"/>
      <c r="M81" s="715"/>
      <c r="N81" s="85"/>
      <c r="O81" s="221"/>
      <c r="P81" s="84"/>
      <c r="Q81" s="119"/>
      <c r="R81" s="711"/>
      <c r="S81" s="910"/>
      <c r="T81" s="198"/>
      <c r="U81" s="198"/>
      <c r="V81" s="707"/>
      <c r="W81" s="717">
        <f t="shared" si="55"/>
        <v>0</v>
      </c>
      <c r="X81" s="218"/>
      <c r="Y81" s="218"/>
      <c r="Z81" s="159"/>
      <c r="AA81" s="159"/>
      <c r="AB81" s="895"/>
      <c r="AC81" s="895"/>
      <c r="AD81" s="705"/>
      <c r="AE81" s="705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1226</v>
      </c>
      <c r="D82" s="891" t="s">
        <v>1215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1312.7834105499621</v>
      </c>
      <c r="O82" s="223">
        <f t="shared" si="61"/>
        <v>74.021911884570144</v>
      </c>
      <c r="P82" s="150">
        <f>M82-J82</f>
        <v>0.1666666666666643</v>
      </c>
      <c r="Q82" s="151">
        <f>N82-K82</f>
        <v>-160.71658945003787</v>
      </c>
      <c r="R82" s="209">
        <f>O82/L82</f>
        <v>0.88154356104428122</v>
      </c>
      <c r="S82" s="910"/>
      <c r="T82" s="198"/>
      <c r="U82" s="198"/>
      <c r="V82" s="707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0</v>
      </c>
      <c r="AE82" s="139">
        <f>SUM(AE70:AE81)</f>
        <v>1</v>
      </c>
      <c r="AF82" s="78">
        <f>N82-K82</f>
        <v>-160.71658945003787</v>
      </c>
      <c r="AG82" s="709">
        <f>N82/K82</f>
        <v>0.89092868038680839</v>
      </c>
      <c r="AH82" s="910"/>
    </row>
    <row r="83" spans="1:37" ht="19.2" customHeight="1">
      <c r="A83" s="918" t="s">
        <v>1227</v>
      </c>
      <c r="B83" s="142" t="s">
        <v>163</v>
      </c>
      <c r="C83" s="713"/>
      <c r="D83" s="225" t="s">
        <v>100</v>
      </c>
      <c r="E83" s="72"/>
      <c r="F83" s="174">
        <v>27.5</v>
      </c>
      <c r="G83" s="74">
        <v>262</v>
      </c>
      <c r="H83" s="116">
        <f t="shared" ref="H83:H94" si="62">F83*G83</f>
        <v>7205</v>
      </c>
      <c r="I83" s="707"/>
      <c r="J83" s="129">
        <v>12</v>
      </c>
      <c r="K83" s="85">
        <v>2000</v>
      </c>
      <c r="L83" s="118">
        <v>166.66666666666666</v>
      </c>
      <c r="M83" s="715">
        <v>10</v>
      </c>
      <c r="N83" s="85">
        <f t="shared" ref="N83:N89" si="63">G83/W83*60</f>
        <v>1572.0000000000055</v>
      </c>
      <c r="O83" s="221">
        <f t="shared" ref="O83:O89" si="64">N83/M83</f>
        <v>157.20000000000056</v>
      </c>
      <c r="P83" s="84">
        <f t="shared" ref="P83:P84" si="65">M83-J83</f>
        <v>-2</v>
      </c>
      <c r="Q83" s="119">
        <f t="shared" ref="Q83:Q84" si="66">O83-L83</f>
        <v>-9.4666666666661001</v>
      </c>
      <c r="R83" s="224">
        <f t="shared" ref="R83:R84" si="67">O83/L83</f>
        <v>0.94320000000000337</v>
      </c>
      <c r="S83" s="910">
        <f>R95</f>
        <v>0.83680869502233413</v>
      </c>
      <c r="T83" s="198">
        <v>0.33333333333333331</v>
      </c>
      <c r="U83" s="198">
        <v>0.34027777777777773</v>
      </c>
      <c r="V83" s="707">
        <v>5</v>
      </c>
      <c r="W83" s="717">
        <f t="shared" ref="W83:W93" si="68">(U83-T83)*24*60</f>
        <v>9.9999999999999645</v>
      </c>
      <c r="X83" s="83"/>
      <c r="Y83" s="83"/>
      <c r="Z83" s="84"/>
      <c r="AA83" s="84"/>
      <c r="AB83" s="895"/>
      <c r="AC83" s="895"/>
      <c r="AD83" s="705"/>
      <c r="AE83" s="705"/>
      <c r="AF83" s="78">
        <f t="shared" ref="AF83:AF173" si="69">N83-K83</f>
        <v>-427.99999999999454</v>
      </c>
      <c r="AG83" s="709">
        <f t="shared" ref="AG83:AG173" si="70">N83/K83</f>
        <v>0.7860000000000027</v>
      </c>
      <c r="AH83" s="910">
        <f>AG95</f>
        <v>0.81394421748114987</v>
      </c>
      <c r="AJ83" s="62" t="str">
        <f>A83</f>
        <v>四度四組
(ET-55)</v>
      </c>
      <c r="AK83" s="404">
        <f>AVERAGE(AK84:AK94)</f>
        <v>6.3333333333334041</v>
      </c>
    </row>
    <row r="84" spans="1:37" ht="19.2" customHeight="1">
      <c r="A84" s="919"/>
      <c r="B84" s="142" t="s">
        <v>163</v>
      </c>
      <c r="C84" s="157"/>
      <c r="D84" s="225" t="s">
        <v>93</v>
      </c>
      <c r="E84" s="72"/>
      <c r="F84" s="174">
        <v>36.92</v>
      </c>
      <c r="G84" s="74">
        <v>716.1</v>
      </c>
      <c r="H84" s="116">
        <f t="shared" si="62"/>
        <v>26438.412</v>
      </c>
      <c r="I84" s="707"/>
      <c r="J84" s="129">
        <v>12</v>
      </c>
      <c r="K84" s="85">
        <v>2000</v>
      </c>
      <c r="L84" s="118">
        <v>166.66666666666666</v>
      </c>
      <c r="M84" s="715">
        <v>12</v>
      </c>
      <c r="N84" s="85">
        <f t="shared" si="63"/>
        <v>1481.5862068965528</v>
      </c>
      <c r="O84" s="221">
        <f t="shared" si="64"/>
        <v>123.4655172413794</v>
      </c>
      <c r="P84" s="84">
        <f t="shared" si="65"/>
        <v>0</v>
      </c>
      <c r="Q84" s="119">
        <f t="shared" si="66"/>
        <v>-43.201149425287255</v>
      </c>
      <c r="R84" s="224">
        <f t="shared" si="67"/>
        <v>0.74079310344827642</v>
      </c>
      <c r="S84" s="910"/>
      <c r="T84" s="198">
        <v>0.34374999999999994</v>
      </c>
      <c r="U84" s="198">
        <v>0.36388888888888882</v>
      </c>
      <c r="V84" s="707">
        <v>5</v>
      </c>
      <c r="W84" s="717">
        <f t="shared" si="68"/>
        <v>28.999999999999979</v>
      </c>
      <c r="X84" s="83"/>
      <c r="Y84" s="83"/>
      <c r="Z84" s="84"/>
      <c r="AA84" s="84"/>
      <c r="AB84" s="895"/>
      <c r="AC84" s="895"/>
      <c r="AD84" s="705"/>
      <c r="AE84" s="705"/>
      <c r="AF84" s="78">
        <f t="shared" si="69"/>
        <v>-518.41379310344723</v>
      </c>
      <c r="AG84" s="709">
        <f t="shared" si="70"/>
        <v>0.74079310344827642</v>
      </c>
      <c r="AH84" s="910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2320</v>
      </c>
      <c r="H85" s="116">
        <f t="shared" si="62"/>
        <v>141775.20000000001</v>
      </c>
      <c r="I85" s="707"/>
      <c r="J85" s="129">
        <v>16</v>
      </c>
      <c r="K85" s="85">
        <v>1440</v>
      </c>
      <c r="L85" s="118">
        <v>90</v>
      </c>
      <c r="M85" s="715">
        <v>16</v>
      </c>
      <c r="N85" s="85">
        <f t="shared" si="63"/>
        <v>1288.8888888888887</v>
      </c>
      <c r="O85" s="221">
        <f t="shared" si="64"/>
        <v>80.555555555555543</v>
      </c>
      <c r="P85" s="84">
        <f>M85-J85</f>
        <v>0</v>
      </c>
      <c r="Q85" s="119">
        <f>O85-L85</f>
        <v>-9.4444444444444571</v>
      </c>
      <c r="R85" s="224">
        <f>O85/L85</f>
        <v>0.8950617283950616</v>
      </c>
      <c r="S85" s="910"/>
      <c r="T85" s="198">
        <v>0.37986111111111104</v>
      </c>
      <c r="U85" s="198">
        <v>0.45486111111111105</v>
      </c>
      <c r="V85" s="707">
        <v>23</v>
      </c>
      <c r="W85" s="717">
        <f t="shared" si="68"/>
        <v>108.00000000000001</v>
      </c>
      <c r="X85" s="83">
        <v>0.36944444444444446</v>
      </c>
      <c r="Y85" s="83">
        <v>0.38055555555555554</v>
      </c>
      <c r="Z85" s="84"/>
      <c r="AA85" s="84"/>
      <c r="AB85" s="895"/>
      <c r="AC85" s="895"/>
      <c r="AD85" s="705"/>
      <c r="AE85" s="705"/>
      <c r="AF85" s="78">
        <f t="shared" si="69"/>
        <v>-151.11111111111131</v>
      </c>
      <c r="AG85" s="709">
        <f t="shared" si="70"/>
        <v>0.8950617283950616</v>
      </c>
      <c r="AH85" s="910"/>
      <c r="AJ85" s="405">
        <f t="shared" si="71"/>
        <v>8.0000000000001315</v>
      </c>
      <c r="AK85" s="406">
        <f t="shared" ref="AK85:AK94" si="72">IF(AJ85&gt;4,AJ85,"")</f>
        <v>8.0000000000001315</v>
      </c>
    </row>
    <row r="86" spans="1:37" ht="19.2" customHeight="1">
      <c r="A86" s="919"/>
      <c r="B86" s="142" t="s">
        <v>163</v>
      </c>
      <c r="C86" s="127"/>
      <c r="D86" s="225" t="s">
        <v>93</v>
      </c>
      <c r="E86" s="72"/>
      <c r="F86" s="174">
        <v>36.92</v>
      </c>
      <c r="G86" s="74">
        <v>1670.8999999999999</v>
      </c>
      <c r="H86" s="116">
        <f t="shared" si="62"/>
        <v>61689.627999999997</v>
      </c>
      <c r="I86" s="707"/>
      <c r="J86" s="129">
        <v>12</v>
      </c>
      <c r="K86" s="85">
        <v>2000</v>
      </c>
      <c r="L86" s="118">
        <v>166.66666666666666</v>
      </c>
      <c r="M86" s="715">
        <v>12</v>
      </c>
      <c r="N86" s="85">
        <f t="shared" si="63"/>
        <v>1519.0000000000014</v>
      </c>
      <c r="O86" s="221">
        <f t="shared" si="64"/>
        <v>126.58333333333344</v>
      </c>
      <c r="P86" s="84">
        <f>M86-J86</f>
        <v>0</v>
      </c>
      <c r="Q86" s="119">
        <f>O86-L86</f>
        <v>-40.083333333333215</v>
      </c>
      <c r="R86" s="224">
        <f>O86/L86</f>
        <v>0.75950000000000073</v>
      </c>
      <c r="S86" s="910"/>
      <c r="T86" s="198">
        <v>0.45833333333333326</v>
      </c>
      <c r="U86" s="198">
        <v>0.50416666666666654</v>
      </c>
      <c r="V86" s="707">
        <v>5</v>
      </c>
      <c r="W86" s="717">
        <f t="shared" si="68"/>
        <v>65.999999999999929</v>
      </c>
      <c r="X86" s="83"/>
      <c r="Y86" s="83"/>
      <c r="Z86" s="84"/>
      <c r="AA86" s="84"/>
      <c r="AB86" s="895"/>
      <c r="AC86" s="895"/>
      <c r="AD86" s="705"/>
      <c r="AE86" s="705"/>
      <c r="AF86" s="78">
        <f>N86-K86</f>
        <v>-480.99999999999864</v>
      </c>
      <c r="AG86" s="709">
        <f>N86/K86</f>
        <v>0.75950000000000073</v>
      </c>
      <c r="AH86" s="910"/>
      <c r="AJ86" s="405">
        <f t="shared" si="71"/>
        <v>5</v>
      </c>
      <c r="AK86" s="406">
        <f t="shared" si="72"/>
        <v>5</v>
      </c>
    </row>
    <row r="87" spans="1:37" ht="19.2" customHeight="1">
      <c r="A87" s="919"/>
      <c r="B87" s="142" t="s">
        <v>167</v>
      </c>
      <c r="C87" s="713"/>
      <c r="D87" s="71" t="s">
        <v>127</v>
      </c>
      <c r="E87" s="72"/>
      <c r="F87" s="174">
        <v>61.09</v>
      </c>
      <c r="G87" s="85">
        <v>1607</v>
      </c>
      <c r="H87" s="116">
        <f t="shared" si="62"/>
        <v>98171.63</v>
      </c>
      <c r="I87" s="707"/>
      <c r="J87" s="129">
        <v>17</v>
      </c>
      <c r="K87" s="85">
        <v>1440</v>
      </c>
      <c r="L87" s="118">
        <v>84.705882352941174</v>
      </c>
      <c r="M87" s="715">
        <v>17</v>
      </c>
      <c r="N87" s="85">
        <f t="shared" si="63"/>
        <v>1285.599999999999</v>
      </c>
      <c r="O87" s="221">
        <f t="shared" si="64"/>
        <v>75.62352941176465</v>
      </c>
      <c r="P87" s="84">
        <f>M87-J87</f>
        <v>0</v>
      </c>
      <c r="Q87" s="119">
        <f>O87-L87</f>
        <v>-9.0823529411765236</v>
      </c>
      <c r="R87" s="224">
        <f>O87/L87</f>
        <v>0.89277777777777712</v>
      </c>
      <c r="S87" s="910"/>
      <c r="T87" s="198">
        <v>0.54444444444444429</v>
      </c>
      <c r="U87" s="198">
        <v>0.59652777777777766</v>
      </c>
      <c r="V87" s="707">
        <v>6</v>
      </c>
      <c r="W87" s="717">
        <f t="shared" si="68"/>
        <v>75.000000000000057</v>
      </c>
      <c r="X87" s="83"/>
      <c r="Y87" s="83"/>
      <c r="Z87" s="84"/>
      <c r="AA87" s="84"/>
      <c r="AB87" s="895"/>
      <c r="AC87" s="895"/>
      <c r="AD87" s="705">
        <v>1</v>
      </c>
      <c r="AE87" s="705"/>
      <c r="AF87" s="78">
        <f>N87-K87</f>
        <v>-154.400000000001</v>
      </c>
      <c r="AG87" s="709">
        <f>N87/K87</f>
        <v>0.89277777777777712</v>
      </c>
      <c r="AH87" s="910"/>
      <c r="AJ87" s="405">
        <f t="shared" si="71"/>
        <v>6</v>
      </c>
      <c r="AK87" s="406">
        <f t="shared" si="72"/>
        <v>6</v>
      </c>
    </row>
    <row r="88" spans="1:37" ht="19.2" customHeight="1">
      <c r="A88" s="919"/>
      <c r="B88" s="142" t="s">
        <v>167</v>
      </c>
      <c r="C88" s="713"/>
      <c r="D88" s="71" t="s">
        <v>138</v>
      </c>
      <c r="E88" s="72"/>
      <c r="F88" s="174">
        <v>59.54</v>
      </c>
      <c r="G88" s="148">
        <v>1000</v>
      </c>
      <c r="H88" s="116">
        <f t="shared" si="62"/>
        <v>59540</v>
      </c>
      <c r="I88" s="707"/>
      <c r="J88" s="129">
        <v>18</v>
      </c>
      <c r="K88" s="85">
        <v>1385</v>
      </c>
      <c r="L88" s="118">
        <v>76.944444444444443</v>
      </c>
      <c r="M88" s="715">
        <v>18</v>
      </c>
      <c r="N88" s="85">
        <f t="shared" si="63"/>
        <v>1224.4897959183677</v>
      </c>
      <c r="O88" s="221">
        <f t="shared" si="64"/>
        <v>68.027210884353764</v>
      </c>
      <c r="P88" s="84">
        <f t="shared" ref="P88" si="73">M88-J88</f>
        <v>0</v>
      </c>
      <c r="Q88" s="119">
        <f t="shared" ref="Q88" si="74">O88-L88</f>
        <v>-8.9172335600906791</v>
      </c>
      <c r="R88" s="224">
        <f t="shared" ref="R88" si="75">O88/L88</f>
        <v>0.8841081558977385</v>
      </c>
      <c r="S88" s="910"/>
      <c r="T88" s="198">
        <v>0.60069444444444431</v>
      </c>
      <c r="U88" s="198">
        <v>0.63472222222222208</v>
      </c>
      <c r="V88" s="707">
        <v>6</v>
      </c>
      <c r="W88" s="717">
        <f t="shared" si="68"/>
        <v>48.999999999999986</v>
      </c>
      <c r="X88" s="83"/>
      <c r="Y88" s="83"/>
      <c r="Z88" s="84"/>
      <c r="AA88" s="84"/>
      <c r="AB88" s="895"/>
      <c r="AC88" s="895"/>
      <c r="AD88" s="705"/>
      <c r="AE88" s="705"/>
      <c r="AF88" s="78">
        <f>N88-K88</f>
        <v>-160.51020408163231</v>
      </c>
      <c r="AG88" s="709">
        <f>N88/K88</f>
        <v>0.88410815589773839</v>
      </c>
      <c r="AH88" s="910"/>
      <c r="AJ88" s="405">
        <f t="shared" si="71"/>
        <v>6</v>
      </c>
      <c r="AK88" s="406">
        <f t="shared" si="72"/>
        <v>6</v>
      </c>
    </row>
    <row r="89" spans="1:37" ht="19.2" customHeight="1">
      <c r="A89" s="919"/>
      <c r="B89" s="142" t="s">
        <v>166</v>
      </c>
      <c r="C89" s="713"/>
      <c r="D89" s="71" t="s">
        <v>123</v>
      </c>
      <c r="E89" s="72"/>
      <c r="F89" s="174">
        <v>51.44</v>
      </c>
      <c r="G89" s="148">
        <v>886</v>
      </c>
      <c r="H89" s="116">
        <f t="shared" si="62"/>
        <v>45575.839999999997</v>
      </c>
      <c r="I89" s="707"/>
      <c r="J89" s="129">
        <v>20</v>
      </c>
      <c r="K89" s="85">
        <v>1440</v>
      </c>
      <c r="L89" s="118">
        <v>72</v>
      </c>
      <c r="M89" s="715">
        <v>20</v>
      </c>
      <c r="N89" s="85">
        <f t="shared" si="63"/>
        <v>1155.6521739130435</v>
      </c>
      <c r="O89" s="221">
        <f t="shared" si="64"/>
        <v>57.782608695652172</v>
      </c>
      <c r="P89" s="84">
        <f>M89-J89</f>
        <v>0</v>
      </c>
      <c r="Q89" s="119">
        <f>O89-L89</f>
        <v>-14.217391304347828</v>
      </c>
      <c r="R89" s="224">
        <f>O89/L89</f>
        <v>0.80253623188405798</v>
      </c>
      <c r="S89" s="910"/>
      <c r="T89" s="198">
        <v>0.6499999999999998</v>
      </c>
      <c r="U89" s="198">
        <v>0.68194444444444424</v>
      </c>
      <c r="V89" s="707">
        <v>22</v>
      </c>
      <c r="W89" s="717">
        <f t="shared" si="68"/>
        <v>46</v>
      </c>
      <c r="X89" s="83">
        <v>0.64027777777777783</v>
      </c>
      <c r="Y89" s="83">
        <v>0.65</v>
      </c>
      <c r="Z89" s="84"/>
      <c r="AA89" s="84"/>
      <c r="AB89" s="895"/>
      <c r="AC89" s="895"/>
      <c r="AD89" s="705"/>
      <c r="AE89" s="705"/>
      <c r="AF89" s="78">
        <f>N89-K89</f>
        <v>-284.3478260869565</v>
      </c>
      <c r="AG89" s="709">
        <f>N89/K89</f>
        <v>0.80253623188405798</v>
      </c>
      <c r="AH89" s="910"/>
      <c r="AJ89" s="405">
        <f t="shared" si="71"/>
        <v>8.0000000000002913</v>
      </c>
      <c r="AK89" s="406">
        <f t="shared" si="72"/>
        <v>8.0000000000002913</v>
      </c>
    </row>
    <row r="90" spans="1:37" ht="19.2" customHeight="1">
      <c r="A90" s="919"/>
      <c r="B90" s="142">
        <v>0</v>
      </c>
      <c r="C90" s="713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715"/>
      <c r="N90" s="85"/>
      <c r="O90" s="221"/>
      <c r="P90" s="84"/>
      <c r="Q90" s="119"/>
      <c r="R90" s="224"/>
      <c r="S90" s="910"/>
      <c r="T90" s="198"/>
      <c r="U90" s="198"/>
      <c r="V90" s="707"/>
      <c r="W90" s="717">
        <f t="shared" si="68"/>
        <v>0</v>
      </c>
      <c r="X90" s="227"/>
      <c r="Y90" s="227"/>
      <c r="Z90" s="84"/>
      <c r="AA90" s="84"/>
      <c r="AB90" s="895"/>
      <c r="AC90" s="895"/>
      <c r="AD90" s="705"/>
      <c r="AE90" s="705"/>
      <c r="AF90" s="78">
        <f t="shared" si="69"/>
        <v>0</v>
      </c>
      <c r="AG90" s="709" t="e">
        <f t="shared" si="70"/>
        <v>#DIV/0!</v>
      </c>
      <c r="AH90" s="910"/>
      <c r="AJ90" s="405" t="str">
        <f t="shared" si="71"/>
        <v/>
      </c>
      <c r="AK90" s="406" t="str">
        <f t="shared" si="72"/>
        <v/>
      </c>
    </row>
    <row r="91" spans="1:37" ht="19.2" customHeight="1">
      <c r="A91" s="919"/>
      <c r="B91" s="142">
        <v>0</v>
      </c>
      <c r="C91" s="713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715"/>
      <c r="N91" s="85"/>
      <c r="O91" s="221"/>
      <c r="P91" s="84"/>
      <c r="Q91" s="119"/>
      <c r="R91" s="224"/>
      <c r="S91" s="911"/>
      <c r="T91" s="198"/>
      <c r="U91" s="198"/>
      <c r="V91" s="707"/>
      <c r="W91" s="717">
        <f t="shared" si="68"/>
        <v>0</v>
      </c>
      <c r="X91" s="149"/>
      <c r="Y91" s="149"/>
      <c r="Z91" s="84"/>
      <c r="AA91" s="84"/>
      <c r="AB91" s="895"/>
      <c r="AC91" s="895"/>
      <c r="AD91" s="705"/>
      <c r="AE91" s="705"/>
      <c r="AF91" s="78">
        <f t="shared" si="69"/>
        <v>0</v>
      </c>
      <c r="AG91" s="709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713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707"/>
      <c r="W92" s="717">
        <f t="shared" si="68"/>
        <v>0</v>
      </c>
      <c r="X92" s="218"/>
      <c r="Y92" s="218"/>
      <c r="Z92" s="159"/>
      <c r="AA92" s="159"/>
      <c r="AB92" s="895"/>
      <c r="AC92" s="895"/>
      <c r="AD92" s="705"/>
      <c r="AE92" s="705"/>
      <c r="AF92" s="78">
        <f t="shared" si="69"/>
        <v>0</v>
      </c>
      <c r="AG92" s="709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72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715"/>
      <c r="N93" s="85"/>
      <c r="O93" s="118"/>
      <c r="P93" s="84"/>
      <c r="Q93" s="119"/>
      <c r="R93" s="706"/>
      <c r="S93" s="920"/>
      <c r="T93" s="232"/>
      <c r="U93" s="232"/>
      <c r="V93" s="720"/>
      <c r="W93" s="717">
        <f t="shared" si="68"/>
        <v>0</v>
      </c>
      <c r="X93" s="233"/>
      <c r="Y93" s="233"/>
      <c r="Z93" s="159"/>
      <c r="AA93" s="159"/>
      <c r="AB93" s="895"/>
      <c r="AC93" s="895"/>
      <c r="AD93" s="705"/>
      <c r="AE93" s="705"/>
      <c r="AF93" s="78">
        <f t="shared" si="69"/>
        <v>0</v>
      </c>
      <c r="AG93" s="709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72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706"/>
      <c r="S94" s="920"/>
      <c r="T94" s="232"/>
      <c r="U94" s="232"/>
      <c r="V94" s="720"/>
      <c r="W94" s="717">
        <f>(U94-T94)*24*60</f>
        <v>0</v>
      </c>
      <c r="X94" s="233"/>
      <c r="Y94" s="233"/>
      <c r="Z94" s="159"/>
      <c r="AA94" s="159"/>
      <c r="AB94" s="895"/>
      <c r="AC94" s="895"/>
      <c r="AD94" s="705"/>
      <c r="AE94" s="705"/>
      <c r="AF94" s="78">
        <f t="shared" si="69"/>
        <v>0</v>
      </c>
      <c r="AG94" s="709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1228</v>
      </c>
      <c r="D95" s="891" t="s">
        <v>1215</v>
      </c>
      <c r="E95" s="891"/>
      <c r="F95" s="98"/>
      <c r="G95" s="99"/>
      <c r="H95" s="237"/>
      <c r="I95" s="135"/>
      <c r="J95" s="238">
        <v>15.285714285714286</v>
      </c>
      <c r="K95" s="238">
        <v>1672.1428571428571</v>
      </c>
      <c r="L95" s="239">
        <v>117.66433239962653</v>
      </c>
      <c r="M95" s="238">
        <f t="shared" ref="M95:O95" si="76">AVERAGE(M83:M94)</f>
        <v>15</v>
      </c>
      <c r="N95" s="238">
        <f t="shared" si="76"/>
        <v>1361.0310093738369</v>
      </c>
      <c r="O95" s="239">
        <f t="shared" si="76"/>
        <v>98.462536446005629</v>
      </c>
      <c r="P95" s="240">
        <f>M95-J95</f>
        <v>-0.28571428571428648</v>
      </c>
      <c r="Q95" s="241">
        <f t="shared" ref="Q95:Q102" si="77">O95-L95</f>
        <v>-19.201795953620902</v>
      </c>
      <c r="R95" s="242">
        <f>O95/L95</f>
        <v>0.83680869502233413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1</v>
      </c>
      <c r="AE95" s="139">
        <f>SUM(AE83:AE94)</f>
        <v>0</v>
      </c>
      <c r="AF95" s="104">
        <f t="shared" si="69"/>
        <v>-311.11184776902019</v>
      </c>
      <c r="AG95" s="710">
        <f t="shared" si="70"/>
        <v>0.81394421748114987</v>
      </c>
      <c r="AH95" s="911"/>
    </row>
    <row r="96" spans="1:37" ht="19.2" customHeight="1">
      <c r="A96" s="921" t="s">
        <v>1229</v>
      </c>
      <c r="B96" s="707" t="s">
        <v>163</v>
      </c>
      <c r="C96" s="127"/>
      <c r="D96" s="128" t="s">
        <v>111</v>
      </c>
      <c r="E96" s="72"/>
      <c r="F96" s="73">
        <v>43.14</v>
      </c>
      <c r="G96" s="74">
        <v>1121.25</v>
      </c>
      <c r="H96" s="75">
        <f t="shared" ref="H96:H105" si="78">F96*G96</f>
        <v>48370.724999999999</v>
      </c>
      <c r="I96" s="707"/>
      <c r="J96" s="76">
        <v>17</v>
      </c>
      <c r="K96" s="74">
        <v>1500</v>
      </c>
      <c r="L96" s="77">
        <v>88.235294117647058</v>
      </c>
      <c r="M96" s="718">
        <v>17</v>
      </c>
      <c r="N96" s="74">
        <f t="shared" ref="N96:N102" si="79">G96/W96*60</f>
        <v>1319.1176470588241</v>
      </c>
      <c r="O96" s="77">
        <f t="shared" ref="O96:O102" si="80">N96/M96</f>
        <v>77.595155709342592</v>
      </c>
      <c r="P96" s="78">
        <f t="shared" ref="P96:P102" si="81">M96-J96</f>
        <v>0</v>
      </c>
      <c r="Q96" s="79">
        <f t="shared" si="77"/>
        <v>-10.640138408304466</v>
      </c>
      <c r="R96" s="709">
        <f t="shared" ref="R96:R102" si="82">O96/L96</f>
        <v>0.87941176470588267</v>
      </c>
      <c r="S96" s="910">
        <f>R108</f>
        <v>0.84089314861035935</v>
      </c>
      <c r="T96" s="80">
        <v>0.33333333333333331</v>
      </c>
      <c r="U96" s="80">
        <v>0.36874999999999997</v>
      </c>
      <c r="V96" s="705">
        <v>5</v>
      </c>
      <c r="W96" s="120">
        <f t="shared" ref="W96:W133" si="83">(U96-T96)*24*60</f>
        <v>50.999999999999979</v>
      </c>
      <c r="X96" s="126"/>
      <c r="Y96" s="126"/>
      <c r="Z96" s="84"/>
      <c r="AA96" s="84"/>
      <c r="AB96" s="895"/>
      <c r="AC96" s="895"/>
      <c r="AD96" s="705"/>
      <c r="AE96" s="705"/>
      <c r="AF96" s="84">
        <f t="shared" si="69"/>
        <v>-180.8823529411759</v>
      </c>
      <c r="AG96" s="706">
        <f t="shared" si="70"/>
        <v>0.87941176470588278</v>
      </c>
      <c r="AH96" s="894">
        <f>AG108</f>
        <v>0.83480583595832436</v>
      </c>
      <c r="AJ96" s="62" t="str">
        <f>A96</f>
        <v>四度五組
(ET-55)</v>
      </c>
      <c r="AK96" s="404">
        <f>AVERAGE(AK97:AK107)</f>
        <v>6.6000000000000068</v>
      </c>
    </row>
    <row r="97" spans="1:37" s="252" customFormat="1" ht="19.2" customHeight="1">
      <c r="A97" s="921"/>
      <c r="B97" s="707" t="s">
        <v>163</v>
      </c>
      <c r="C97" s="243"/>
      <c r="D97" s="244" t="s">
        <v>130</v>
      </c>
      <c r="E97" s="87"/>
      <c r="F97" s="245">
        <v>29.113149847094796</v>
      </c>
      <c r="G97" s="246">
        <v>2223</v>
      </c>
      <c r="H97" s="247">
        <f t="shared" si="78"/>
        <v>64718.532110091728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1111.5000000000005</v>
      </c>
      <c r="O97" s="77">
        <f t="shared" si="80"/>
        <v>55.575000000000024</v>
      </c>
      <c r="P97" s="78">
        <f t="shared" si="81"/>
        <v>0</v>
      </c>
      <c r="Q97" s="79">
        <f t="shared" si="77"/>
        <v>-13.674999999999976</v>
      </c>
      <c r="R97" s="709">
        <f t="shared" si="82"/>
        <v>0.80252707581227467</v>
      </c>
      <c r="S97" s="910"/>
      <c r="T97" s="248">
        <v>0.38402777777777775</v>
      </c>
      <c r="U97" s="248">
        <v>0.46736111111111106</v>
      </c>
      <c r="V97" s="249">
        <v>22</v>
      </c>
      <c r="W97" s="120">
        <f t="shared" si="83"/>
        <v>119.99999999999997</v>
      </c>
      <c r="X97" s="83">
        <v>0.37361111111111112</v>
      </c>
      <c r="Y97" s="83">
        <v>0.3833333333333333</v>
      </c>
      <c r="Z97" s="84"/>
      <c r="AA97" s="84"/>
      <c r="AB97" s="895"/>
      <c r="AC97" s="895"/>
      <c r="AD97" s="249"/>
      <c r="AE97" s="249"/>
      <c r="AF97" s="250">
        <f t="shared" si="69"/>
        <v>-273.49999999999955</v>
      </c>
      <c r="AG97" s="251">
        <f t="shared" si="70"/>
        <v>0.80252707581227467</v>
      </c>
      <c r="AH97" s="894"/>
      <c r="AJ97" s="405">
        <f>IF((IF(V97&lt;10,V97,(X97-U96)*1440))=0,"",IF(V97&lt;10,V97,(X97-U96)*1440))</f>
        <v>7.0000000000000551</v>
      </c>
      <c r="AK97" s="406">
        <f>IF(AJ97&gt;4,AJ97,"")</f>
        <v>7.0000000000000551</v>
      </c>
    </row>
    <row r="98" spans="1:37" s="255" customFormat="1" ht="19.2" customHeight="1">
      <c r="A98" s="921"/>
      <c r="B98" s="707" t="s">
        <v>163</v>
      </c>
      <c r="C98" s="86"/>
      <c r="D98" s="71" t="s">
        <v>131</v>
      </c>
      <c r="E98" s="114"/>
      <c r="F98" s="245">
        <v>28.26</v>
      </c>
      <c r="G98" s="85">
        <v>363</v>
      </c>
      <c r="H98" s="247">
        <f t="shared" si="78"/>
        <v>10258.380000000001</v>
      </c>
      <c r="I98" s="705"/>
      <c r="J98" s="76">
        <v>19</v>
      </c>
      <c r="K98" s="74">
        <v>1200</v>
      </c>
      <c r="L98" s="77">
        <v>63.157894736842103</v>
      </c>
      <c r="M98" s="129">
        <v>18</v>
      </c>
      <c r="N98" s="74">
        <f t="shared" si="79"/>
        <v>946.9565217391272</v>
      </c>
      <c r="O98" s="77">
        <f t="shared" si="80"/>
        <v>52.608695652173736</v>
      </c>
      <c r="P98" s="78">
        <f t="shared" si="81"/>
        <v>-1</v>
      </c>
      <c r="Q98" s="79">
        <f t="shared" si="77"/>
        <v>-10.549199084668366</v>
      </c>
      <c r="R98" s="709">
        <f t="shared" si="82"/>
        <v>0.83297101449275091</v>
      </c>
      <c r="S98" s="910"/>
      <c r="T98" s="80">
        <v>0.50694444444444442</v>
      </c>
      <c r="U98" s="80">
        <v>0.5229166666666667</v>
      </c>
      <c r="V98" s="705">
        <v>4</v>
      </c>
      <c r="W98" s="120">
        <f t="shared" si="83"/>
        <v>23.000000000000078</v>
      </c>
      <c r="X98" s="253"/>
      <c r="Y98" s="253"/>
      <c r="Z98" s="254"/>
      <c r="AA98" s="254"/>
      <c r="AB98" s="895"/>
      <c r="AC98" s="895"/>
      <c r="AD98" s="705"/>
      <c r="AE98" s="705"/>
      <c r="AF98" s="250">
        <f t="shared" si="69"/>
        <v>-253.0434782608728</v>
      </c>
      <c r="AG98" s="706">
        <f t="shared" si="70"/>
        <v>0.78913043478260603</v>
      </c>
      <c r="AH98" s="894"/>
      <c r="AJ98" s="405">
        <f t="shared" ref="AJ98:AJ107" si="84">IF((IF(V98&lt;10,V98,(X98-U97)*1440))=0,"",IF(V98&lt;10,V98,(X98-U97)*1440))</f>
        <v>4</v>
      </c>
      <c r="AK98" s="406" t="str">
        <f t="shared" ref="AK98:AK107" si="85">IF(AJ98&gt;4,AJ98,"")</f>
        <v/>
      </c>
    </row>
    <row r="99" spans="1:37" ht="19.2" customHeight="1">
      <c r="A99" s="921"/>
      <c r="B99" s="707" t="s">
        <v>166</v>
      </c>
      <c r="C99" s="112"/>
      <c r="D99" s="113" t="s">
        <v>192</v>
      </c>
      <c r="E99" s="114"/>
      <c r="F99" s="245">
        <v>56.43</v>
      </c>
      <c r="G99" s="85">
        <v>997</v>
      </c>
      <c r="H99" s="247">
        <f t="shared" si="78"/>
        <v>56260.71</v>
      </c>
      <c r="I99" s="705"/>
      <c r="J99" s="76">
        <v>19</v>
      </c>
      <c r="K99" s="74">
        <v>1385</v>
      </c>
      <c r="L99" s="77">
        <v>72.89473684210526</v>
      </c>
      <c r="M99" s="718">
        <v>19</v>
      </c>
      <c r="N99" s="74">
        <f t="shared" si="79"/>
        <v>1272.7659574468087</v>
      </c>
      <c r="O99" s="77">
        <f t="shared" si="80"/>
        <v>66.987681970884665</v>
      </c>
      <c r="P99" s="78">
        <f t="shared" si="81"/>
        <v>0</v>
      </c>
      <c r="Q99" s="79">
        <f t="shared" si="77"/>
        <v>-5.9070548712205948</v>
      </c>
      <c r="R99" s="709">
        <f t="shared" si="82"/>
        <v>0.91896459021430232</v>
      </c>
      <c r="S99" s="910"/>
      <c r="T99" s="80">
        <v>0.52708333333333335</v>
      </c>
      <c r="U99" s="80">
        <v>0.55972222222222223</v>
      </c>
      <c r="V99" s="705">
        <v>6</v>
      </c>
      <c r="W99" s="120">
        <f t="shared" si="83"/>
        <v>46.999999999999993</v>
      </c>
      <c r="X99" s="218"/>
      <c r="Y99" s="218"/>
      <c r="Z99" s="159"/>
      <c r="AA99" s="159"/>
      <c r="AB99" s="895"/>
      <c r="AC99" s="895"/>
      <c r="AD99" s="705"/>
      <c r="AE99" s="705"/>
      <c r="AF99" s="250">
        <f t="shared" si="69"/>
        <v>-112.23404255319133</v>
      </c>
      <c r="AG99" s="251">
        <f t="shared" si="70"/>
        <v>0.91896459021430232</v>
      </c>
      <c r="AH99" s="894"/>
      <c r="AJ99" s="405">
        <f t="shared" si="84"/>
        <v>6</v>
      </c>
      <c r="AK99" s="406">
        <f t="shared" si="85"/>
        <v>6</v>
      </c>
    </row>
    <row r="100" spans="1:37" s="255" customFormat="1" ht="19.2" customHeight="1">
      <c r="A100" s="921"/>
      <c r="B100" s="707" t="s">
        <v>166</v>
      </c>
      <c r="C100" s="86"/>
      <c r="D100" s="71" t="s">
        <v>147</v>
      </c>
      <c r="E100" s="114"/>
      <c r="F100" s="245">
        <v>57.734999999999999</v>
      </c>
      <c r="G100" s="85">
        <v>1390</v>
      </c>
      <c r="H100" s="247">
        <f t="shared" si="78"/>
        <v>80251.649999999994</v>
      </c>
      <c r="I100" s="705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1244.7761194029836</v>
      </c>
      <c r="O100" s="77">
        <f t="shared" si="80"/>
        <v>77.798507462686473</v>
      </c>
      <c r="P100" s="78">
        <f t="shared" si="81"/>
        <v>0</v>
      </c>
      <c r="Q100" s="79">
        <f t="shared" si="77"/>
        <v>-20.013992537313527</v>
      </c>
      <c r="R100" s="709">
        <f t="shared" si="82"/>
        <v>0.79538410185494157</v>
      </c>
      <c r="S100" s="910"/>
      <c r="T100" s="248">
        <v>0.56458333333333333</v>
      </c>
      <c r="U100" s="248">
        <v>0.61111111111111116</v>
      </c>
      <c r="V100" s="249">
        <v>7</v>
      </c>
      <c r="W100" s="120">
        <f t="shared" si="83"/>
        <v>67.000000000000085</v>
      </c>
      <c r="X100" s="256"/>
      <c r="Y100" s="256"/>
      <c r="Z100" s="254"/>
      <c r="AA100" s="254"/>
      <c r="AB100" s="895"/>
      <c r="AC100" s="895"/>
      <c r="AD100" s="705">
        <v>1</v>
      </c>
      <c r="AE100" s="705">
        <v>2</v>
      </c>
      <c r="AF100" s="250">
        <f t="shared" si="69"/>
        <v>-320.22388059701643</v>
      </c>
      <c r="AG100" s="706">
        <f t="shared" si="70"/>
        <v>0.79538410185494157</v>
      </c>
      <c r="AH100" s="894"/>
      <c r="AJ100" s="405">
        <f t="shared" si="84"/>
        <v>7</v>
      </c>
      <c r="AK100" s="406">
        <f t="shared" si="85"/>
        <v>7</v>
      </c>
    </row>
    <row r="101" spans="1:37" s="255" customFormat="1" ht="19.2" customHeight="1">
      <c r="A101" s="921"/>
      <c r="B101" s="707" t="s">
        <v>163</v>
      </c>
      <c r="C101" s="86"/>
      <c r="D101" s="113" t="s">
        <v>111</v>
      </c>
      <c r="E101" s="114"/>
      <c r="F101" s="245">
        <v>43.14</v>
      </c>
      <c r="G101" s="85">
        <v>373.75</v>
      </c>
      <c r="H101" s="247">
        <f t="shared" si="78"/>
        <v>16123.575000000001</v>
      </c>
      <c r="I101" s="705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9"/>
        <v>1319.1176470588282</v>
      </c>
      <c r="O101" s="77">
        <f t="shared" si="80"/>
        <v>77.595155709342833</v>
      </c>
      <c r="P101" s="78">
        <f t="shared" si="81"/>
        <v>0</v>
      </c>
      <c r="Q101" s="79">
        <f t="shared" si="77"/>
        <v>-10.640138408304225</v>
      </c>
      <c r="R101" s="709">
        <f t="shared" si="82"/>
        <v>0.87941176470588545</v>
      </c>
      <c r="S101" s="910"/>
      <c r="T101" s="248">
        <v>0.62638888888888888</v>
      </c>
      <c r="U101" s="80">
        <v>0.6381944444444444</v>
      </c>
      <c r="V101" s="249">
        <v>22</v>
      </c>
      <c r="W101" s="120">
        <f t="shared" si="83"/>
        <v>16.99999999999994</v>
      </c>
      <c r="X101" s="257">
        <v>0.61527777777777781</v>
      </c>
      <c r="Y101" s="257">
        <v>0.625</v>
      </c>
      <c r="Z101" s="254"/>
      <c r="AA101" s="254"/>
      <c r="AB101" s="895"/>
      <c r="AC101" s="895"/>
      <c r="AD101" s="705"/>
      <c r="AE101" s="705"/>
      <c r="AF101" s="250">
        <f t="shared" si="69"/>
        <v>-180.8823529411718</v>
      </c>
      <c r="AG101" s="251">
        <f t="shared" si="70"/>
        <v>0.87941176470588545</v>
      </c>
      <c r="AH101" s="894"/>
      <c r="AJ101" s="405">
        <f t="shared" si="84"/>
        <v>5.9999999999999787</v>
      </c>
      <c r="AK101" s="406">
        <f t="shared" si="85"/>
        <v>5.9999999999999787</v>
      </c>
    </row>
    <row r="102" spans="1:37" s="255" customFormat="1" ht="19.2" customHeight="1">
      <c r="A102" s="921"/>
      <c r="B102" s="707" t="s">
        <v>163</v>
      </c>
      <c r="C102" s="213"/>
      <c r="D102" s="113" t="s">
        <v>130</v>
      </c>
      <c r="E102" s="215"/>
      <c r="F102" s="245">
        <v>29.113149847094796</v>
      </c>
      <c r="G102" s="85">
        <v>266.76</v>
      </c>
      <c r="H102" s="247">
        <f t="shared" si="78"/>
        <v>7766.2238532110077</v>
      </c>
      <c r="I102" s="707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9"/>
        <v>1067.0400000000038</v>
      </c>
      <c r="O102" s="77">
        <f t="shared" si="80"/>
        <v>53.352000000000189</v>
      </c>
      <c r="P102" s="78">
        <f t="shared" si="81"/>
        <v>0</v>
      </c>
      <c r="Q102" s="79">
        <f t="shared" si="77"/>
        <v>-15.897999999999811</v>
      </c>
      <c r="R102" s="709">
        <f t="shared" si="82"/>
        <v>0.77042599277978607</v>
      </c>
      <c r="S102" s="910"/>
      <c r="T102" s="248">
        <v>0.64305555555555549</v>
      </c>
      <c r="U102" s="248">
        <v>0.65347222222222212</v>
      </c>
      <c r="V102" s="249">
        <v>7</v>
      </c>
      <c r="W102" s="120">
        <f t="shared" si="83"/>
        <v>14.999999999999947</v>
      </c>
      <c r="X102" s="257"/>
      <c r="Y102" s="257"/>
      <c r="Z102" s="254"/>
      <c r="AA102" s="254"/>
      <c r="AB102" s="895"/>
      <c r="AC102" s="895"/>
      <c r="AD102" s="705"/>
      <c r="AE102" s="705"/>
      <c r="AF102" s="250">
        <f t="shared" si="69"/>
        <v>-317.95999999999617</v>
      </c>
      <c r="AG102" s="706">
        <f t="shared" si="70"/>
        <v>0.77042599277978618</v>
      </c>
      <c r="AH102" s="894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921"/>
      <c r="B103" s="707">
        <v>0</v>
      </c>
      <c r="C103" s="258"/>
      <c r="D103" s="113"/>
      <c r="E103" s="114"/>
      <c r="F103" s="245" t="s">
        <v>161</v>
      </c>
      <c r="G103" s="85"/>
      <c r="H103" s="247">
        <f t="shared" si="78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709"/>
      <c r="S103" s="910"/>
      <c r="T103" s="248"/>
      <c r="U103" s="248"/>
      <c r="V103" s="249"/>
      <c r="W103" s="120">
        <f t="shared" si="83"/>
        <v>0</v>
      </c>
      <c r="X103" s="257"/>
      <c r="Y103" s="257"/>
      <c r="Z103" s="254"/>
      <c r="AA103" s="254"/>
      <c r="AB103" s="895"/>
      <c r="AC103" s="895"/>
      <c r="AD103" s="705"/>
      <c r="AE103" s="705"/>
      <c r="AF103" s="84">
        <f t="shared" si="69"/>
        <v>0</v>
      </c>
      <c r="AG103" s="706" t="e">
        <f t="shared" si="70"/>
        <v>#DIV/0!</v>
      </c>
      <c r="AH103" s="894"/>
      <c r="AJ103" s="405" t="str">
        <f t="shared" si="84"/>
        <v/>
      </c>
      <c r="AK103" s="406" t="str">
        <f t="shared" si="85"/>
        <v/>
      </c>
    </row>
    <row r="104" spans="1:37" s="255" customFormat="1" ht="19.2" customHeight="1">
      <c r="A104" s="921"/>
      <c r="B104" s="707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709"/>
      <c r="S104" s="911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895"/>
      <c r="AC104" s="895"/>
      <c r="AD104" s="705"/>
      <c r="AE104" s="705"/>
      <c r="AF104" s="250">
        <f t="shared" si="69"/>
        <v>0</v>
      </c>
      <c r="AG104" s="251" t="e">
        <f t="shared" si="70"/>
        <v>#DIV/0!</v>
      </c>
      <c r="AH104" s="894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921"/>
      <c r="B105" s="707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709"/>
      <c r="S105" s="911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895"/>
      <c r="AC105" s="895"/>
      <c r="AD105" s="705"/>
      <c r="AE105" s="705"/>
      <c r="AF105" s="84">
        <f t="shared" si="69"/>
        <v>0</v>
      </c>
      <c r="AG105" s="706" t="e">
        <f t="shared" si="70"/>
        <v>#DIV/0!</v>
      </c>
      <c r="AH105" s="894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709"/>
      <c r="S106" s="9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895"/>
      <c r="AC106" s="895"/>
      <c r="AD106" s="705"/>
      <c r="AE106" s="705"/>
      <c r="AF106" s="84">
        <f t="shared" si="69"/>
        <v>0</v>
      </c>
      <c r="AG106" s="706" t="e">
        <f t="shared" si="70"/>
        <v>#DIV/0!</v>
      </c>
      <c r="AH106" s="894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706"/>
      <c r="S107" s="9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895"/>
      <c r="AC107" s="895"/>
      <c r="AD107" s="705"/>
      <c r="AE107" s="705"/>
      <c r="AF107" s="254"/>
      <c r="AG107" s="706"/>
      <c r="AH107" s="894"/>
      <c r="AJ107" s="405" t="str">
        <f t="shared" si="84"/>
        <v/>
      </c>
      <c r="AK107" s="406" t="str">
        <f t="shared" si="85"/>
        <v/>
      </c>
    </row>
    <row r="108" spans="1:37" ht="19.2" customHeight="1">
      <c r="A108" s="921"/>
      <c r="B108" s="142">
        <v>0</v>
      </c>
      <c r="C108" s="132" t="s">
        <v>1230</v>
      </c>
      <c r="D108" s="891" t="s">
        <v>1215</v>
      </c>
      <c r="E108" s="891"/>
      <c r="F108" s="263"/>
      <c r="G108" s="103"/>
      <c r="H108" s="134"/>
      <c r="I108" s="135"/>
      <c r="J108" s="103">
        <v>18.285714285714285</v>
      </c>
      <c r="K108" s="103">
        <v>1417.1428571428571</v>
      </c>
      <c r="L108" s="136">
        <v>78.405102830605941</v>
      </c>
      <c r="M108" s="103">
        <f t="shared" ref="M108:O108" si="86">AVERAGE(M96:M107)</f>
        <v>18.142857142857142</v>
      </c>
      <c r="N108" s="103">
        <f t="shared" si="86"/>
        <v>1183.039127529511</v>
      </c>
      <c r="O108" s="136">
        <f t="shared" si="86"/>
        <v>65.930313786347227</v>
      </c>
      <c r="P108" s="84">
        <f t="shared" ref="P108:P116" si="87">M108-J108</f>
        <v>-0.14285714285714235</v>
      </c>
      <c r="Q108" s="119">
        <f t="shared" ref="Q108:Q116" si="88">O108-L108</f>
        <v>-12.474789044258713</v>
      </c>
      <c r="R108" s="137">
        <f t="shared" ref="R108:R116" si="89">O108/L108</f>
        <v>0.84089314861035935</v>
      </c>
      <c r="S108" s="911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1</v>
      </c>
      <c r="AE108" s="139">
        <f>SUM(AE96:AE107)</f>
        <v>2</v>
      </c>
      <c r="AF108" s="84">
        <f t="shared" si="69"/>
        <v>-234.1037296133461</v>
      </c>
      <c r="AG108" s="706">
        <f t="shared" si="70"/>
        <v>0.83480583595832436</v>
      </c>
      <c r="AH108" s="894"/>
      <c r="AK108" s="404"/>
    </row>
    <row r="109" spans="1:37" ht="19.2" customHeight="1">
      <c r="A109" s="912" t="s">
        <v>1231</v>
      </c>
      <c r="B109" s="707" t="s">
        <v>165</v>
      </c>
      <c r="C109" s="713"/>
      <c r="D109" s="264" t="s">
        <v>133</v>
      </c>
      <c r="E109" s="72"/>
      <c r="F109" s="73">
        <v>29.965493443754308</v>
      </c>
      <c r="G109" s="74">
        <v>1236</v>
      </c>
      <c r="H109" s="75">
        <f t="shared" ref="H109:H119" si="90">F109*G109</f>
        <v>37037.349896480322</v>
      </c>
      <c r="I109" s="707"/>
      <c r="J109" s="76">
        <v>18</v>
      </c>
      <c r="K109" s="74">
        <v>1200</v>
      </c>
      <c r="L109" s="77">
        <v>66.666666666666671</v>
      </c>
      <c r="M109" s="718">
        <v>18</v>
      </c>
      <c r="N109" s="74">
        <f t="shared" ref="N109:N116" si="91">G109/W109*60</f>
        <v>1074.7826086956509</v>
      </c>
      <c r="O109" s="77">
        <f t="shared" ref="O109:O116" si="92">N109/M109</f>
        <v>59.710144927536163</v>
      </c>
      <c r="P109" s="78">
        <f t="shared" si="87"/>
        <v>0</v>
      </c>
      <c r="Q109" s="79">
        <f t="shared" si="88"/>
        <v>-6.9565217391305083</v>
      </c>
      <c r="R109" s="709">
        <f t="shared" si="89"/>
        <v>0.89565217391304242</v>
      </c>
      <c r="S109" s="915">
        <f>R121</f>
        <v>0.89111954286890149</v>
      </c>
      <c r="T109" s="265">
        <v>0.5</v>
      </c>
      <c r="U109" s="265">
        <v>0.54791666666666672</v>
      </c>
      <c r="V109" s="266">
        <v>5</v>
      </c>
      <c r="W109" s="717">
        <f t="shared" si="83"/>
        <v>69.000000000000071</v>
      </c>
      <c r="X109" s="83"/>
      <c r="Y109" s="83"/>
      <c r="Z109" s="84"/>
      <c r="AA109" s="84"/>
      <c r="AB109" s="895"/>
      <c r="AC109" s="895"/>
      <c r="AD109" s="705"/>
      <c r="AE109" s="705"/>
      <c r="AF109" s="78">
        <f t="shared" si="69"/>
        <v>-125.21739130434912</v>
      </c>
      <c r="AG109" s="160">
        <f t="shared" si="70"/>
        <v>0.89565217391304242</v>
      </c>
      <c r="AH109" s="894">
        <f>AG121</f>
        <v>0.87256954927256269</v>
      </c>
      <c r="AJ109" s="62" t="str">
        <f>A109</f>
        <v>綜合一組
(ET-55)</v>
      </c>
      <c r="AK109" s="404">
        <f>AVERAGE(AK110:AK120)</f>
        <v>5.8571428571428275</v>
      </c>
    </row>
    <row r="110" spans="1:37" ht="19.2" customHeight="1">
      <c r="A110" s="913"/>
      <c r="B110" s="707" t="s">
        <v>165</v>
      </c>
      <c r="C110" s="213"/>
      <c r="D110" s="71" t="s">
        <v>110</v>
      </c>
      <c r="E110" s="215"/>
      <c r="F110" s="73">
        <v>35.83</v>
      </c>
      <c r="G110" s="212">
        <v>982.08</v>
      </c>
      <c r="H110" s="75">
        <f t="shared" si="90"/>
        <v>35187.926399999997</v>
      </c>
      <c r="I110" s="707">
        <v>1</v>
      </c>
      <c r="J110" s="76">
        <v>11</v>
      </c>
      <c r="K110" s="74">
        <v>2250</v>
      </c>
      <c r="L110" s="77">
        <v>204.54545454545453</v>
      </c>
      <c r="M110" s="718">
        <v>11</v>
      </c>
      <c r="N110" s="74">
        <f t="shared" si="91"/>
        <v>1841.3999999999976</v>
      </c>
      <c r="O110" s="77">
        <f t="shared" si="92"/>
        <v>167.39999999999978</v>
      </c>
      <c r="P110" s="78">
        <f t="shared" si="87"/>
        <v>0</v>
      </c>
      <c r="Q110" s="79">
        <f t="shared" si="88"/>
        <v>-37.145454545454754</v>
      </c>
      <c r="R110" s="709">
        <f t="shared" si="89"/>
        <v>0.81839999999999902</v>
      </c>
      <c r="S110" s="901"/>
      <c r="T110" s="265">
        <v>0.56319444444444444</v>
      </c>
      <c r="U110" s="265">
        <v>0.5854166666666667</v>
      </c>
      <c r="V110" s="266">
        <v>22</v>
      </c>
      <c r="W110" s="717">
        <f t="shared" si="83"/>
        <v>32.000000000000043</v>
      </c>
      <c r="X110" s="227">
        <v>0.55208333333333337</v>
      </c>
      <c r="Y110" s="227">
        <v>0.5625</v>
      </c>
      <c r="Z110" s="84"/>
      <c r="AA110" s="84"/>
      <c r="AB110" s="895"/>
      <c r="AC110" s="895"/>
      <c r="AD110" s="705"/>
      <c r="AE110" s="705"/>
      <c r="AF110" s="78">
        <f t="shared" si="69"/>
        <v>-408.60000000000241</v>
      </c>
      <c r="AG110" s="160">
        <f t="shared" si="70"/>
        <v>0.81839999999999891</v>
      </c>
      <c r="AH110" s="894"/>
      <c r="AJ110" s="405">
        <f>IF((IF(V110&lt;10,V110,(X110-U109)*1440))=0,"",IF(V110&lt;10,V110,(X110-U109)*1440))</f>
        <v>5.9999999999999787</v>
      </c>
      <c r="AK110" s="406">
        <f>IF(AJ110&gt;4,AJ110,"")</f>
        <v>5.9999999999999787</v>
      </c>
    </row>
    <row r="111" spans="1:37" ht="19.2" customHeight="1">
      <c r="A111" s="913"/>
      <c r="B111" s="707" t="s">
        <v>166</v>
      </c>
      <c r="C111" s="213"/>
      <c r="D111" s="214" t="s">
        <v>134</v>
      </c>
      <c r="E111" s="215"/>
      <c r="F111" s="73">
        <v>55.56</v>
      </c>
      <c r="G111" s="85">
        <v>941</v>
      </c>
      <c r="H111" s="75">
        <f t="shared" si="90"/>
        <v>52281.96</v>
      </c>
      <c r="I111" s="705">
        <v>1</v>
      </c>
      <c r="J111" s="76">
        <v>16</v>
      </c>
      <c r="K111" s="74">
        <v>1440</v>
      </c>
      <c r="L111" s="77">
        <v>90</v>
      </c>
      <c r="M111" s="267">
        <v>16</v>
      </c>
      <c r="N111" s="74">
        <f t="shared" si="91"/>
        <v>1344.2857142857138</v>
      </c>
      <c r="O111" s="77">
        <f t="shared" si="92"/>
        <v>84.01785714285711</v>
      </c>
      <c r="P111" s="78">
        <f t="shared" si="87"/>
        <v>0</v>
      </c>
      <c r="Q111" s="79">
        <f t="shared" si="88"/>
        <v>-5.9821428571428896</v>
      </c>
      <c r="R111" s="709">
        <f t="shared" si="89"/>
        <v>0.93353174603174571</v>
      </c>
      <c r="S111" s="901"/>
      <c r="T111" s="265">
        <v>0.70833333333333337</v>
      </c>
      <c r="U111" s="265">
        <v>0.73750000000000004</v>
      </c>
      <c r="V111" s="266">
        <v>5</v>
      </c>
      <c r="W111" s="717">
        <f t="shared" si="83"/>
        <v>42.000000000000014</v>
      </c>
      <c r="X111" s="83"/>
      <c r="Y111" s="83"/>
      <c r="Z111" s="84"/>
      <c r="AA111" s="84"/>
      <c r="AB111" s="895"/>
      <c r="AC111" s="895"/>
      <c r="AD111" s="705"/>
      <c r="AE111" s="705"/>
      <c r="AF111" s="78">
        <f t="shared" si="69"/>
        <v>-95.714285714286234</v>
      </c>
      <c r="AG111" s="160">
        <f t="shared" si="70"/>
        <v>0.93353174603174571</v>
      </c>
      <c r="AH111" s="894"/>
      <c r="AJ111" s="405">
        <f t="shared" ref="AJ111:AJ120" si="93">IF((IF(V111&lt;10,V111,(X111-U110)*1440))=0,"",IF(V111&lt;10,V111,(X111-U110)*1440))</f>
        <v>5</v>
      </c>
      <c r="AK111" s="406">
        <f t="shared" ref="AK111:AK120" si="94">IF(AJ111&gt;4,AJ111,"")</f>
        <v>5</v>
      </c>
    </row>
    <row r="112" spans="1:37" ht="19.2" customHeight="1">
      <c r="A112" s="913"/>
      <c r="B112" s="707" t="s">
        <v>166</v>
      </c>
      <c r="C112" s="213"/>
      <c r="D112" s="214" t="s">
        <v>135</v>
      </c>
      <c r="E112" s="114"/>
      <c r="F112" s="73">
        <v>58.17</v>
      </c>
      <c r="G112" s="85">
        <v>802</v>
      </c>
      <c r="H112" s="75">
        <f t="shared" si="90"/>
        <v>46652.340000000004</v>
      </c>
      <c r="I112" s="705">
        <v>1</v>
      </c>
      <c r="J112" s="76">
        <v>14</v>
      </c>
      <c r="K112" s="74">
        <v>1440</v>
      </c>
      <c r="L112" s="77">
        <v>102.85714285714286</v>
      </c>
      <c r="M112" s="718">
        <v>13</v>
      </c>
      <c r="N112" s="74">
        <f t="shared" si="91"/>
        <v>1336.6666666666656</v>
      </c>
      <c r="O112" s="77">
        <f t="shared" si="92"/>
        <v>102.82051282051273</v>
      </c>
      <c r="P112" s="78">
        <f t="shared" si="87"/>
        <v>-1</v>
      </c>
      <c r="Q112" s="79">
        <f t="shared" si="88"/>
        <v>-3.663003663012887E-2</v>
      </c>
      <c r="R112" s="709">
        <f t="shared" si="89"/>
        <v>0.99964387464387372</v>
      </c>
      <c r="S112" s="901"/>
      <c r="T112" s="265">
        <v>0.74097222222222225</v>
      </c>
      <c r="U112" s="265">
        <v>0.76597222222222228</v>
      </c>
      <c r="V112" s="266">
        <v>5</v>
      </c>
      <c r="W112" s="717">
        <f t="shared" si="83"/>
        <v>36.000000000000028</v>
      </c>
      <c r="X112" s="253"/>
      <c r="Y112" s="253"/>
      <c r="Z112" s="84"/>
      <c r="AA112" s="84"/>
      <c r="AB112" s="895"/>
      <c r="AC112" s="895"/>
      <c r="AD112" s="705"/>
      <c r="AE112" s="705"/>
      <c r="AF112" s="78">
        <f t="shared" si="69"/>
        <v>-103.33333333333439</v>
      </c>
      <c r="AG112" s="160">
        <f t="shared" si="70"/>
        <v>0.92824074074074003</v>
      </c>
      <c r="AH112" s="894"/>
      <c r="AJ112" s="405">
        <f t="shared" si="93"/>
        <v>5</v>
      </c>
      <c r="AK112" s="406">
        <f t="shared" si="94"/>
        <v>5</v>
      </c>
    </row>
    <row r="113" spans="1:37" s="255" customFormat="1" ht="19.2" customHeight="1">
      <c r="A113" s="913"/>
      <c r="B113" s="707" t="s">
        <v>166</v>
      </c>
      <c r="C113" s="213"/>
      <c r="D113" s="214" t="s">
        <v>156</v>
      </c>
      <c r="E113" s="114"/>
      <c r="F113" s="73">
        <v>51.06</v>
      </c>
      <c r="G113" s="85">
        <v>1119</v>
      </c>
      <c r="H113" s="75">
        <f t="shared" si="90"/>
        <v>57136.14</v>
      </c>
      <c r="I113" s="705"/>
      <c r="J113" s="76">
        <v>16</v>
      </c>
      <c r="K113" s="74">
        <v>1500</v>
      </c>
      <c r="L113" s="77">
        <v>93.75</v>
      </c>
      <c r="M113" s="715">
        <v>14</v>
      </c>
      <c r="N113" s="74">
        <f t="shared" si="91"/>
        <v>1370.2040816326535</v>
      </c>
      <c r="O113" s="77">
        <f t="shared" si="92"/>
        <v>97.871720116618107</v>
      </c>
      <c r="P113" s="78">
        <f t="shared" si="87"/>
        <v>-2</v>
      </c>
      <c r="Q113" s="79">
        <f t="shared" si="88"/>
        <v>4.121720116618107</v>
      </c>
      <c r="R113" s="709">
        <f t="shared" si="89"/>
        <v>1.0439650145772599</v>
      </c>
      <c r="S113" s="901"/>
      <c r="T113" s="265">
        <v>0.76944444444444449</v>
      </c>
      <c r="U113" s="265">
        <v>0.80347222222222225</v>
      </c>
      <c r="V113" s="266">
        <v>5</v>
      </c>
      <c r="W113" s="717">
        <f t="shared" si="83"/>
        <v>48.999999999999986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-129.79591836734653</v>
      </c>
      <c r="AG113" s="160">
        <f t="shared" si="70"/>
        <v>0.91346938775510234</v>
      </c>
      <c r="AH113" s="894"/>
      <c r="AJ113" s="405">
        <f t="shared" si="93"/>
        <v>5</v>
      </c>
      <c r="AK113" s="406">
        <f t="shared" si="94"/>
        <v>5</v>
      </c>
    </row>
    <row r="114" spans="1:37" s="255" customFormat="1" ht="19.2" customHeight="1">
      <c r="A114" s="913"/>
      <c r="B114" s="707" t="s">
        <v>166</v>
      </c>
      <c r="C114" s="213"/>
      <c r="D114" s="113" t="s">
        <v>151</v>
      </c>
      <c r="E114" s="72"/>
      <c r="F114" s="73">
        <v>50.49</v>
      </c>
      <c r="G114" s="74">
        <v>1016</v>
      </c>
      <c r="H114" s="75">
        <f t="shared" si="90"/>
        <v>51297.840000000004</v>
      </c>
      <c r="I114" s="705"/>
      <c r="J114" s="76">
        <v>14</v>
      </c>
      <c r="K114" s="74">
        <v>1440</v>
      </c>
      <c r="L114" s="77">
        <v>102.85714285714286</v>
      </c>
      <c r="M114" s="715">
        <v>15</v>
      </c>
      <c r="N114" s="74">
        <f t="shared" si="91"/>
        <v>1354.6666666666667</v>
      </c>
      <c r="O114" s="77">
        <f t="shared" si="92"/>
        <v>90.311111111111117</v>
      </c>
      <c r="P114" s="78">
        <f t="shared" si="87"/>
        <v>1</v>
      </c>
      <c r="Q114" s="79">
        <f t="shared" si="88"/>
        <v>-12.546031746031744</v>
      </c>
      <c r="R114" s="709">
        <f t="shared" si="89"/>
        <v>0.87802469135802474</v>
      </c>
      <c r="S114" s="901"/>
      <c r="T114" s="265">
        <v>0.81874999999999998</v>
      </c>
      <c r="U114" s="265">
        <v>0.85</v>
      </c>
      <c r="V114" s="266">
        <v>22</v>
      </c>
      <c r="W114" s="717">
        <f t="shared" si="83"/>
        <v>45</v>
      </c>
      <c r="X114" s="253">
        <v>0.80833333333333324</v>
      </c>
      <c r="Y114" s="253">
        <v>0.81805555555555554</v>
      </c>
      <c r="Z114" s="254"/>
      <c r="AA114" s="254"/>
      <c r="AB114" s="895"/>
      <c r="AC114" s="895"/>
      <c r="AD114" s="258"/>
      <c r="AE114" s="258"/>
      <c r="AF114" s="78">
        <f t="shared" si="69"/>
        <v>-85.333333333333258</v>
      </c>
      <c r="AG114" s="160">
        <f t="shared" si="70"/>
        <v>0.94074074074074077</v>
      </c>
      <c r="AH114" s="894"/>
      <c r="AJ114" s="405">
        <f t="shared" si="93"/>
        <v>6.9999999999998153</v>
      </c>
      <c r="AK114" s="406">
        <f t="shared" si="94"/>
        <v>6.9999999999998153</v>
      </c>
    </row>
    <row r="115" spans="1:37" s="255" customFormat="1" ht="19.2" customHeight="1">
      <c r="A115" s="913"/>
      <c r="B115" s="707" t="s">
        <v>166</v>
      </c>
      <c r="C115" s="213"/>
      <c r="D115" s="113" t="s">
        <v>154</v>
      </c>
      <c r="E115" s="114"/>
      <c r="F115" s="73">
        <v>54.5</v>
      </c>
      <c r="G115" s="268">
        <v>236</v>
      </c>
      <c r="H115" s="75">
        <f t="shared" si="90"/>
        <v>12862</v>
      </c>
      <c r="I115" s="705"/>
      <c r="J115" s="76">
        <v>21</v>
      </c>
      <c r="K115" s="74">
        <v>1440</v>
      </c>
      <c r="L115" s="77">
        <v>68.571428571428569</v>
      </c>
      <c r="M115" s="715">
        <v>21</v>
      </c>
      <c r="N115" s="74">
        <f t="shared" si="91"/>
        <v>944.00000000000341</v>
      </c>
      <c r="O115" s="77">
        <f t="shared" si="92"/>
        <v>44.952380952381112</v>
      </c>
      <c r="P115" s="78">
        <f t="shared" si="87"/>
        <v>0</v>
      </c>
      <c r="Q115" s="79">
        <f t="shared" si="88"/>
        <v>-23.619047619047457</v>
      </c>
      <c r="R115" s="709">
        <f t="shared" si="89"/>
        <v>0.65555555555555789</v>
      </c>
      <c r="S115" s="901"/>
      <c r="T115" s="265">
        <v>0.85416666666666663</v>
      </c>
      <c r="U115" s="265">
        <v>0.86458333333333326</v>
      </c>
      <c r="V115" s="266">
        <v>6</v>
      </c>
      <c r="W115" s="717">
        <f t="shared" si="83"/>
        <v>14.999999999999947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-495.99999999999659</v>
      </c>
      <c r="AG115" s="160">
        <f t="shared" si="70"/>
        <v>0.65555555555555789</v>
      </c>
      <c r="AH115" s="894"/>
      <c r="AJ115" s="405">
        <f t="shared" si="93"/>
        <v>6</v>
      </c>
      <c r="AK115" s="406">
        <f t="shared" si="94"/>
        <v>6</v>
      </c>
    </row>
    <row r="116" spans="1:37" s="255" customFormat="1" ht="19.2" customHeight="1">
      <c r="A116" s="913"/>
      <c r="B116" s="707" t="s">
        <v>166</v>
      </c>
      <c r="C116" s="86"/>
      <c r="D116" s="113" t="s">
        <v>155</v>
      </c>
      <c r="E116" s="114"/>
      <c r="F116" s="73">
        <v>54.09</v>
      </c>
      <c r="G116" s="268">
        <v>935</v>
      </c>
      <c r="H116" s="75">
        <f t="shared" si="90"/>
        <v>50574.15</v>
      </c>
      <c r="I116" s="705"/>
      <c r="J116" s="76">
        <v>19</v>
      </c>
      <c r="K116" s="74">
        <v>1440</v>
      </c>
      <c r="L116" s="77">
        <v>75.78947368421052</v>
      </c>
      <c r="M116" s="715">
        <v>19</v>
      </c>
      <c r="N116" s="74">
        <f t="shared" si="91"/>
        <v>1335.7142857142853</v>
      </c>
      <c r="O116" s="77">
        <f t="shared" si="92"/>
        <v>70.300751879699234</v>
      </c>
      <c r="P116" s="78">
        <f t="shared" si="87"/>
        <v>0</v>
      </c>
      <c r="Q116" s="79">
        <f t="shared" si="88"/>
        <v>-5.488721804511286</v>
      </c>
      <c r="R116" s="709">
        <f t="shared" si="89"/>
        <v>0.927579365079365</v>
      </c>
      <c r="S116" s="901"/>
      <c r="T116" s="265">
        <v>0.86944444444444435</v>
      </c>
      <c r="U116" s="265">
        <v>0.89861111111111103</v>
      </c>
      <c r="V116" s="266">
        <v>7</v>
      </c>
      <c r="W116" s="717">
        <f t="shared" si="83"/>
        <v>42.000000000000014</v>
      </c>
      <c r="X116" s="253"/>
      <c r="Y116" s="253"/>
      <c r="Z116" s="254"/>
      <c r="AA116" s="254"/>
      <c r="AB116" s="895"/>
      <c r="AC116" s="895"/>
      <c r="AD116" s="258"/>
      <c r="AE116" s="258"/>
      <c r="AF116" s="78">
        <f t="shared" si="69"/>
        <v>-104.28571428571468</v>
      </c>
      <c r="AG116" s="160">
        <f t="shared" si="70"/>
        <v>0.92757936507936478</v>
      </c>
      <c r="AH116" s="894"/>
      <c r="AJ116" s="405">
        <f t="shared" si="93"/>
        <v>7</v>
      </c>
      <c r="AK116" s="406">
        <f t="shared" si="94"/>
        <v>7</v>
      </c>
    </row>
    <row r="117" spans="1:37" s="255" customFormat="1" ht="19.2" customHeight="1">
      <c r="A117" s="913"/>
      <c r="B117" s="707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705"/>
      <c r="J117" s="76"/>
      <c r="K117" s="74"/>
      <c r="L117" s="77"/>
      <c r="M117" s="715"/>
      <c r="N117" s="74"/>
      <c r="O117" s="77"/>
      <c r="P117" s="78"/>
      <c r="Q117" s="79"/>
      <c r="R117" s="709"/>
      <c r="S117" s="901"/>
      <c r="T117" s="265"/>
      <c r="U117" s="265"/>
      <c r="V117" s="266"/>
      <c r="W117" s="717">
        <f t="shared" si="83"/>
        <v>0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0</v>
      </c>
      <c r="AG117" s="160" t="e">
        <f t="shared" si="70"/>
        <v>#DIV/0!</v>
      </c>
      <c r="AH117" s="894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913"/>
      <c r="B118" s="707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705"/>
      <c r="J118" s="76"/>
      <c r="K118" s="74"/>
      <c r="L118" s="77"/>
      <c r="M118" s="715"/>
      <c r="N118" s="74"/>
      <c r="O118" s="77"/>
      <c r="P118" s="78"/>
      <c r="Q118" s="79"/>
      <c r="R118" s="709"/>
      <c r="S118" s="901"/>
      <c r="T118" s="265"/>
      <c r="U118" s="265"/>
      <c r="V118" s="266"/>
      <c r="W118" s="717">
        <f t="shared" si="83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913"/>
      <c r="B119" s="707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705"/>
      <c r="J119" s="76"/>
      <c r="K119" s="74"/>
      <c r="L119" s="77"/>
      <c r="M119" s="715"/>
      <c r="N119" s="74"/>
      <c r="O119" s="77"/>
      <c r="P119" s="78"/>
      <c r="Q119" s="79"/>
      <c r="R119" s="709"/>
      <c r="S119" s="901"/>
      <c r="T119" s="265"/>
      <c r="U119" s="265"/>
      <c r="V119" s="266"/>
      <c r="W119" s="717">
        <f t="shared" si="83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913"/>
      <c r="B120" s="707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705"/>
      <c r="J120" s="216"/>
      <c r="K120" s="270"/>
      <c r="L120" s="77"/>
      <c r="M120" s="715"/>
      <c r="N120" s="217"/>
      <c r="O120" s="262"/>
      <c r="P120" s="197"/>
      <c r="Q120" s="79"/>
      <c r="R120" s="709"/>
      <c r="S120" s="901"/>
      <c r="T120" s="265"/>
      <c r="U120" s="265"/>
      <c r="V120" s="266"/>
      <c r="W120" s="717">
        <f t="shared" si="83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3"/>
        <v/>
      </c>
      <c r="AK120" s="406" t="str">
        <f t="shared" si="94"/>
        <v/>
      </c>
    </row>
    <row r="121" spans="1:37" ht="19.2" customHeight="1">
      <c r="A121" s="914"/>
      <c r="B121" s="156">
        <v>0</v>
      </c>
      <c r="C121" s="132" t="s">
        <v>1232</v>
      </c>
      <c r="D121" s="271" t="s">
        <v>1215</v>
      </c>
      <c r="E121" s="272"/>
      <c r="F121" s="205"/>
      <c r="G121" s="273"/>
      <c r="H121" s="274"/>
      <c r="I121" s="275"/>
      <c r="J121" s="238">
        <v>16.125</v>
      </c>
      <c r="K121" s="238">
        <v>1518.75</v>
      </c>
      <c r="L121" s="239">
        <v>100.62966364775575</v>
      </c>
      <c r="M121" s="238">
        <f>AVERAGE(M109:M120)</f>
        <v>15.875</v>
      </c>
      <c r="N121" s="238">
        <f t="shared" ref="N121:O121" si="95">AVERAGE(N109:N120)</f>
        <v>1325.2150029577047</v>
      </c>
      <c r="O121" s="239">
        <f t="shared" si="95"/>
        <v>89.673059868839417</v>
      </c>
      <c r="P121" s="78">
        <f t="shared" ref="P121:P129" si="96">M121-J121</f>
        <v>-0.25</v>
      </c>
      <c r="Q121" s="79">
        <f t="shared" ref="Q121:Q129" si="97">O121-L121</f>
        <v>-10.956603778916332</v>
      </c>
      <c r="R121" s="209">
        <f t="shared" ref="R121:R129" si="98">O121/L121</f>
        <v>0.89111954286890149</v>
      </c>
      <c r="S121" s="909"/>
      <c r="T121" s="198"/>
      <c r="U121" s="198"/>
      <c r="V121" s="74"/>
      <c r="W121" s="717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0</v>
      </c>
      <c r="AE121" s="139">
        <f>SUM(AE109:AE120)</f>
        <v>0</v>
      </c>
      <c r="AF121" s="78">
        <f>N121-K121</f>
        <v>-193.53499704229534</v>
      </c>
      <c r="AG121" s="160">
        <f>N121/K121</f>
        <v>0.87256954927256269</v>
      </c>
      <c r="AH121" s="894"/>
    </row>
    <row r="122" spans="1:37" ht="19.2" customHeight="1">
      <c r="A122" s="916" t="s">
        <v>1233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1148</v>
      </c>
      <c r="H122" s="75">
        <f t="shared" ref="H122:H132" si="99">F122*G122</f>
        <v>67353.16</v>
      </c>
      <c r="I122" s="707"/>
      <c r="J122" s="76">
        <v>19</v>
      </c>
      <c r="K122" s="74">
        <v>1440</v>
      </c>
      <c r="L122" s="77">
        <v>75.78947368421052</v>
      </c>
      <c r="M122" s="718">
        <v>19</v>
      </c>
      <c r="N122" s="212">
        <f t="shared" ref="N122:N129" si="100">G122/W122*60</f>
        <v>1324.6153846153852</v>
      </c>
      <c r="O122" s="276">
        <f t="shared" ref="O122:O129" si="101">N122/M122</f>
        <v>69.716599190283432</v>
      </c>
      <c r="P122" s="140">
        <f t="shared" si="96"/>
        <v>0</v>
      </c>
      <c r="Q122" s="220">
        <f t="shared" si="97"/>
        <v>-6.0728744939270882</v>
      </c>
      <c r="R122" s="141">
        <f t="shared" si="98"/>
        <v>0.91987179487179538</v>
      </c>
      <c r="S122" s="910">
        <f>R134</f>
        <v>0.96297826439590706</v>
      </c>
      <c r="T122" s="198">
        <v>0.5</v>
      </c>
      <c r="U122" s="198">
        <v>0.53611111111111109</v>
      </c>
      <c r="V122" s="266">
        <v>5</v>
      </c>
      <c r="W122" s="717">
        <f t="shared" si="83"/>
        <v>51.999999999999972</v>
      </c>
      <c r="X122" s="83"/>
      <c r="Y122" s="83"/>
      <c r="Z122" s="84"/>
      <c r="AA122" s="84"/>
      <c r="AB122" s="895"/>
      <c r="AC122" s="895"/>
      <c r="AD122" s="705"/>
      <c r="AE122" s="705"/>
      <c r="AF122" s="78">
        <f t="shared" si="69"/>
        <v>-115.38461538461479</v>
      </c>
      <c r="AG122" s="709">
        <f t="shared" si="70"/>
        <v>0.91987179487179527</v>
      </c>
      <c r="AH122" s="909">
        <f>AG134</f>
        <v>0.96205980258769797</v>
      </c>
      <c r="AJ122" s="62" t="str">
        <f>A122</f>
        <v>綜合二組
(ET-55)</v>
      </c>
      <c r="AK122" s="404">
        <f>AVERAGE(AK123:AK133)</f>
        <v>6.4285714285714022</v>
      </c>
    </row>
    <row r="123" spans="1:37" ht="19.2" customHeight="1">
      <c r="A123" s="916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1413</v>
      </c>
      <c r="H123" s="75">
        <f t="shared" si="99"/>
        <v>84101.760000000009</v>
      </c>
      <c r="I123" s="705"/>
      <c r="J123" s="76">
        <v>21</v>
      </c>
      <c r="K123" s="74">
        <v>1385</v>
      </c>
      <c r="L123" s="77">
        <v>65.952380952380949</v>
      </c>
      <c r="M123" s="715">
        <v>21</v>
      </c>
      <c r="N123" s="85">
        <f t="shared" si="100"/>
        <v>1284.5454545454559</v>
      </c>
      <c r="O123" s="118">
        <f t="shared" si="101"/>
        <v>61.168831168831233</v>
      </c>
      <c r="P123" s="84">
        <f t="shared" si="96"/>
        <v>0</v>
      </c>
      <c r="Q123" s="119">
        <f t="shared" si="97"/>
        <v>-4.7835497835497165</v>
      </c>
      <c r="R123" s="706">
        <f t="shared" si="98"/>
        <v>0.9274696422710873</v>
      </c>
      <c r="S123" s="910"/>
      <c r="T123" s="198">
        <v>0.54097222222222219</v>
      </c>
      <c r="U123" s="198">
        <v>0.58680555555555547</v>
      </c>
      <c r="V123" s="266">
        <v>7</v>
      </c>
      <c r="W123" s="717">
        <f t="shared" si="83"/>
        <v>65.999999999999929</v>
      </c>
      <c r="X123" s="83"/>
      <c r="Y123" s="83"/>
      <c r="Z123" s="84"/>
      <c r="AA123" s="84"/>
      <c r="AB123" s="895"/>
      <c r="AC123" s="895"/>
      <c r="AD123" s="705"/>
      <c r="AE123" s="705"/>
      <c r="AF123" s="78">
        <f t="shared" si="69"/>
        <v>-100.45454545454413</v>
      </c>
      <c r="AG123" s="709">
        <f t="shared" si="70"/>
        <v>0.9274696422710873</v>
      </c>
      <c r="AH123" s="910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166</v>
      </c>
      <c r="C124" s="213"/>
      <c r="D124" s="214" t="s">
        <v>142</v>
      </c>
      <c r="E124" s="215"/>
      <c r="F124" s="73">
        <v>56.87</v>
      </c>
      <c r="G124" s="212">
        <v>952</v>
      </c>
      <c r="H124" s="75">
        <f t="shared" si="99"/>
        <v>54140.24</v>
      </c>
      <c r="I124" s="277"/>
      <c r="J124" s="76">
        <v>18</v>
      </c>
      <c r="K124" s="74">
        <v>1636</v>
      </c>
      <c r="L124" s="77">
        <v>90.888888888888886</v>
      </c>
      <c r="M124" s="718">
        <v>18</v>
      </c>
      <c r="N124" s="212">
        <f t="shared" si="100"/>
        <v>1586.6666666666656</v>
      </c>
      <c r="O124" s="276">
        <f t="shared" si="101"/>
        <v>88.148148148148096</v>
      </c>
      <c r="P124" s="140">
        <f t="shared" si="96"/>
        <v>0</v>
      </c>
      <c r="Q124" s="220">
        <f t="shared" si="97"/>
        <v>-2.7407407407407902</v>
      </c>
      <c r="R124" s="141">
        <f t="shared" si="98"/>
        <v>0.9698451507742456</v>
      </c>
      <c r="S124" s="917"/>
      <c r="T124" s="198">
        <v>0.70833333333333337</v>
      </c>
      <c r="U124" s="198">
        <v>0.73333333333333339</v>
      </c>
      <c r="V124" s="266">
        <v>5</v>
      </c>
      <c r="W124" s="717">
        <f t="shared" si="83"/>
        <v>36.000000000000028</v>
      </c>
      <c r="X124" s="227"/>
      <c r="Y124" s="227"/>
      <c r="Z124" s="84"/>
      <c r="AA124" s="84"/>
      <c r="AB124" s="895"/>
      <c r="AC124" s="895"/>
      <c r="AD124" s="705"/>
      <c r="AE124" s="705"/>
      <c r="AF124" s="140">
        <f t="shared" si="69"/>
        <v>-49.333333333334394</v>
      </c>
      <c r="AG124" s="141">
        <f t="shared" si="70"/>
        <v>0.96984515077424549</v>
      </c>
      <c r="AH124" s="910"/>
      <c r="AJ124" s="405">
        <f t="shared" si="102"/>
        <v>5</v>
      </c>
      <c r="AK124" s="406">
        <f t="shared" ref="AK124:AK133" si="103">IF(AJ124&gt;4,AJ124,"")</f>
        <v>5</v>
      </c>
    </row>
    <row r="125" spans="1:37" ht="19.2" customHeight="1">
      <c r="A125" s="916"/>
      <c r="B125" s="168" t="s">
        <v>166</v>
      </c>
      <c r="C125" s="127"/>
      <c r="D125" s="71" t="s">
        <v>144</v>
      </c>
      <c r="E125" s="72"/>
      <c r="F125" s="73">
        <v>57.3</v>
      </c>
      <c r="G125" s="74">
        <v>707</v>
      </c>
      <c r="H125" s="75">
        <f t="shared" si="99"/>
        <v>40511.1</v>
      </c>
      <c r="I125" s="707"/>
      <c r="J125" s="76">
        <v>19</v>
      </c>
      <c r="K125" s="74">
        <v>1440</v>
      </c>
      <c r="L125" s="77">
        <v>75.78947368421052</v>
      </c>
      <c r="M125" s="718">
        <v>19</v>
      </c>
      <c r="N125" s="85">
        <f t="shared" si="100"/>
        <v>1413.9999999999975</v>
      </c>
      <c r="O125" s="118">
        <f t="shared" si="101"/>
        <v>74.421052631578817</v>
      </c>
      <c r="P125" s="84">
        <f t="shared" si="96"/>
        <v>0</v>
      </c>
      <c r="Q125" s="119">
        <f t="shared" si="97"/>
        <v>-1.3684210526317031</v>
      </c>
      <c r="R125" s="706">
        <f t="shared" si="98"/>
        <v>0.98194444444444284</v>
      </c>
      <c r="S125" s="917"/>
      <c r="T125" s="198">
        <v>0.73750000000000004</v>
      </c>
      <c r="U125" s="198">
        <v>0.75833333333333341</v>
      </c>
      <c r="V125" s="266">
        <v>6</v>
      </c>
      <c r="W125" s="717">
        <f t="shared" si="83"/>
        <v>30.000000000000053</v>
      </c>
      <c r="X125" s="93"/>
      <c r="Y125" s="93"/>
      <c r="Z125" s="84"/>
      <c r="AA125" s="84"/>
      <c r="AB125" s="895"/>
      <c r="AC125" s="895"/>
      <c r="AD125" s="705"/>
      <c r="AE125" s="705"/>
      <c r="AF125" s="78">
        <f t="shared" si="69"/>
        <v>-26.000000000002501</v>
      </c>
      <c r="AG125" s="709">
        <f t="shared" si="70"/>
        <v>0.98194444444444273</v>
      </c>
      <c r="AH125" s="911"/>
      <c r="AJ125" s="405">
        <f t="shared" si="102"/>
        <v>6</v>
      </c>
      <c r="AK125" s="406">
        <f t="shared" si="103"/>
        <v>6</v>
      </c>
    </row>
    <row r="126" spans="1:37" ht="19.2" customHeight="1">
      <c r="A126" s="916"/>
      <c r="B126" s="168" t="s">
        <v>166</v>
      </c>
      <c r="C126" s="705"/>
      <c r="D126" s="278" t="s">
        <v>143</v>
      </c>
      <c r="E126" s="215"/>
      <c r="F126" s="73">
        <v>50.67</v>
      </c>
      <c r="G126" s="85">
        <v>1098</v>
      </c>
      <c r="H126" s="75">
        <f t="shared" si="99"/>
        <v>55635.66</v>
      </c>
      <c r="I126" s="705"/>
      <c r="J126" s="76">
        <v>18</v>
      </c>
      <c r="K126" s="74">
        <v>1500</v>
      </c>
      <c r="L126" s="77">
        <v>83.333333333333329</v>
      </c>
      <c r="M126" s="715">
        <v>18</v>
      </c>
      <c r="N126" s="212">
        <f t="shared" si="100"/>
        <v>1464</v>
      </c>
      <c r="O126" s="276">
        <f t="shared" si="101"/>
        <v>81.333333333333329</v>
      </c>
      <c r="P126" s="140">
        <f t="shared" si="96"/>
        <v>0</v>
      </c>
      <c r="Q126" s="220">
        <f t="shared" si="97"/>
        <v>-2</v>
      </c>
      <c r="R126" s="141">
        <f t="shared" si="98"/>
        <v>0.97599999999999998</v>
      </c>
      <c r="S126" s="917"/>
      <c r="T126" s="198">
        <v>0.76250000000000007</v>
      </c>
      <c r="U126" s="198">
        <v>0.79375000000000007</v>
      </c>
      <c r="V126" s="266">
        <v>6</v>
      </c>
      <c r="W126" s="717">
        <f t="shared" si="83"/>
        <v>45</v>
      </c>
      <c r="X126" s="93"/>
      <c r="Y126" s="93"/>
      <c r="Z126" s="84"/>
      <c r="AA126" s="84"/>
      <c r="AB126" s="895"/>
      <c r="AC126" s="895"/>
      <c r="AD126" s="705"/>
      <c r="AE126" s="705"/>
      <c r="AF126" s="140">
        <f t="shared" si="69"/>
        <v>-36</v>
      </c>
      <c r="AG126" s="141">
        <f t="shared" si="70"/>
        <v>0.97599999999999998</v>
      </c>
      <c r="AH126" s="911"/>
      <c r="AJ126" s="405">
        <f t="shared" si="102"/>
        <v>6</v>
      </c>
      <c r="AK126" s="406">
        <f t="shared" si="103"/>
        <v>6</v>
      </c>
    </row>
    <row r="127" spans="1:37" ht="19.2" customHeight="1">
      <c r="A127" s="916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1081</v>
      </c>
      <c r="H127" s="75">
        <f t="shared" si="99"/>
        <v>61389.99</v>
      </c>
      <c r="I127" s="258"/>
      <c r="J127" s="76">
        <v>18</v>
      </c>
      <c r="K127" s="74">
        <v>1636</v>
      </c>
      <c r="L127" s="77">
        <v>90.888888888888886</v>
      </c>
      <c r="M127" s="718">
        <v>18</v>
      </c>
      <c r="N127" s="85">
        <f t="shared" si="100"/>
        <v>1581.9512195121945</v>
      </c>
      <c r="O127" s="118">
        <f t="shared" si="101"/>
        <v>87.886178861788579</v>
      </c>
      <c r="P127" s="84">
        <f t="shared" si="96"/>
        <v>0</v>
      </c>
      <c r="Q127" s="119">
        <f t="shared" si="97"/>
        <v>-3.0027100271003064</v>
      </c>
      <c r="R127" s="706">
        <f t="shared" si="98"/>
        <v>0.96696284811258837</v>
      </c>
      <c r="S127" s="917"/>
      <c r="T127" s="198">
        <v>0.79861111111111116</v>
      </c>
      <c r="U127" s="198">
        <v>0.82708333333333339</v>
      </c>
      <c r="V127" s="707">
        <v>7</v>
      </c>
      <c r="W127" s="717">
        <f t="shared" si="83"/>
        <v>41.000000000000014</v>
      </c>
      <c r="X127" s="93"/>
      <c r="Y127" s="93"/>
      <c r="Z127" s="84"/>
      <c r="AA127" s="84"/>
      <c r="AB127" s="895"/>
      <c r="AC127" s="895"/>
      <c r="AD127" s="705"/>
      <c r="AE127" s="705"/>
      <c r="AF127" s="140">
        <f t="shared" si="69"/>
        <v>-54.048780487805516</v>
      </c>
      <c r="AG127" s="141">
        <f t="shared" si="70"/>
        <v>0.96696284811258837</v>
      </c>
      <c r="AH127" s="911"/>
      <c r="AJ127" s="405">
        <f t="shared" si="102"/>
        <v>7</v>
      </c>
      <c r="AK127" s="406">
        <f t="shared" si="103"/>
        <v>7</v>
      </c>
    </row>
    <row r="128" spans="1:37" ht="19.2" customHeight="1">
      <c r="A128" s="916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1122</v>
      </c>
      <c r="H128" s="75">
        <f t="shared" si="99"/>
        <v>64290.6</v>
      </c>
      <c r="I128" s="705"/>
      <c r="J128" s="76">
        <v>16</v>
      </c>
      <c r="K128" s="74">
        <v>1636</v>
      </c>
      <c r="L128" s="77">
        <v>102.25</v>
      </c>
      <c r="M128" s="715">
        <v>16</v>
      </c>
      <c r="N128" s="212">
        <f t="shared" si="100"/>
        <v>1602.8571428571422</v>
      </c>
      <c r="O128" s="276">
        <f t="shared" si="101"/>
        <v>100.17857142857139</v>
      </c>
      <c r="P128" s="140">
        <f t="shared" si="96"/>
        <v>0</v>
      </c>
      <c r="Q128" s="220">
        <f t="shared" si="97"/>
        <v>-2.071428571428612</v>
      </c>
      <c r="R128" s="141">
        <f t="shared" si="98"/>
        <v>0.97974152986377883</v>
      </c>
      <c r="S128" s="917"/>
      <c r="T128" s="198">
        <v>0.84236111111111112</v>
      </c>
      <c r="U128" s="198">
        <v>0.87152777777777779</v>
      </c>
      <c r="V128" s="707">
        <v>22</v>
      </c>
      <c r="W128" s="717">
        <f t="shared" si="83"/>
        <v>42.000000000000014</v>
      </c>
      <c r="X128" s="93">
        <v>0.83194444444444438</v>
      </c>
      <c r="Y128" s="93">
        <v>0.84166666666666667</v>
      </c>
      <c r="Z128" s="84"/>
      <c r="AA128" s="84"/>
      <c r="AB128" s="895"/>
      <c r="AC128" s="895"/>
      <c r="AD128" s="705"/>
      <c r="AE128" s="705"/>
      <c r="AF128" s="78">
        <f t="shared" si="69"/>
        <v>-33.142857142857792</v>
      </c>
      <c r="AG128" s="709">
        <f t="shared" si="70"/>
        <v>0.97974152986377883</v>
      </c>
      <c r="AH128" s="911"/>
      <c r="AJ128" s="405">
        <f t="shared" si="102"/>
        <v>6.9999999999998153</v>
      </c>
      <c r="AK128" s="406">
        <f t="shared" si="103"/>
        <v>6.9999999999998153</v>
      </c>
    </row>
    <row r="129" spans="1:37" ht="19.2" customHeight="1">
      <c r="A129" s="916"/>
      <c r="B129" s="168" t="s">
        <v>166</v>
      </c>
      <c r="C129" s="190"/>
      <c r="D129" s="88" t="s">
        <v>190</v>
      </c>
      <c r="E129" s="90"/>
      <c r="F129" s="73">
        <v>47.6</v>
      </c>
      <c r="G129" s="85">
        <v>1697</v>
      </c>
      <c r="H129" s="75">
        <f t="shared" si="99"/>
        <v>80777.2</v>
      </c>
      <c r="I129" s="705"/>
      <c r="J129" s="76">
        <v>21</v>
      </c>
      <c r="K129" s="74">
        <v>1440</v>
      </c>
      <c r="L129" s="77">
        <v>68.571428571428569</v>
      </c>
      <c r="M129" s="718">
        <v>21</v>
      </c>
      <c r="N129" s="85">
        <f t="shared" si="100"/>
        <v>1394.7945205479441</v>
      </c>
      <c r="O129" s="118">
        <f t="shared" si="101"/>
        <v>66.418786692759241</v>
      </c>
      <c r="P129" s="84">
        <f t="shared" si="96"/>
        <v>0</v>
      </c>
      <c r="Q129" s="119">
        <f t="shared" si="97"/>
        <v>-2.1526418786693284</v>
      </c>
      <c r="R129" s="706">
        <f t="shared" si="98"/>
        <v>0.96860730593607225</v>
      </c>
      <c r="S129" s="917"/>
      <c r="T129" s="198">
        <v>0.87638888888888888</v>
      </c>
      <c r="U129" s="198">
        <v>0.92708333333333337</v>
      </c>
      <c r="V129" s="707">
        <v>7</v>
      </c>
      <c r="W129" s="717">
        <f t="shared" si="83"/>
        <v>73.000000000000057</v>
      </c>
      <c r="X129" s="93"/>
      <c r="Y129" s="93"/>
      <c r="Z129" s="84"/>
      <c r="AA129" s="84"/>
      <c r="AB129" s="895"/>
      <c r="AC129" s="895"/>
      <c r="AD129" s="705"/>
      <c r="AE129" s="705"/>
      <c r="AF129" s="140">
        <f t="shared" si="69"/>
        <v>-45.205479452055897</v>
      </c>
      <c r="AG129" s="141">
        <f t="shared" si="70"/>
        <v>0.96860730593607225</v>
      </c>
      <c r="AH129" s="911"/>
      <c r="AJ129" s="405">
        <f t="shared" si="102"/>
        <v>7</v>
      </c>
      <c r="AK129" s="406">
        <f t="shared" si="103"/>
        <v>7</v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705"/>
      <c r="J130" s="76"/>
      <c r="K130" s="74"/>
      <c r="L130" s="77"/>
      <c r="M130" s="129"/>
      <c r="N130" s="85"/>
      <c r="O130" s="118"/>
      <c r="P130" s="84"/>
      <c r="Q130" s="119"/>
      <c r="R130" s="706"/>
      <c r="S130" s="917"/>
      <c r="T130" s="198"/>
      <c r="U130" s="198"/>
      <c r="V130" s="707"/>
      <c r="W130" s="717">
        <f t="shared" si="83"/>
        <v>0</v>
      </c>
      <c r="X130" s="93"/>
      <c r="Y130" s="93"/>
      <c r="Z130" s="84"/>
      <c r="AA130" s="84"/>
      <c r="AB130" s="895"/>
      <c r="AC130" s="895"/>
      <c r="AD130" s="705"/>
      <c r="AE130" s="705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707"/>
      <c r="W131" s="717">
        <f t="shared" si="83"/>
        <v>0</v>
      </c>
      <c r="X131" s="93"/>
      <c r="Y131" s="93"/>
      <c r="Z131" s="84"/>
      <c r="AA131" s="84"/>
      <c r="AB131" s="895"/>
      <c r="AC131" s="895"/>
      <c r="AD131" s="705"/>
      <c r="AE131" s="705"/>
      <c r="AF131" s="78">
        <f t="shared" si="69"/>
        <v>0</v>
      </c>
      <c r="AG131" s="709" t="e">
        <f t="shared" si="70"/>
        <v>#DIV/0!</v>
      </c>
      <c r="AH131" s="911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705"/>
      <c r="J132" s="129"/>
      <c r="K132" s="85"/>
      <c r="L132" s="118"/>
      <c r="M132" s="715"/>
      <c r="N132" s="85"/>
      <c r="O132" s="118"/>
      <c r="P132" s="84"/>
      <c r="Q132" s="119"/>
      <c r="R132" s="706"/>
      <c r="S132" s="917"/>
      <c r="T132" s="198"/>
      <c r="U132" s="198"/>
      <c r="V132" s="707"/>
      <c r="W132" s="717">
        <f t="shared" si="83"/>
        <v>0</v>
      </c>
      <c r="X132" s="93"/>
      <c r="Y132" s="93"/>
      <c r="Z132" s="84"/>
      <c r="AA132" s="84"/>
      <c r="AB132" s="895"/>
      <c r="AC132" s="895"/>
      <c r="AD132" s="705"/>
      <c r="AE132" s="705"/>
      <c r="AF132" s="104"/>
      <c r="AG132" s="710"/>
      <c r="AH132" s="911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705"/>
      <c r="J133" s="129"/>
      <c r="K133" s="85"/>
      <c r="L133" s="118"/>
      <c r="M133" s="715"/>
      <c r="N133" s="85"/>
      <c r="O133" s="118"/>
      <c r="P133" s="84"/>
      <c r="Q133" s="119"/>
      <c r="R133" s="706"/>
      <c r="S133" s="917"/>
      <c r="T133" s="198"/>
      <c r="U133" s="198"/>
      <c r="V133" s="707"/>
      <c r="W133" s="282">
        <f t="shared" si="83"/>
        <v>0</v>
      </c>
      <c r="X133" s="93"/>
      <c r="Y133" s="93"/>
      <c r="Z133" s="84"/>
      <c r="AA133" s="84"/>
      <c r="AB133" s="895"/>
      <c r="AC133" s="895"/>
      <c r="AD133" s="705"/>
      <c r="AE133" s="705"/>
      <c r="AF133" s="104"/>
      <c r="AG133" s="710"/>
      <c r="AH133" s="911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916"/>
      <c r="B134" s="203">
        <v>0</v>
      </c>
      <c r="C134" s="132" t="s">
        <v>1234</v>
      </c>
      <c r="D134" s="891" t="s">
        <v>1215</v>
      </c>
      <c r="E134" s="891"/>
      <c r="F134" s="222"/>
      <c r="G134" s="103"/>
      <c r="H134" s="134"/>
      <c r="I134" s="283"/>
      <c r="J134" s="284">
        <v>18.75</v>
      </c>
      <c r="K134" s="284">
        <v>1514.125</v>
      </c>
      <c r="L134" s="285">
        <v>81.682983500417706</v>
      </c>
      <c r="M134" s="284">
        <f t="shared" ref="M134:O134" si="104">AVERAGE(M122:M133)</f>
        <v>18.75</v>
      </c>
      <c r="N134" s="284">
        <f t="shared" si="104"/>
        <v>1456.6787985930982</v>
      </c>
      <c r="O134" s="285">
        <f t="shared" si="104"/>
        <v>78.658937681911752</v>
      </c>
      <c r="P134" s="81">
        <f t="shared" ref="P134:P143" si="105">M134-J134</f>
        <v>0</v>
      </c>
      <c r="Q134" s="178">
        <f t="shared" ref="Q134:Q143" si="106">O134-L134</f>
        <v>-3.0240458185059538</v>
      </c>
      <c r="R134" s="286">
        <f t="shared" ref="R134:R143" si="107">O134/L134</f>
        <v>0.96297826439590706</v>
      </c>
      <c r="S134" s="910"/>
      <c r="T134" s="198"/>
      <c r="U134" s="198"/>
      <c r="V134" s="707"/>
      <c r="W134" s="707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0</v>
      </c>
      <c r="AE134" s="139">
        <f>SUM(AE122:AE133)</f>
        <v>0</v>
      </c>
      <c r="AF134" s="78">
        <f t="shared" si="69"/>
        <v>-57.446201406901764</v>
      </c>
      <c r="AG134" s="709">
        <f t="shared" si="70"/>
        <v>0.96205980258769797</v>
      </c>
      <c r="AH134" s="911"/>
    </row>
    <row r="135" spans="1:37" ht="19.2" customHeight="1">
      <c r="A135" s="897" t="s">
        <v>1235</v>
      </c>
      <c r="B135" s="707" t="s">
        <v>166</v>
      </c>
      <c r="C135" s="705"/>
      <c r="D135" s="113" t="s">
        <v>120</v>
      </c>
      <c r="E135" s="114"/>
      <c r="F135" s="73">
        <v>54.09</v>
      </c>
      <c r="G135" s="85">
        <v>1224</v>
      </c>
      <c r="H135" s="287">
        <f t="shared" ref="H135:H146" si="108">F135*G135</f>
        <v>66206.16</v>
      </c>
      <c r="I135" s="705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09">G135/W135*60</f>
        <v>1288.4210526315799</v>
      </c>
      <c r="O135" s="149">
        <f t="shared" ref="O135:O143" si="110">N135/M135</f>
        <v>75.789473684210577</v>
      </c>
      <c r="P135" s="84">
        <f t="shared" si="105"/>
        <v>1</v>
      </c>
      <c r="Q135" s="119">
        <f t="shared" si="106"/>
        <v>-17.960526315789423</v>
      </c>
      <c r="R135" s="706">
        <f t="shared" si="107"/>
        <v>0.80842105263157948</v>
      </c>
      <c r="S135" s="901">
        <f>R147</f>
        <v>0.90599737698642357</v>
      </c>
      <c r="T135" s="288">
        <v>0.5</v>
      </c>
      <c r="U135" s="198">
        <v>0.5395833333333333</v>
      </c>
      <c r="V135" s="153">
        <v>5</v>
      </c>
      <c r="W135" s="289">
        <f t="shared" ref="W135:W147" si="111">(U135-T135)*24*60</f>
        <v>56.999999999999957</v>
      </c>
      <c r="X135" s="83"/>
      <c r="Y135" s="83"/>
      <c r="Z135" s="84"/>
      <c r="AA135" s="84"/>
      <c r="AB135" s="895"/>
      <c r="AC135" s="895"/>
      <c r="AD135" s="705"/>
      <c r="AE135" s="705"/>
      <c r="AF135" s="150">
        <f t="shared" si="69"/>
        <v>-211.57894736842013</v>
      </c>
      <c r="AG135" s="155">
        <f t="shared" si="70"/>
        <v>0.85894736842105324</v>
      </c>
      <c r="AH135" s="894">
        <f>AG147</f>
        <v>0.92017931954750509</v>
      </c>
      <c r="AJ135" s="62" t="str">
        <f>A135</f>
        <v>綜合三組
(ET-55)</v>
      </c>
      <c r="AK135" s="404">
        <f>AVERAGE(AK136:AK146)</f>
        <v>6.2500000000000151</v>
      </c>
    </row>
    <row r="136" spans="1:37" ht="19.2" customHeight="1">
      <c r="A136" s="898"/>
      <c r="B136" s="707" t="s">
        <v>166</v>
      </c>
      <c r="C136" s="705"/>
      <c r="D136" s="113" t="s">
        <v>196</v>
      </c>
      <c r="E136" s="114"/>
      <c r="F136" s="73">
        <v>57.3</v>
      </c>
      <c r="G136" s="85">
        <v>1004</v>
      </c>
      <c r="H136" s="116">
        <f t="shared" si="108"/>
        <v>57529.2</v>
      </c>
      <c r="I136" s="705"/>
      <c r="J136" s="76">
        <v>19</v>
      </c>
      <c r="K136" s="85">
        <v>1440</v>
      </c>
      <c r="L136" s="118">
        <v>75.78947368421052</v>
      </c>
      <c r="M136" s="715">
        <v>19</v>
      </c>
      <c r="N136" s="85">
        <f t="shared" si="109"/>
        <v>1309.5652173913043</v>
      </c>
      <c r="O136" s="118">
        <f t="shared" si="110"/>
        <v>68.924485125858112</v>
      </c>
      <c r="P136" s="84">
        <f t="shared" si="105"/>
        <v>0</v>
      </c>
      <c r="Q136" s="119">
        <f t="shared" si="106"/>
        <v>-6.8649885583524082</v>
      </c>
      <c r="R136" s="706">
        <f t="shared" si="107"/>
        <v>0.90942028985507239</v>
      </c>
      <c r="S136" s="901"/>
      <c r="T136" s="288">
        <v>0.5444444444444444</v>
      </c>
      <c r="U136" s="198">
        <v>0.57638888888888884</v>
      </c>
      <c r="V136" s="153">
        <v>7</v>
      </c>
      <c r="W136" s="289">
        <f t="shared" si="111"/>
        <v>46</v>
      </c>
      <c r="X136" s="83"/>
      <c r="Y136" s="83"/>
      <c r="Z136" s="84"/>
      <c r="AA136" s="84"/>
      <c r="AB136" s="895"/>
      <c r="AC136" s="895"/>
      <c r="AD136" s="705"/>
      <c r="AE136" s="705">
        <v>1</v>
      </c>
      <c r="AF136" s="78">
        <f t="shared" si="69"/>
        <v>-130.43478260869574</v>
      </c>
      <c r="AG136" s="160">
        <f t="shared" si="70"/>
        <v>0.90942028985507239</v>
      </c>
      <c r="AH136" s="894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707" t="s">
        <v>166</v>
      </c>
      <c r="C137" s="705"/>
      <c r="D137" s="113" t="s">
        <v>146</v>
      </c>
      <c r="E137" s="114"/>
      <c r="F137" s="73">
        <v>53.27</v>
      </c>
      <c r="G137" s="246">
        <v>947</v>
      </c>
      <c r="H137" s="116">
        <f t="shared" si="108"/>
        <v>50446.69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1291.3636363636365</v>
      </c>
      <c r="O137" s="149">
        <f t="shared" si="110"/>
        <v>80.71022727272728</v>
      </c>
      <c r="P137" s="84">
        <f t="shared" si="105"/>
        <v>0</v>
      </c>
      <c r="Q137" s="119">
        <f t="shared" si="106"/>
        <v>-13.03977272727272</v>
      </c>
      <c r="R137" s="706">
        <f t="shared" si="107"/>
        <v>0.86090909090909096</v>
      </c>
      <c r="S137" s="901"/>
      <c r="T137" s="198">
        <v>0.59166666666666656</v>
      </c>
      <c r="U137" s="198">
        <v>0.62222222222222212</v>
      </c>
      <c r="V137" s="290">
        <v>22</v>
      </c>
      <c r="W137" s="289">
        <f t="shared" si="111"/>
        <v>44</v>
      </c>
      <c r="X137" s="83">
        <v>0.5805555555555556</v>
      </c>
      <c r="Y137" s="83">
        <v>0.59027777777777779</v>
      </c>
      <c r="Z137" s="84"/>
      <c r="AA137" s="84"/>
      <c r="AB137" s="895"/>
      <c r="AC137" s="895"/>
      <c r="AD137" s="705"/>
      <c r="AE137" s="705"/>
      <c r="AF137" s="78">
        <f t="shared" si="69"/>
        <v>-208.63636363636351</v>
      </c>
      <c r="AG137" s="160">
        <f t="shared" si="70"/>
        <v>0.86090909090909096</v>
      </c>
      <c r="AH137" s="894"/>
      <c r="AJ137" s="405">
        <f t="shared" si="112"/>
        <v>6.0000000000001386</v>
      </c>
      <c r="AK137" s="406">
        <f t="shared" ref="AK137:AK146" si="113">IF(AJ137&gt;4,AJ137,"")</f>
        <v>6.0000000000001386</v>
      </c>
    </row>
    <row r="138" spans="1:37" ht="19.2" customHeight="1">
      <c r="A138" s="898"/>
      <c r="B138" s="707" t="s">
        <v>166</v>
      </c>
      <c r="C138" s="260"/>
      <c r="D138" s="113" t="s">
        <v>145</v>
      </c>
      <c r="E138" s="114"/>
      <c r="F138" s="73">
        <v>50.67</v>
      </c>
      <c r="G138" s="85">
        <v>903</v>
      </c>
      <c r="H138" s="116">
        <f t="shared" si="108"/>
        <v>45755.01</v>
      </c>
      <c r="I138" s="705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1289.9999999999995</v>
      </c>
      <c r="O138" s="118">
        <f t="shared" si="110"/>
        <v>71.666666666666643</v>
      </c>
      <c r="P138" s="84">
        <f t="shared" si="105"/>
        <v>0</v>
      </c>
      <c r="Q138" s="119">
        <f t="shared" si="106"/>
        <v>-11.666666666666686</v>
      </c>
      <c r="R138" s="706">
        <f t="shared" si="107"/>
        <v>0.85999999999999976</v>
      </c>
      <c r="S138" s="901"/>
      <c r="T138" s="198">
        <v>0.62708333333333321</v>
      </c>
      <c r="U138" s="198">
        <v>0.65624999999999989</v>
      </c>
      <c r="V138" s="290">
        <v>7</v>
      </c>
      <c r="W138" s="289">
        <f t="shared" si="111"/>
        <v>42.000000000000014</v>
      </c>
      <c r="X138" s="83"/>
      <c r="Y138" s="83"/>
      <c r="Z138" s="84"/>
      <c r="AA138" s="84"/>
      <c r="AB138" s="895"/>
      <c r="AC138" s="895"/>
      <c r="AD138" s="705"/>
      <c r="AE138" s="705"/>
      <c r="AF138" s="78">
        <f t="shared" si="69"/>
        <v>-210.00000000000045</v>
      </c>
      <c r="AG138" s="160">
        <f t="shared" si="70"/>
        <v>0.85999999999999965</v>
      </c>
      <c r="AH138" s="894"/>
      <c r="AJ138" s="405">
        <f t="shared" si="112"/>
        <v>7</v>
      </c>
      <c r="AK138" s="406">
        <f t="shared" si="113"/>
        <v>7</v>
      </c>
    </row>
    <row r="139" spans="1:37" ht="19.2" customHeight="1">
      <c r="A139" s="898"/>
      <c r="B139" s="707" t="s">
        <v>166</v>
      </c>
      <c r="C139" s="713"/>
      <c r="D139" s="71" t="s">
        <v>148</v>
      </c>
      <c r="E139" s="72"/>
      <c r="F139" s="73">
        <v>50.98</v>
      </c>
      <c r="G139" s="85">
        <v>1295</v>
      </c>
      <c r="H139" s="116">
        <f t="shared" si="108"/>
        <v>66019.099999999991</v>
      </c>
      <c r="I139" s="70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1363.1578947368432</v>
      </c>
      <c r="O139" s="149">
        <f t="shared" si="110"/>
        <v>68.157894736842167</v>
      </c>
      <c r="P139" s="84">
        <f t="shared" si="105"/>
        <v>0</v>
      </c>
      <c r="Q139" s="119">
        <f t="shared" si="106"/>
        <v>-3.8421052631578334</v>
      </c>
      <c r="R139" s="706">
        <f t="shared" si="107"/>
        <v>0.94663742690058561</v>
      </c>
      <c r="S139" s="901"/>
      <c r="T139" s="198">
        <v>0.70833333333333337</v>
      </c>
      <c r="U139" s="198">
        <v>0.74791666666666667</v>
      </c>
      <c r="V139" s="291">
        <v>5</v>
      </c>
      <c r="W139" s="289">
        <f t="shared" si="111"/>
        <v>56.999999999999957</v>
      </c>
      <c r="X139" s="83"/>
      <c r="Y139" s="83"/>
      <c r="Z139" s="84"/>
      <c r="AA139" s="84"/>
      <c r="AB139" s="895"/>
      <c r="AC139" s="895"/>
      <c r="AD139" s="705"/>
      <c r="AE139" s="705"/>
      <c r="AF139" s="78">
        <f t="shared" si="69"/>
        <v>-76.842105263156782</v>
      </c>
      <c r="AG139" s="160">
        <f t="shared" si="70"/>
        <v>0.94663742690058561</v>
      </c>
      <c r="AH139" s="894"/>
      <c r="AJ139" s="405">
        <f t="shared" si="112"/>
        <v>5</v>
      </c>
      <c r="AK139" s="406">
        <f>IF(AJ139&gt;4,AJ139,"")</f>
        <v>5</v>
      </c>
    </row>
    <row r="140" spans="1:37" ht="19.2" customHeight="1">
      <c r="A140" s="899"/>
      <c r="B140" s="707" t="s">
        <v>166</v>
      </c>
      <c r="C140" s="713"/>
      <c r="D140" s="292" t="s">
        <v>149</v>
      </c>
      <c r="E140" s="114"/>
      <c r="F140" s="73">
        <v>50.92</v>
      </c>
      <c r="G140" s="85">
        <v>1316</v>
      </c>
      <c r="H140" s="116">
        <f t="shared" si="108"/>
        <v>67010.720000000001</v>
      </c>
      <c r="I140" s="705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1385.2631578947378</v>
      </c>
      <c r="O140" s="149">
        <f t="shared" si="110"/>
        <v>72.908587257617782</v>
      </c>
      <c r="P140" s="84">
        <f t="shared" si="105"/>
        <v>0</v>
      </c>
      <c r="Q140" s="119">
        <f t="shared" si="106"/>
        <v>-2.8808864265927383</v>
      </c>
      <c r="R140" s="706">
        <f t="shared" si="107"/>
        <v>0.96198830409356806</v>
      </c>
      <c r="S140" s="902"/>
      <c r="T140" s="232">
        <v>0.75277777777777777</v>
      </c>
      <c r="U140" s="293">
        <v>0.79236111111111107</v>
      </c>
      <c r="V140" s="294">
        <v>7</v>
      </c>
      <c r="W140" s="289">
        <f t="shared" si="111"/>
        <v>56.999999999999957</v>
      </c>
      <c r="X140" s="83"/>
      <c r="Y140" s="83"/>
      <c r="Z140" s="84"/>
      <c r="AA140" s="84"/>
      <c r="AB140" s="895"/>
      <c r="AC140" s="895"/>
      <c r="AD140" s="705"/>
      <c r="AE140" s="705"/>
      <c r="AF140" s="78">
        <f t="shared" si="69"/>
        <v>-54.736842105262212</v>
      </c>
      <c r="AG140" s="160">
        <f t="shared" si="70"/>
        <v>0.96198830409356795</v>
      </c>
      <c r="AH140" s="894"/>
      <c r="AJ140" s="405">
        <f t="shared" si="112"/>
        <v>7</v>
      </c>
      <c r="AK140" s="406">
        <f t="shared" si="113"/>
        <v>7</v>
      </c>
    </row>
    <row r="141" spans="1:37" ht="19.2" customHeight="1">
      <c r="A141" s="899"/>
      <c r="B141" s="707" t="s">
        <v>166</v>
      </c>
      <c r="C141" s="713"/>
      <c r="D141" s="71" t="s">
        <v>137</v>
      </c>
      <c r="E141" s="295"/>
      <c r="F141" s="73">
        <v>56.43</v>
      </c>
      <c r="G141" s="85">
        <v>765</v>
      </c>
      <c r="H141" s="116">
        <f t="shared" si="108"/>
        <v>43168.95</v>
      </c>
      <c r="I141" s="705"/>
      <c r="J141" s="76">
        <v>16</v>
      </c>
      <c r="K141" s="74">
        <v>1500</v>
      </c>
      <c r="L141" s="77">
        <v>93.75</v>
      </c>
      <c r="M141" s="267">
        <v>17</v>
      </c>
      <c r="N141" s="85">
        <f t="shared" si="109"/>
        <v>1434.3749999999982</v>
      </c>
      <c r="O141" s="118">
        <f t="shared" si="110"/>
        <v>84.374999999999886</v>
      </c>
      <c r="P141" s="84">
        <f t="shared" si="105"/>
        <v>1</v>
      </c>
      <c r="Q141" s="119">
        <f t="shared" si="106"/>
        <v>-9.3750000000001137</v>
      </c>
      <c r="R141" s="706">
        <f t="shared" si="107"/>
        <v>0.8999999999999988</v>
      </c>
      <c r="S141" s="902"/>
      <c r="T141" s="232">
        <v>0.79652777777777772</v>
      </c>
      <c r="U141" s="293">
        <v>0.81874999999999998</v>
      </c>
      <c r="V141" s="86">
        <v>6</v>
      </c>
      <c r="W141" s="289">
        <f t="shared" si="111"/>
        <v>32.000000000000043</v>
      </c>
      <c r="X141" s="83"/>
      <c r="Y141" s="83"/>
      <c r="Z141" s="84"/>
      <c r="AA141" s="84"/>
      <c r="AB141" s="895"/>
      <c r="AC141" s="895"/>
      <c r="AD141" s="705"/>
      <c r="AE141" s="705"/>
      <c r="AF141" s="78">
        <f t="shared" si="69"/>
        <v>-65.625000000001819</v>
      </c>
      <c r="AG141" s="160">
        <f t="shared" si="70"/>
        <v>0.95624999999999882</v>
      </c>
      <c r="AH141" s="894"/>
      <c r="AJ141" s="405">
        <f>IF((IF(V141&lt;10,V141,(X141-U140)*1440))=0,"",IF(V141&lt;10,V141,(X141-U140)*1440))</f>
        <v>6</v>
      </c>
      <c r="AK141" s="406">
        <f>IF(AJ141&gt;4,AJ141,"")</f>
        <v>6</v>
      </c>
    </row>
    <row r="142" spans="1:37" ht="19.2" customHeight="1">
      <c r="A142" s="899"/>
      <c r="B142" s="707" t="s">
        <v>166</v>
      </c>
      <c r="C142" s="713"/>
      <c r="D142" s="71" t="s">
        <v>193</v>
      </c>
      <c r="E142" s="295"/>
      <c r="F142" s="73">
        <v>50.67</v>
      </c>
      <c r="G142" s="85">
        <v>1169</v>
      </c>
      <c r="H142" s="116">
        <f t="shared" si="108"/>
        <v>59233.23</v>
      </c>
      <c r="I142" s="705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1461.2500000000005</v>
      </c>
      <c r="O142" s="149">
        <f t="shared" si="110"/>
        <v>85.955882352941202</v>
      </c>
      <c r="P142" s="84">
        <f t="shared" si="105"/>
        <v>0</v>
      </c>
      <c r="Q142" s="119">
        <f t="shared" si="106"/>
        <v>-2.2794117647058556</v>
      </c>
      <c r="R142" s="706">
        <f t="shared" si="107"/>
        <v>0.97416666666666696</v>
      </c>
      <c r="S142" s="902"/>
      <c r="T142" s="232">
        <v>0.8340277777777777</v>
      </c>
      <c r="U142" s="293">
        <v>0.86736111111111103</v>
      </c>
      <c r="V142" s="86">
        <v>22</v>
      </c>
      <c r="W142" s="289">
        <f t="shared" si="111"/>
        <v>47.999999999999986</v>
      </c>
      <c r="X142" s="83">
        <v>0.82291666666666663</v>
      </c>
      <c r="Y142" s="83">
        <v>0.83333333333333337</v>
      </c>
      <c r="Z142" s="84"/>
      <c r="AA142" s="84"/>
      <c r="AB142" s="895"/>
      <c r="AC142" s="895"/>
      <c r="AD142" s="705"/>
      <c r="AE142" s="705"/>
      <c r="AF142" s="78">
        <f t="shared" si="69"/>
        <v>-38.749999999999545</v>
      </c>
      <c r="AG142" s="160">
        <f t="shared" si="70"/>
        <v>0.97416666666666696</v>
      </c>
      <c r="AH142" s="894"/>
      <c r="AJ142" s="405">
        <f t="shared" si="112"/>
        <v>5.9999999999999787</v>
      </c>
      <c r="AK142" s="406">
        <f t="shared" si="113"/>
        <v>5.9999999999999787</v>
      </c>
    </row>
    <row r="143" spans="1:37" ht="19.2" customHeight="1">
      <c r="A143" s="899"/>
      <c r="B143" s="707" t="s">
        <v>166</v>
      </c>
      <c r="C143" s="296"/>
      <c r="D143" s="113" t="s">
        <v>150</v>
      </c>
      <c r="E143" s="114"/>
      <c r="F143" s="73">
        <v>50.67</v>
      </c>
      <c r="G143" s="85">
        <v>758</v>
      </c>
      <c r="H143" s="116">
        <f t="shared" si="108"/>
        <v>38407.86</v>
      </c>
      <c r="I143" s="705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9"/>
        <v>1378.1818181818164</v>
      </c>
      <c r="O143" s="118">
        <f t="shared" si="110"/>
        <v>81.069518716577434</v>
      </c>
      <c r="P143" s="84">
        <f t="shared" si="105"/>
        <v>0</v>
      </c>
      <c r="Q143" s="119">
        <f t="shared" si="106"/>
        <v>-3.6363636363637397</v>
      </c>
      <c r="R143" s="706">
        <f t="shared" si="107"/>
        <v>0.95707070707070585</v>
      </c>
      <c r="S143" s="902"/>
      <c r="T143" s="232">
        <v>0.87152777777777768</v>
      </c>
      <c r="U143" s="293">
        <v>0.89444444444444438</v>
      </c>
      <c r="V143" s="86">
        <v>6</v>
      </c>
      <c r="W143" s="289">
        <f t="shared" si="111"/>
        <v>33.000000000000043</v>
      </c>
      <c r="X143" s="83"/>
      <c r="Y143" s="83"/>
      <c r="Z143" s="84"/>
      <c r="AA143" s="84"/>
      <c r="AB143" s="895"/>
      <c r="AC143" s="895"/>
      <c r="AD143" s="705"/>
      <c r="AE143" s="705"/>
      <c r="AF143" s="78">
        <f t="shared" si="69"/>
        <v>-61.818181818183575</v>
      </c>
      <c r="AG143" s="160">
        <f t="shared" si="70"/>
        <v>0.95707070707070585</v>
      </c>
      <c r="AH143" s="894"/>
      <c r="AJ143" s="405">
        <f t="shared" si="112"/>
        <v>6</v>
      </c>
      <c r="AK143" s="406">
        <f t="shared" si="113"/>
        <v>6</v>
      </c>
    </row>
    <row r="144" spans="1:37" ht="19.2" customHeight="1">
      <c r="A144" s="899"/>
      <c r="B144" s="707">
        <v>0</v>
      </c>
      <c r="C144" s="713"/>
      <c r="D144" s="71"/>
      <c r="E144" s="295"/>
      <c r="F144" s="73" t="s">
        <v>161</v>
      </c>
      <c r="G144" s="85"/>
      <c r="H144" s="116">
        <f t="shared" si="108"/>
        <v>0</v>
      </c>
      <c r="I144" s="705"/>
      <c r="J144" s="129"/>
      <c r="K144" s="85"/>
      <c r="L144" s="118"/>
      <c r="M144" s="715"/>
      <c r="N144" s="85"/>
      <c r="O144" s="149"/>
      <c r="P144" s="84"/>
      <c r="Q144" s="119"/>
      <c r="R144" s="706"/>
      <c r="S144" s="902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895"/>
      <c r="AC144" s="895"/>
      <c r="AD144" s="705"/>
      <c r="AE144" s="705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899"/>
      <c r="B145" s="707">
        <v>0</v>
      </c>
      <c r="C145" s="713"/>
      <c r="D145" s="71"/>
      <c r="E145" s="295"/>
      <c r="F145" s="73" t="s">
        <v>161</v>
      </c>
      <c r="G145" s="85"/>
      <c r="H145" s="116">
        <f t="shared" si="108"/>
        <v>0</v>
      </c>
      <c r="I145" s="705"/>
      <c r="J145" s="129"/>
      <c r="K145" s="85"/>
      <c r="L145" s="118"/>
      <c r="M145" s="715"/>
      <c r="N145" s="85"/>
      <c r="O145" s="118"/>
      <c r="P145" s="84"/>
      <c r="Q145" s="119"/>
      <c r="R145" s="706"/>
      <c r="S145" s="902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895"/>
      <c r="AC145" s="895"/>
      <c r="AD145" s="705"/>
      <c r="AE145" s="705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899"/>
      <c r="B146" s="721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705"/>
      <c r="J146" s="129"/>
      <c r="K146" s="85"/>
      <c r="L146" s="118"/>
      <c r="M146" s="715"/>
      <c r="N146" s="85"/>
      <c r="O146" s="118"/>
      <c r="P146" s="84"/>
      <c r="Q146" s="119"/>
      <c r="R146" s="706"/>
      <c r="S146" s="902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895"/>
      <c r="AC146" s="895"/>
      <c r="AD146" s="705"/>
      <c r="AE146" s="705"/>
      <c r="AF146" s="84"/>
      <c r="AG146" s="706"/>
      <c r="AH146" s="894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900"/>
      <c r="B147" s="298">
        <v>0</v>
      </c>
      <c r="C147" s="132" t="s">
        <v>1236</v>
      </c>
      <c r="D147" s="891" t="s">
        <v>1215</v>
      </c>
      <c r="E147" s="891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M147:O147" si="114">AVERAGE(M135:M146)</f>
        <v>17.777777777777779</v>
      </c>
      <c r="N147" s="284">
        <f t="shared" si="114"/>
        <v>1355.7308641333241</v>
      </c>
      <c r="O147" s="285">
        <f t="shared" si="114"/>
        <v>76.617526201493462</v>
      </c>
      <c r="P147" s="81">
        <f t="shared" ref="P147:P148" si="115">M147-J147</f>
        <v>0.22222222222222143</v>
      </c>
      <c r="Q147" s="178">
        <f t="shared" ref="Q147:Q148" si="116">O147-L147</f>
        <v>-7.9495245954334877</v>
      </c>
      <c r="R147" s="300">
        <f t="shared" ref="R147:R148" si="117">O147/L147</f>
        <v>0.90599737698642357</v>
      </c>
      <c r="S147" s="903"/>
      <c r="T147" s="232"/>
      <c r="U147" s="232"/>
      <c r="V147" s="86"/>
      <c r="W147" s="717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0</v>
      </c>
      <c r="AE147" s="139">
        <f>SUM(AE135:AE146)</f>
        <v>1</v>
      </c>
      <c r="AF147" s="240">
        <f t="shared" si="69"/>
        <v>-117.60246920000918</v>
      </c>
      <c r="AG147" s="301">
        <f t="shared" si="70"/>
        <v>0.92017931954750509</v>
      </c>
      <c r="AH147" s="894"/>
    </row>
    <row r="148" spans="1:37" ht="19.2" customHeight="1">
      <c r="A148" s="906" t="s">
        <v>1237</v>
      </c>
      <c r="B148" s="705" t="s">
        <v>165</v>
      </c>
      <c r="C148" s="156"/>
      <c r="D148" s="211" t="s">
        <v>153</v>
      </c>
      <c r="E148" s="72"/>
      <c r="F148" s="174">
        <v>28.57</v>
      </c>
      <c r="G148" s="85">
        <v>1409</v>
      </c>
      <c r="H148" s="116">
        <f t="shared" ref="H148:H172" si="118">F148*G148</f>
        <v>40255.129999999997</v>
      </c>
      <c r="I148" s="302"/>
      <c r="J148" s="129">
        <v>8</v>
      </c>
      <c r="K148" s="85">
        <v>1500</v>
      </c>
      <c r="L148" s="118">
        <v>187.5</v>
      </c>
      <c r="M148" s="129">
        <v>8</v>
      </c>
      <c r="N148" s="74">
        <f t="shared" ref="N148" si="119">G148/W148*60</f>
        <v>1537.0909090909101</v>
      </c>
      <c r="O148" s="77">
        <f t="shared" ref="O148" si="120">N148/M148</f>
        <v>192.13636363636377</v>
      </c>
      <c r="P148" s="78">
        <f t="shared" si="115"/>
        <v>0</v>
      </c>
      <c r="Q148" s="79">
        <f t="shared" si="116"/>
        <v>4.6363636363637681</v>
      </c>
      <c r="R148" s="709">
        <f t="shared" si="117"/>
        <v>1.0247272727272734</v>
      </c>
      <c r="S148" s="907">
        <f>R160</f>
        <v>1.0247272727272734</v>
      </c>
      <c r="T148" s="288">
        <v>0.70833333333333337</v>
      </c>
      <c r="U148" s="198">
        <v>0.74652777777777779</v>
      </c>
      <c r="V148" s="707">
        <v>5</v>
      </c>
      <c r="W148" s="717">
        <f>(U148-T148)*24*60</f>
        <v>54.999999999999964</v>
      </c>
      <c r="X148" s="83"/>
      <c r="Y148" s="83"/>
      <c r="Z148" s="84"/>
      <c r="AA148" s="84"/>
      <c r="AB148" s="895"/>
      <c r="AC148" s="895"/>
      <c r="AD148" s="705"/>
      <c r="AE148" s="705"/>
      <c r="AF148" s="78">
        <f t="shared" si="69"/>
        <v>37.090909090910145</v>
      </c>
      <c r="AG148" s="160">
        <f t="shared" si="70"/>
        <v>1.0247272727272734</v>
      </c>
      <c r="AH148" s="894">
        <f>AG160</f>
        <v>1.0247272727272734</v>
      </c>
    </row>
    <row r="149" spans="1:37" ht="19.2" customHeight="1">
      <c r="A149" s="906"/>
      <c r="B149" s="705">
        <v>0</v>
      </c>
      <c r="C149" s="258"/>
      <c r="D149" s="292"/>
      <c r="E149" s="90"/>
      <c r="F149" s="174" t="s">
        <v>161</v>
      </c>
      <c r="G149" s="85"/>
      <c r="H149" s="116">
        <f t="shared" si="118"/>
        <v>0</v>
      </c>
      <c r="I149" s="302"/>
      <c r="J149" s="129"/>
      <c r="K149" s="85"/>
      <c r="L149" s="118"/>
      <c r="M149" s="129"/>
      <c r="N149" s="74"/>
      <c r="O149" s="77"/>
      <c r="P149" s="78"/>
      <c r="Q149" s="79"/>
      <c r="R149" s="709"/>
      <c r="S149" s="908"/>
      <c r="T149" s="288"/>
      <c r="U149" s="198"/>
      <c r="V149" s="707"/>
      <c r="W149" s="717">
        <f t="shared" ref="W149:W159" si="121">(U149-T149)*24*60</f>
        <v>0</v>
      </c>
      <c r="X149" s="83"/>
      <c r="Y149" s="83"/>
      <c r="Z149" s="84"/>
      <c r="AA149" s="84"/>
      <c r="AB149" s="895"/>
      <c r="AC149" s="895"/>
      <c r="AD149" s="705"/>
      <c r="AE149" s="705"/>
      <c r="AF149" s="78">
        <f t="shared" si="69"/>
        <v>0</v>
      </c>
      <c r="AG149" s="160" t="e">
        <f t="shared" si="70"/>
        <v>#DIV/0!</v>
      </c>
      <c r="AH149" s="896"/>
    </row>
    <row r="150" spans="1:37" ht="19.2" customHeight="1">
      <c r="A150" s="906"/>
      <c r="B150" s="705">
        <v>0</v>
      </c>
      <c r="C150" s="258"/>
      <c r="D150" s="214"/>
      <c r="E150" s="90"/>
      <c r="F150" s="174" t="s">
        <v>161</v>
      </c>
      <c r="G150" s="85"/>
      <c r="H150" s="116">
        <f t="shared" si="118"/>
        <v>0</v>
      </c>
      <c r="I150" s="302"/>
      <c r="J150" s="129"/>
      <c r="K150" s="85"/>
      <c r="L150" s="118"/>
      <c r="M150" s="129"/>
      <c r="N150" s="74"/>
      <c r="O150" s="77"/>
      <c r="P150" s="78"/>
      <c r="Q150" s="79"/>
      <c r="R150" s="709"/>
      <c r="S150" s="908"/>
      <c r="T150" s="288"/>
      <c r="U150" s="198"/>
      <c r="V150" s="707"/>
      <c r="W150" s="717">
        <f t="shared" si="121"/>
        <v>0</v>
      </c>
      <c r="X150" s="253"/>
      <c r="Y150" s="253"/>
      <c r="Z150" s="254"/>
      <c r="AA150" s="254"/>
      <c r="AB150" s="895"/>
      <c r="AC150" s="895"/>
      <c r="AD150" s="705"/>
      <c r="AE150" s="705"/>
      <c r="AF150" s="78">
        <f t="shared" si="69"/>
        <v>0</v>
      </c>
      <c r="AG150" s="160" t="e">
        <f t="shared" si="70"/>
        <v>#DIV/0!</v>
      </c>
      <c r="AH150" s="896"/>
    </row>
    <row r="151" spans="1:37" s="255" customFormat="1" ht="19.2" customHeight="1">
      <c r="A151" s="906"/>
      <c r="B151" s="705">
        <v>0</v>
      </c>
      <c r="C151" s="258"/>
      <c r="D151" s="88"/>
      <c r="E151" s="90"/>
      <c r="F151" s="174" t="s">
        <v>161</v>
      </c>
      <c r="G151" s="85"/>
      <c r="H151" s="116">
        <f t="shared" si="118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709"/>
      <c r="S151" s="908"/>
      <c r="T151" s="288"/>
      <c r="U151" s="198"/>
      <c r="V151" s="707"/>
      <c r="W151" s="717">
        <f t="shared" si="121"/>
        <v>0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0</v>
      </c>
      <c r="AG151" s="160" t="e">
        <f t="shared" si="70"/>
        <v>#DIV/0!</v>
      </c>
      <c r="AH151" s="896"/>
    </row>
    <row r="152" spans="1:37" s="255" customFormat="1" ht="19.2" customHeight="1">
      <c r="A152" s="906"/>
      <c r="B152" s="705">
        <v>0</v>
      </c>
      <c r="C152" s="258"/>
      <c r="D152" s="88"/>
      <c r="E152" s="90"/>
      <c r="F152" s="174" t="s">
        <v>161</v>
      </c>
      <c r="G152" s="85"/>
      <c r="H152" s="116">
        <f t="shared" si="118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709"/>
      <c r="S152" s="908"/>
      <c r="T152" s="303"/>
      <c r="U152" s="232"/>
      <c r="V152" s="720"/>
      <c r="W152" s="717">
        <f t="shared" si="121"/>
        <v>0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0</v>
      </c>
      <c r="AG152" s="160" t="e">
        <f t="shared" si="70"/>
        <v>#DIV/0!</v>
      </c>
      <c r="AH152" s="896"/>
    </row>
    <row r="153" spans="1:37" s="255" customFormat="1" ht="19.2" customHeight="1">
      <c r="A153" s="906"/>
      <c r="B153" s="705">
        <v>0</v>
      </c>
      <c r="C153" s="258"/>
      <c r="D153" s="292"/>
      <c r="E153" s="90"/>
      <c r="F153" s="174" t="s">
        <v>161</v>
      </c>
      <c r="G153" s="85"/>
      <c r="H153" s="116">
        <f t="shared" si="118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709"/>
      <c r="S153" s="908"/>
      <c r="T153" s="303"/>
      <c r="U153" s="232"/>
      <c r="V153" s="720"/>
      <c r="W153" s="717">
        <f t="shared" si="121"/>
        <v>0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0</v>
      </c>
      <c r="AG153" s="160" t="e">
        <f t="shared" si="70"/>
        <v>#DIV/0!</v>
      </c>
      <c r="AH153" s="896"/>
    </row>
    <row r="154" spans="1:37" s="255" customFormat="1" ht="19.2" customHeight="1">
      <c r="A154" s="906"/>
      <c r="B154" s="705">
        <v>0</v>
      </c>
      <c r="C154" s="258"/>
      <c r="D154" s="292"/>
      <c r="E154" s="90"/>
      <c r="F154" s="174" t="s">
        <v>161</v>
      </c>
      <c r="G154" s="85"/>
      <c r="H154" s="116">
        <f t="shared" si="118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709"/>
      <c r="S154" s="908"/>
      <c r="T154" s="303"/>
      <c r="U154" s="232"/>
      <c r="V154" s="720"/>
      <c r="W154" s="717">
        <f t="shared" si="121"/>
        <v>0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0</v>
      </c>
      <c r="AG154" s="160" t="e">
        <f t="shared" si="70"/>
        <v>#DIV/0!</v>
      </c>
      <c r="AH154" s="896"/>
    </row>
    <row r="155" spans="1:37" s="255" customFormat="1" ht="19.2" customHeight="1">
      <c r="A155" s="906"/>
      <c r="B155" s="705">
        <v>0</v>
      </c>
      <c r="C155" s="258"/>
      <c r="D155" s="292"/>
      <c r="E155" s="90"/>
      <c r="F155" s="174" t="s">
        <v>161</v>
      </c>
      <c r="G155" s="85"/>
      <c r="H155" s="116">
        <f t="shared" si="118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709"/>
      <c r="S155" s="908"/>
      <c r="T155" s="303"/>
      <c r="U155" s="232"/>
      <c r="V155" s="720"/>
      <c r="W155" s="717">
        <f t="shared" si="121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709"/>
      <c r="S156" s="908"/>
      <c r="T156" s="303"/>
      <c r="U156" s="232"/>
      <c r="V156" s="720"/>
      <c r="W156" s="304">
        <f t="shared" si="121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720"/>
      <c r="W157" s="304">
        <f t="shared" si="121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720"/>
      <c r="W158" s="304">
        <f t="shared" si="121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715"/>
      <c r="N159" s="217"/>
      <c r="O159" s="262"/>
      <c r="P159" s="307"/>
      <c r="Q159" s="105"/>
      <c r="R159" s="169"/>
      <c r="S159" s="908"/>
      <c r="T159" s="303"/>
      <c r="U159" s="232"/>
      <c r="V159" s="720"/>
      <c r="W159" s="309">
        <f t="shared" si="121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1238</v>
      </c>
      <c r="D160" s="904" t="s">
        <v>1215</v>
      </c>
      <c r="E160" s="905"/>
      <c r="F160" s="98"/>
      <c r="G160" s="238"/>
      <c r="H160" s="237"/>
      <c r="I160" s="101"/>
      <c r="J160" s="311">
        <v>8</v>
      </c>
      <c r="K160" s="311">
        <v>1500</v>
      </c>
      <c r="L160" s="312">
        <v>187.5</v>
      </c>
      <c r="M160" s="311">
        <f t="shared" ref="M160:O160" si="122">AVERAGE(M148:M159)</f>
        <v>8</v>
      </c>
      <c r="N160" s="311">
        <f t="shared" si="122"/>
        <v>1537.0909090909101</v>
      </c>
      <c r="O160" s="312">
        <f t="shared" si="122"/>
        <v>192.13636363636377</v>
      </c>
      <c r="P160" s="104">
        <f t="shared" ref="P160:P165" si="123">M160-J160</f>
        <v>0</v>
      </c>
      <c r="Q160" s="105">
        <f t="shared" ref="Q160:Q165" si="124">O160-L160</f>
        <v>4.6363636363637681</v>
      </c>
      <c r="R160" s="313">
        <f>O160/L160</f>
        <v>1.0247272727272734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0</v>
      </c>
      <c r="AF160" s="104">
        <f t="shared" si="69"/>
        <v>37.090909090910145</v>
      </c>
      <c r="AG160" s="169">
        <f t="shared" si="70"/>
        <v>1.0247272727272734</v>
      </c>
      <c r="AH160" s="896"/>
    </row>
    <row r="161" spans="1:34" ht="19.2" customHeight="1">
      <c r="A161" s="893" t="s">
        <v>1239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1561</v>
      </c>
      <c r="H161" s="116">
        <f t="shared" ref="H161:H170" si="125">F161*G161</f>
        <v>47032.93</v>
      </c>
      <c r="I161" s="705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5" si="126">G161/W161*60</f>
        <v>1115.0000000000002</v>
      </c>
      <c r="O161" s="118">
        <f t="shared" ref="O161:O165" si="127">N161/M161</f>
        <v>61.944444444444457</v>
      </c>
      <c r="P161" s="84">
        <f t="shared" si="123"/>
        <v>0</v>
      </c>
      <c r="Q161" s="119">
        <f t="shared" si="124"/>
        <v>-4.7222222222222143</v>
      </c>
      <c r="R161" s="706">
        <f t="shared" ref="R161:R165" si="128">O161/L161</f>
        <v>0.92916666666666681</v>
      </c>
      <c r="S161" s="894">
        <f>R173</f>
        <v>0.92156783779412332</v>
      </c>
      <c r="T161" s="80">
        <v>0.16666666666666666</v>
      </c>
      <c r="U161" s="80">
        <v>0.22499999999999998</v>
      </c>
      <c r="V161" s="705">
        <v>5</v>
      </c>
      <c r="W161" s="120">
        <f t="shared" ref="W161:W172" si="129">(U161-T161)*24*60</f>
        <v>83.999999999999986</v>
      </c>
      <c r="X161" s="126"/>
      <c r="Y161" s="126"/>
      <c r="Z161" s="84"/>
      <c r="AA161" s="84"/>
      <c r="AB161" s="895"/>
      <c r="AC161" s="895"/>
      <c r="AD161" s="705"/>
      <c r="AE161" s="705"/>
      <c r="AF161" s="84">
        <f t="shared" si="69"/>
        <v>-84.999999999999773</v>
      </c>
      <c r="AG161" s="706">
        <f t="shared" si="70"/>
        <v>0.92916666666666681</v>
      </c>
      <c r="AH161" s="894">
        <f>AG173</f>
        <v>0.92518799452064038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2252</v>
      </c>
      <c r="H162" s="116">
        <f t="shared" si="125"/>
        <v>77085.959999999992</v>
      </c>
      <c r="I162" s="705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2179.3548387096771</v>
      </c>
      <c r="O162" s="118">
        <f t="shared" si="127"/>
        <v>167.64267990074438</v>
      </c>
      <c r="P162" s="84">
        <f t="shared" si="123"/>
        <v>0</v>
      </c>
      <c r="Q162" s="119">
        <f t="shared" si="124"/>
        <v>-5.4342431761786827</v>
      </c>
      <c r="R162" s="706">
        <f t="shared" si="128"/>
        <v>0.96860215053763432</v>
      </c>
      <c r="S162" s="894"/>
      <c r="T162" s="80">
        <v>0.2409722222222222</v>
      </c>
      <c r="U162" s="80">
        <v>0.28402777777777777</v>
      </c>
      <c r="V162" s="705">
        <v>23</v>
      </c>
      <c r="W162" s="120">
        <f t="shared" si="129"/>
        <v>62.000000000000021</v>
      </c>
      <c r="X162" s="126">
        <v>0.22916666666666666</v>
      </c>
      <c r="Y162" s="126">
        <v>0.24027777777777778</v>
      </c>
      <c r="Z162" s="84"/>
      <c r="AA162" s="84"/>
      <c r="AB162" s="895"/>
      <c r="AC162" s="895"/>
      <c r="AD162" s="705"/>
      <c r="AE162" s="705"/>
      <c r="AF162" s="84">
        <f t="shared" si="69"/>
        <v>-70.645161290322903</v>
      </c>
      <c r="AG162" s="706">
        <f t="shared" si="70"/>
        <v>0.96860215053763421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2539</v>
      </c>
      <c r="H163" s="116">
        <f t="shared" si="125"/>
        <v>86909.969999999987</v>
      </c>
      <c r="I163" s="705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2207.8260869565215</v>
      </c>
      <c r="O163" s="118">
        <f t="shared" si="127"/>
        <v>200.71146245059288</v>
      </c>
      <c r="P163" s="84">
        <f t="shared" si="123"/>
        <v>0</v>
      </c>
      <c r="Q163" s="119">
        <f t="shared" si="124"/>
        <v>-3.8339920948616566</v>
      </c>
      <c r="R163" s="706">
        <f t="shared" si="128"/>
        <v>0.98125603864734301</v>
      </c>
      <c r="S163" s="894"/>
      <c r="T163" s="80">
        <v>0.28819444444444442</v>
      </c>
      <c r="U163" s="80">
        <v>0.33611111111111108</v>
      </c>
      <c r="V163" s="705">
        <v>6</v>
      </c>
      <c r="W163" s="120">
        <f t="shared" si="129"/>
        <v>69</v>
      </c>
      <c r="X163" s="126"/>
      <c r="Y163" s="126"/>
      <c r="Z163" s="84"/>
      <c r="AA163" s="84"/>
      <c r="AB163" s="895"/>
      <c r="AC163" s="895"/>
      <c r="AD163" s="705"/>
      <c r="AE163" s="705"/>
      <c r="AF163" s="84">
        <f t="shared" si="69"/>
        <v>-42.173913043478478</v>
      </c>
      <c r="AG163" s="706">
        <f t="shared" si="70"/>
        <v>0.9812560386473429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3024.4500000000003</v>
      </c>
      <c r="H164" s="116">
        <f t="shared" si="125"/>
        <v>110120.2245</v>
      </c>
      <c r="I164" s="705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2452.2567567567576</v>
      </c>
      <c r="O164" s="118">
        <f t="shared" si="127"/>
        <v>245.22567567567575</v>
      </c>
      <c r="P164" s="84">
        <f t="shared" si="123"/>
        <v>0</v>
      </c>
      <c r="Q164" s="119">
        <f t="shared" si="124"/>
        <v>-31.674324324324232</v>
      </c>
      <c r="R164" s="706">
        <f t="shared" si="128"/>
        <v>0.88561096307575216</v>
      </c>
      <c r="S164" s="894"/>
      <c r="T164" s="80">
        <v>0.34097222222222218</v>
      </c>
      <c r="U164" s="80">
        <v>0.39236111111111105</v>
      </c>
      <c r="V164" s="705">
        <v>7</v>
      </c>
      <c r="W164" s="120">
        <f t="shared" si="129"/>
        <v>73.999999999999972</v>
      </c>
      <c r="X164" s="126"/>
      <c r="Y164" s="126"/>
      <c r="Z164" s="84"/>
      <c r="AA164" s="84"/>
      <c r="AB164" s="895"/>
      <c r="AC164" s="895"/>
      <c r="AD164" s="705"/>
      <c r="AE164" s="705"/>
      <c r="AF164" s="84">
        <f>N164-K164</f>
        <v>-316.74324324324243</v>
      </c>
      <c r="AG164" s="706">
        <f>N164/K164</f>
        <v>0.88561096307575216</v>
      </c>
      <c r="AH164" s="894"/>
    </row>
    <row r="165" spans="1:34" ht="19.2" customHeight="1">
      <c r="A165" s="893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1628.55</v>
      </c>
      <c r="H165" s="116">
        <f t="shared" si="125"/>
        <v>59295.505499999992</v>
      </c>
      <c r="I165" s="705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2442.8249999999989</v>
      </c>
      <c r="O165" s="118">
        <f t="shared" si="127"/>
        <v>244.28249999999989</v>
      </c>
      <c r="P165" s="84">
        <f t="shared" si="123"/>
        <v>0</v>
      </c>
      <c r="Q165" s="119">
        <f t="shared" si="124"/>
        <v>-32.617500000000092</v>
      </c>
      <c r="R165" s="706">
        <f t="shared" si="128"/>
        <v>0.8822047670639217</v>
      </c>
      <c r="S165" s="894"/>
      <c r="T165" s="80">
        <v>0.4326388888888888</v>
      </c>
      <c r="U165" s="80">
        <v>0.46041666666666659</v>
      </c>
      <c r="V165" s="705">
        <v>5</v>
      </c>
      <c r="W165" s="120">
        <f t="shared" si="129"/>
        <v>40.000000000000014</v>
      </c>
      <c r="X165" s="126"/>
      <c r="Y165" s="126"/>
      <c r="Z165" s="84"/>
      <c r="AA165" s="84"/>
      <c r="AB165" s="895"/>
      <c r="AC165" s="895"/>
      <c r="AD165" s="705"/>
      <c r="AE165" s="705"/>
      <c r="AF165" s="84">
        <f>N165-K165</f>
        <v>-326.17500000000109</v>
      </c>
      <c r="AG165" s="706">
        <f>N165/K165</f>
        <v>0.88220476706392159</v>
      </c>
      <c r="AH165" s="894"/>
    </row>
    <row r="166" spans="1:34" ht="19.2" customHeight="1">
      <c r="A166" s="893"/>
      <c r="B166" s="156">
        <v>0</v>
      </c>
      <c r="C166" s="156"/>
      <c r="D166" s="113"/>
      <c r="E166" s="114"/>
      <c r="F166" s="170" t="s">
        <v>161</v>
      </c>
      <c r="G166" s="85"/>
      <c r="H166" s="116">
        <f t="shared" si="125"/>
        <v>0</v>
      </c>
      <c r="I166" s="705"/>
      <c r="J166" s="129"/>
      <c r="K166" s="85"/>
      <c r="L166" s="118"/>
      <c r="M166" s="129"/>
      <c r="N166" s="85"/>
      <c r="O166" s="118"/>
      <c r="P166" s="84"/>
      <c r="Q166" s="119"/>
      <c r="R166" s="706"/>
      <c r="S166" s="894"/>
      <c r="T166" s="80"/>
      <c r="U166" s="80"/>
      <c r="V166" s="705"/>
      <c r="W166" s="120">
        <f t="shared" si="129"/>
        <v>0</v>
      </c>
      <c r="X166" s="126"/>
      <c r="Y166" s="126"/>
      <c r="Z166" s="84"/>
      <c r="AA166" s="84"/>
      <c r="AB166" s="895"/>
      <c r="AC166" s="895"/>
      <c r="AD166" s="705"/>
      <c r="AE166" s="705"/>
      <c r="AF166" s="84">
        <f>N166-K166</f>
        <v>0</v>
      </c>
      <c r="AG166" s="706" t="e">
        <f>N166/K166</f>
        <v>#DIV/0!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5"/>
        <v>0</v>
      </c>
      <c r="I167" s="705"/>
      <c r="J167" s="129"/>
      <c r="K167" s="85"/>
      <c r="L167" s="118"/>
      <c r="M167" s="129"/>
      <c r="N167" s="85"/>
      <c r="O167" s="118"/>
      <c r="P167" s="84"/>
      <c r="Q167" s="119"/>
      <c r="R167" s="706"/>
      <c r="S167" s="894"/>
      <c r="T167" s="80"/>
      <c r="U167" s="80"/>
      <c r="V167" s="705"/>
      <c r="W167" s="120">
        <f t="shared" si="129"/>
        <v>0</v>
      </c>
      <c r="X167" s="126"/>
      <c r="Y167" s="126"/>
      <c r="Z167" s="84"/>
      <c r="AA167" s="84"/>
      <c r="AB167" s="895"/>
      <c r="AC167" s="895"/>
      <c r="AD167" s="705"/>
      <c r="AE167" s="705"/>
      <c r="AF167" s="84">
        <f t="shared" si="69"/>
        <v>0</v>
      </c>
      <c r="AG167" s="706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705"/>
      <c r="J168" s="129"/>
      <c r="K168" s="85"/>
      <c r="L168" s="118"/>
      <c r="M168" s="129"/>
      <c r="N168" s="85"/>
      <c r="O168" s="118"/>
      <c r="P168" s="84"/>
      <c r="Q168" s="119"/>
      <c r="R168" s="706"/>
      <c r="S168" s="894"/>
      <c r="T168" s="80"/>
      <c r="U168" s="80"/>
      <c r="V168" s="705"/>
      <c r="W168" s="120">
        <f t="shared" si="129"/>
        <v>0</v>
      </c>
      <c r="X168" s="126"/>
      <c r="Y168" s="126"/>
      <c r="Z168" s="84"/>
      <c r="AA168" s="84"/>
      <c r="AB168" s="895"/>
      <c r="AC168" s="895"/>
      <c r="AD168" s="705"/>
      <c r="AE168" s="705"/>
      <c r="AF168" s="84">
        <f t="shared" si="69"/>
        <v>0</v>
      </c>
      <c r="AG168" s="706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705"/>
      <c r="J169" s="129"/>
      <c r="K169" s="85"/>
      <c r="L169" s="118"/>
      <c r="M169" s="129"/>
      <c r="N169" s="85"/>
      <c r="O169" s="118"/>
      <c r="P169" s="84"/>
      <c r="Q169" s="119"/>
      <c r="R169" s="706"/>
      <c r="S169" s="894"/>
      <c r="T169" s="80"/>
      <c r="U169" s="80"/>
      <c r="V169" s="705"/>
      <c r="W169" s="120">
        <f t="shared" si="129"/>
        <v>0</v>
      </c>
      <c r="X169" s="126"/>
      <c r="Y169" s="126"/>
      <c r="Z169" s="84"/>
      <c r="AA169" s="84"/>
      <c r="AB169" s="895"/>
      <c r="AC169" s="895"/>
      <c r="AD169" s="705"/>
      <c r="AE169" s="705"/>
      <c r="AF169" s="84">
        <f t="shared" si="69"/>
        <v>0</v>
      </c>
      <c r="AG169" s="706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705"/>
      <c r="J170" s="129"/>
      <c r="K170" s="85"/>
      <c r="L170" s="118"/>
      <c r="M170" s="129"/>
      <c r="N170" s="85"/>
      <c r="O170" s="118"/>
      <c r="P170" s="84"/>
      <c r="Q170" s="119"/>
      <c r="R170" s="706"/>
      <c r="S170" s="894"/>
      <c r="T170" s="80"/>
      <c r="U170" s="80"/>
      <c r="V170" s="705"/>
      <c r="W170" s="120">
        <f t="shared" si="129"/>
        <v>0</v>
      </c>
      <c r="X170" s="126"/>
      <c r="Y170" s="126"/>
      <c r="Z170" s="84"/>
      <c r="AA170" s="84"/>
      <c r="AB170" s="895"/>
      <c r="AC170" s="895"/>
      <c r="AD170" s="705"/>
      <c r="AE170" s="705"/>
      <c r="AF170" s="84">
        <f t="shared" si="69"/>
        <v>0</v>
      </c>
      <c r="AG170" s="706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705"/>
      <c r="J171" s="129"/>
      <c r="K171" s="85"/>
      <c r="L171" s="118"/>
      <c r="M171" s="129"/>
      <c r="N171" s="85"/>
      <c r="O171" s="118"/>
      <c r="P171" s="84"/>
      <c r="Q171" s="119"/>
      <c r="R171" s="706"/>
      <c r="S171" s="894"/>
      <c r="T171" s="80"/>
      <c r="U171" s="80"/>
      <c r="V171" s="705"/>
      <c r="W171" s="120">
        <f t="shared" si="129"/>
        <v>0</v>
      </c>
      <c r="X171" s="126"/>
      <c r="Y171" s="126"/>
      <c r="Z171" s="84"/>
      <c r="AA171" s="84"/>
      <c r="AB171" s="895"/>
      <c r="AC171" s="895"/>
      <c r="AD171" s="705"/>
      <c r="AE171" s="705"/>
      <c r="AF171" s="84"/>
      <c r="AG171" s="706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705"/>
      <c r="J172" s="129"/>
      <c r="K172" s="85"/>
      <c r="L172" s="118"/>
      <c r="M172" s="129"/>
      <c r="N172" s="85"/>
      <c r="O172" s="118"/>
      <c r="P172" s="84"/>
      <c r="Q172" s="119"/>
      <c r="R172" s="706"/>
      <c r="S172" s="894"/>
      <c r="T172" s="80"/>
      <c r="U172" s="80"/>
      <c r="V172" s="705"/>
      <c r="W172" s="120">
        <f t="shared" si="129"/>
        <v>0</v>
      </c>
      <c r="X172" s="126"/>
      <c r="Y172" s="126"/>
      <c r="Z172" s="84"/>
      <c r="AA172" s="84"/>
      <c r="AB172" s="895"/>
      <c r="AC172" s="895"/>
      <c r="AD172" s="705"/>
      <c r="AE172" s="705"/>
      <c r="AF172" s="84"/>
      <c r="AG172" s="706"/>
      <c r="AH172" s="894"/>
    </row>
    <row r="173" spans="1:34" ht="19.2" customHeight="1">
      <c r="A173" s="893"/>
      <c r="B173" s="156">
        <v>0</v>
      </c>
      <c r="C173" s="132" t="s">
        <v>1240</v>
      </c>
      <c r="D173" s="891" t="s">
        <v>1215</v>
      </c>
      <c r="E173" s="891"/>
      <c r="F173" s="133"/>
      <c r="G173" s="103"/>
      <c r="H173" s="134"/>
      <c r="I173" s="135"/>
      <c r="J173" s="103">
        <v>12.4</v>
      </c>
      <c r="K173" s="103">
        <v>2247.6</v>
      </c>
      <c r="L173" s="136">
        <v>199.61780885780882</v>
      </c>
      <c r="M173" s="103">
        <f t="shared" ref="M173:O173" si="130">AVERAGE(M161:M172)</f>
        <v>12.4</v>
      </c>
      <c r="N173" s="103">
        <f t="shared" si="130"/>
        <v>2079.4525364845913</v>
      </c>
      <c r="O173" s="136">
        <f t="shared" si="130"/>
        <v>183.96135249429148</v>
      </c>
      <c r="P173" s="84">
        <f>M173-J173</f>
        <v>0</v>
      </c>
      <c r="Q173" s="119">
        <f>O173-L173</f>
        <v>-15.65645636351735</v>
      </c>
      <c r="R173" s="137">
        <f>O173/L173</f>
        <v>0.92156783779412332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0</v>
      </c>
      <c r="AE173" s="139">
        <f>SUM(AE161:AE172)</f>
        <v>0</v>
      </c>
      <c r="AF173" s="84">
        <f t="shared" si="69"/>
        <v>-168.14746351540862</v>
      </c>
      <c r="AG173" s="706">
        <f t="shared" si="70"/>
        <v>0.92518799452064038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1363</v>
      </c>
      <c r="E3" s="827"/>
      <c r="F3" s="816" t="s">
        <v>2</v>
      </c>
      <c r="G3" s="777"/>
      <c r="H3" s="828">
        <v>245452.74</v>
      </c>
      <c r="I3" s="829"/>
      <c r="J3" s="816" t="s">
        <v>3</v>
      </c>
      <c r="K3" s="777"/>
      <c r="L3" s="821">
        <v>7585429.6835631058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436.99128747731999</v>
      </c>
      <c r="G6" s="818"/>
      <c r="H6" s="796">
        <f>AVERAGE(D13:P13,Q13)</f>
        <v>139.38007685805735</v>
      </c>
      <c r="I6" s="797"/>
      <c r="J6" s="796">
        <f>AVERAGE(D30:F30,G30:H30)</f>
        <v>815.38442899762242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5</v>
      </c>
      <c r="Q6" s="785">
        <v>2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386.25322479033281</v>
      </c>
      <c r="G7" s="789"/>
      <c r="H7" s="790">
        <f>AVERAGE(D14:P14,Q14)</f>
        <v>126.16062839790467</v>
      </c>
      <c r="I7" s="791"/>
      <c r="J7" s="790">
        <f>AVERAGE(D31:F31,G31:H31)</f>
        <v>717.46036608956172</v>
      </c>
      <c r="K7" s="791"/>
      <c r="L7" s="792">
        <f>AVERAGE(J31:M31)</f>
        <v>882.56838553979514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0.89241773443950312</v>
      </c>
      <c r="G8" s="795"/>
      <c r="H8" s="794">
        <f>AVERAGE(D15:O15,P15:Q15)</f>
        <v>0.90133022104094707</v>
      </c>
      <c r="I8" s="795"/>
      <c r="J8" s="794">
        <f>AVERAGE(D32:F32,G32:H32)</f>
        <v>0.87887955163722675</v>
      </c>
      <c r="K8" s="795"/>
      <c r="L8" s="794">
        <f>AVERAGE(J32:M32)</f>
        <v>0.87814675983729384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128.46361000540568</v>
      </c>
      <c r="E13" s="18">
        <v>104.65996732026144</v>
      </c>
      <c r="F13" s="18">
        <v>119.4376075993723</v>
      </c>
      <c r="G13" s="18">
        <v>281.61904761904759</v>
      </c>
      <c r="H13" s="18">
        <v>232.14285714285714</v>
      </c>
      <c r="I13" s="18">
        <v>83.968524251805988</v>
      </c>
      <c r="J13" s="18">
        <v>117.66433239962653</v>
      </c>
      <c r="K13" s="18">
        <v>79.367622871517028</v>
      </c>
      <c r="L13" s="18">
        <v>100.62966364775575</v>
      </c>
      <c r="M13" s="18">
        <v>81.682983500417706</v>
      </c>
      <c r="N13" s="18">
        <v>84.567050796926949</v>
      </c>
      <c r="O13" s="18">
        <v>187.5</v>
      </c>
      <c r="P13" s="18">
        <v>199.61780885780882</v>
      </c>
      <c r="Q13" s="20">
        <v>150</v>
      </c>
    </row>
    <row r="14" spans="2:17" ht="39.9" customHeight="1">
      <c r="B14" s="769"/>
      <c r="C14" s="13" t="s">
        <v>60</v>
      </c>
      <c r="D14" s="18">
        <v>112.542935753837</v>
      </c>
      <c r="E14" s="18">
        <v>91.161973718799004</v>
      </c>
      <c r="F14" s="18">
        <v>109.90130738417209</v>
      </c>
      <c r="G14" s="18">
        <v>250.29643478064528</v>
      </c>
      <c r="H14" s="18">
        <v>223.53325600981532</v>
      </c>
      <c r="I14" s="18">
        <v>74.940509702563887</v>
      </c>
      <c r="J14" s="18">
        <v>96.518826057767583</v>
      </c>
      <c r="K14" s="18">
        <v>66.641994145840059</v>
      </c>
      <c r="L14" s="18">
        <v>88.860997065820641</v>
      </c>
      <c r="M14" s="18">
        <v>77.854879306843344</v>
      </c>
      <c r="N14" s="18">
        <v>76.804795171961729</v>
      </c>
      <c r="O14" s="18">
        <v>153.58064516129045</v>
      </c>
      <c r="P14" s="18">
        <v>185.25468775575368</v>
      </c>
      <c r="Q14" s="8">
        <v>158.3555555555555</v>
      </c>
    </row>
    <row r="15" spans="2:17" ht="39.9" customHeight="1">
      <c r="B15" s="770"/>
      <c r="C15" s="28" t="s">
        <v>61</v>
      </c>
      <c r="D15" s="9">
        <f t="shared" ref="D15:Q15" si="0">D14/D13</f>
        <v>0.87606860611422366</v>
      </c>
      <c r="E15" s="9">
        <f t="shared" si="0"/>
        <v>0.87103002277691977</v>
      </c>
      <c r="F15" s="9">
        <f t="shared" si="0"/>
        <v>0.92015663737013487</v>
      </c>
      <c r="G15" s="9">
        <f t="shared" si="0"/>
        <v>0.88877665376962323</v>
      </c>
      <c r="H15" s="9">
        <f t="shared" si="0"/>
        <v>0.96291248742689672</v>
      </c>
      <c r="I15" s="9">
        <f t="shared" si="0"/>
        <v>0.89248334861562217</v>
      </c>
      <c r="J15" s="9">
        <f t="shared" si="0"/>
        <v>0.82028958214761383</v>
      </c>
      <c r="K15" s="9">
        <f t="shared" si="0"/>
        <v>0.83966221659079243</v>
      </c>
      <c r="L15" s="9">
        <f t="shared" si="0"/>
        <v>0.88304972753232913</v>
      </c>
      <c r="M15" s="9">
        <f t="shared" si="0"/>
        <v>0.95313461838040248</v>
      </c>
      <c r="N15" s="9">
        <f t="shared" si="0"/>
        <v>0.90821182065808437</v>
      </c>
      <c r="O15" s="9">
        <f t="shared" si="0"/>
        <v>0.81909677419354909</v>
      </c>
      <c r="P15" s="30">
        <f t="shared" si="0"/>
        <v>0.92804689529336415</v>
      </c>
      <c r="Q15" s="10">
        <f t="shared" si="0"/>
        <v>1.0557037037037034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0.2986111111111111</v>
      </c>
    </row>
    <row r="17" spans="2:23" ht="22.8" customHeight="1">
      <c r="B17" s="772"/>
      <c r="C17" s="28" t="s">
        <v>36</v>
      </c>
      <c r="D17" s="11">
        <v>0.64652777777777781</v>
      </c>
      <c r="E17" s="11">
        <v>0.59999999999999987</v>
      </c>
      <c r="F17" s="11">
        <v>0.60902777777777783</v>
      </c>
      <c r="G17" s="11">
        <v>0.6201388888888888</v>
      </c>
      <c r="H17" s="11">
        <v>0.60972222222222228</v>
      </c>
      <c r="I17" s="11">
        <v>0.64999999999999991</v>
      </c>
      <c r="J17" s="11">
        <v>0.70347222222222205</v>
      </c>
      <c r="K17" s="11">
        <v>0.69583333333333297</v>
      </c>
      <c r="L17" s="11">
        <v>0.93402777777777757</v>
      </c>
      <c r="M17" s="11">
        <v>0.96388888888888891</v>
      </c>
      <c r="N17" s="11">
        <v>0.93263888888888891</v>
      </c>
      <c r="O17" s="21">
        <v>0.75138888888888888</v>
      </c>
      <c r="P17" s="11">
        <v>0.4993055555555555</v>
      </c>
      <c r="Q17" s="31">
        <v>0.54166666666666663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 t="s">
        <v>15</v>
      </c>
      <c r="E20" s="33">
        <v>1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 t="s">
        <v>15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776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18.833333333333332</v>
      </c>
      <c r="E22" s="35">
        <v>17.166666666666668</v>
      </c>
      <c r="F22" s="35">
        <v>14.833333333333334</v>
      </c>
      <c r="G22" s="35">
        <v>7.333333333333333</v>
      </c>
      <c r="H22" s="35">
        <v>6.5</v>
      </c>
      <c r="I22" s="35">
        <v>17.833333333333332</v>
      </c>
      <c r="J22" s="35">
        <v>15.285714285714286</v>
      </c>
      <c r="K22" s="35">
        <v>18.375</v>
      </c>
      <c r="L22" s="35">
        <v>16.125</v>
      </c>
      <c r="M22" s="35">
        <v>18.75</v>
      </c>
      <c r="N22" s="35">
        <v>17.777777777777779</v>
      </c>
      <c r="O22" s="35">
        <v>10</v>
      </c>
      <c r="P22" s="35">
        <v>12.4</v>
      </c>
      <c r="Q22" s="36">
        <v>10.75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69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222.22222222222223</v>
      </c>
      <c r="E30" s="695">
        <v>916.66666666666663</v>
      </c>
      <c r="F30" s="18">
        <v>853.44827586206895</v>
      </c>
      <c r="G30" s="18">
        <v>939.13043478260863</v>
      </c>
      <c r="H30" s="694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193.69956140350871</v>
      </c>
      <c r="E31" s="7">
        <v>824.98206252811508</v>
      </c>
      <c r="F31" s="7">
        <v>753.10299520167916</v>
      </c>
      <c r="G31" s="7">
        <v>810.06831322272626</v>
      </c>
      <c r="H31" s="694">
        <v>1005.4488980917796</v>
      </c>
      <c r="I31" s="403">
        <v>0</v>
      </c>
      <c r="J31" s="7">
        <v>827.16071428571399</v>
      </c>
      <c r="K31" s="7">
        <v>824.38571428571504</v>
      </c>
      <c r="L31" s="7">
        <v>900.24523809523794</v>
      </c>
      <c r="M31" s="8">
        <v>978.48187549251361</v>
      </c>
      <c r="N31" s="27"/>
      <c r="O31" s="27"/>
      <c r="P31" s="27"/>
      <c r="Q31" s="27"/>
    </row>
    <row r="32" spans="2:23" ht="39.9" customHeight="1">
      <c r="B32" s="770"/>
      <c r="C32" s="693" t="s">
        <v>61</v>
      </c>
      <c r="D32" s="44">
        <f t="shared" ref="D32:M32" si="1">D31/D30</f>
        <v>0.87164802631578919</v>
      </c>
      <c r="E32" s="9">
        <f t="shared" si="1"/>
        <v>0.8999804318488529</v>
      </c>
      <c r="F32" s="9">
        <f t="shared" si="1"/>
        <v>0.88242371154944221</v>
      </c>
      <c r="G32" s="9">
        <f t="shared" si="1"/>
        <v>0.86257274093160674</v>
      </c>
      <c r="H32" s="9">
        <f t="shared" si="1"/>
        <v>0.87777284754044249</v>
      </c>
      <c r="I32" s="43">
        <f t="shared" si="1"/>
        <v>0</v>
      </c>
      <c r="J32" s="9">
        <f t="shared" si="1"/>
        <v>0.87729166666666636</v>
      </c>
      <c r="K32" s="9">
        <f t="shared" si="1"/>
        <v>0.8743484848484856</v>
      </c>
      <c r="L32" s="9">
        <f t="shared" si="1"/>
        <v>0.90024523809523793</v>
      </c>
      <c r="M32" s="10">
        <f t="shared" si="1"/>
        <v>0.86070164973878505</v>
      </c>
      <c r="N32" s="27"/>
      <c r="O32" s="27"/>
      <c r="P32" s="27"/>
      <c r="Q32" s="27"/>
    </row>
    <row r="33" spans="2:17" ht="28.8" customHeight="1">
      <c r="B33" s="771" t="s">
        <v>62</v>
      </c>
      <c r="C33" s="693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2964.0000000000105</v>
      </c>
      <c r="H33" s="31">
        <v>0.18055555555555555</v>
      </c>
      <c r="I33" s="45">
        <v>0</v>
      </c>
      <c r="J33" s="11">
        <v>0.72361111111111109</v>
      </c>
      <c r="K33" s="11">
        <v>0.72291666666666676</v>
      </c>
      <c r="L33" s="11">
        <v>0.72361111111111109</v>
      </c>
      <c r="M33" s="12">
        <v>0.72152777777777777</v>
      </c>
      <c r="N33" s="27"/>
      <c r="O33" s="27"/>
      <c r="P33" s="27"/>
      <c r="Q33" s="27"/>
    </row>
    <row r="34" spans="2:17" ht="28.8" customHeight="1">
      <c r="B34" s="772"/>
      <c r="C34" s="693" t="s">
        <v>36</v>
      </c>
      <c r="D34" s="45">
        <v>0.2951388888888889</v>
      </c>
      <c r="E34" s="11">
        <v>0.3354166666666667</v>
      </c>
      <c r="F34" s="11">
        <v>0.28611111111111115</v>
      </c>
      <c r="G34" s="11">
        <v>1037.6470588235281</v>
      </c>
      <c r="H34" s="31">
        <v>0.41736111111111113</v>
      </c>
      <c r="I34" s="22">
        <v>0</v>
      </c>
      <c r="J34" s="11">
        <v>0.79166666666666663</v>
      </c>
      <c r="K34" s="11">
        <v>0.94097222222222221</v>
      </c>
      <c r="L34" s="11">
        <v>0.97222222222222221</v>
      </c>
      <c r="M34" s="12">
        <v>1.1041666666666667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7" zoomScale="80" zoomScaleNormal="80" workbookViewId="0">
      <selection activeCell="W59" sqref="W5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1296</v>
      </c>
      <c r="B1" s="320"/>
      <c r="C1" s="321"/>
      <c r="D1" s="322" t="s">
        <v>1297</v>
      </c>
      <c r="E1" s="323">
        <f>SUM(G5:G124)</f>
        <v>97474</v>
      </c>
      <c r="F1" s="324" t="s">
        <v>3</v>
      </c>
      <c r="G1" s="325">
        <f>SUM(H5:H124)</f>
        <v>1790063.9525974025</v>
      </c>
      <c r="H1" s="326" t="s">
        <v>1298</v>
      </c>
      <c r="I1" s="327">
        <f>+J16+J64+J24+J38+J51+J81+J100+J91+J57+J124+J111</f>
        <v>48.81666666666667</v>
      </c>
      <c r="J1" s="871" t="s">
        <v>1299</v>
      </c>
      <c r="K1" s="872"/>
      <c r="L1" s="873"/>
      <c r="M1" s="871" t="s">
        <v>1300</v>
      </c>
      <c r="N1" s="872"/>
      <c r="O1" s="872"/>
      <c r="P1" s="872"/>
      <c r="Q1" s="872"/>
      <c r="R1" s="873"/>
    </row>
    <row r="2" spans="1:18" ht="26.25" customHeight="1" thickBot="1">
      <c r="A2" s="877" t="s">
        <v>1301</v>
      </c>
      <c r="B2" s="878"/>
      <c r="C2" s="329"/>
      <c r="D2" s="698" t="s">
        <v>1302</v>
      </c>
      <c r="E2" s="330">
        <f>AVERAGE(L16,L24,L38,L51,L100,L111,L91)</f>
        <v>640.27597733650362</v>
      </c>
      <c r="F2" s="331" t="s">
        <v>80</v>
      </c>
      <c r="G2" s="332">
        <f>G1/E1</f>
        <v>18.36452749038105</v>
      </c>
      <c r="H2" s="333" t="s">
        <v>1303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1304</v>
      </c>
      <c r="B3" s="881" t="s">
        <v>1305</v>
      </c>
      <c r="C3" s="700"/>
      <c r="D3" s="882" t="s">
        <v>1306</v>
      </c>
      <c r="E3" s="882"/>
      <c r="F3" s="883" t="s">
        <v>83</v>
      </c>
      <c r="G3" s="884" t="s">
        <v>1307</v>
      </c>
      <c r="H3" s="885" t="s">
        <v>1308</v>
      </c>
      <c r="I3" s="886" t="s">
        <v>1309</v>
      </c>
      <c r="J3" s="859" t="s">
        <v>1310</v>
      </c>
      <c r="K3" s="861" t="s">
        <v>1311</v>
      </c>
      <c r="L3" s="863" t="s">
        <v>1302</v>
      </c>
      <c r="M3" s="888" t="s">
        <v>88</v>
      </c>
      <c r="N3" s="888"/>
      <c r="O3" s="859" t="s">
        <v>168</v>
      </c>
      <c r="P3" s="889" t="s">
        <v>1312</v>
      </c>
      <c r="Q3" s="859" t="s">
        <v>1313</v>
      </c>
      <c r="R3" s="859"/>
    </row>
    <row r="4" spans="1:18" ht="15.75" customHeight="1">
      <c r="A4" s="880"/>
      <c r="B4" s="881"/>
      <c r="C4" s="700"/>
      <c r="D4" s="882"/>
      <c r="E4" s="882"/>
      <c r="F4" s="883"/>
      <c r="G4" s="884"/>
      <c r="H4" s="885"/>
      <c r="I4" s="887"/>
      <c r="J4" s="860"/>
      <c r="K4" s="862"/>
      <c r="L4" s="864"/>
      <c r="M4" s="697" t="s">
        <v>90</v>
      </c>
      <c r="N4" s="697" t="s">
        <v>91</v>
      </c>
      <c r="O4" s="860"/>
      <c r="P4" s="890"/>
      <c r="Q4" s="335" t="s">
        <v>1314</v>
      </c>
      <c r="R4" s="335" t="s">
        <v>1315</v>
      </c>
    </row>
    <row r="5" spans="1:18">
      <c r="A5" s="865" t="s">
        <v>1316</v>
      </c>
      <c r="B5" s="336" t="s">
        <v>189</v>
      </c>
      <c r="C5" s="336"/>
      <c r="D5" s="337" t="s">
        <v>169</v>
      </c>
      <c r="E5" s="338"/>
      <c r="F5" s="339">
        <v>25.64</v>
      </c>
      <c r="G5" s="415">
        <v>1039</v>
      </c>
      <c r="H5" s="340">
        <f>F5*G5</f>
        <v>26639.96</v>
      </c>
      <c r="I5" s="702"/>
      <c r="J5" s="341">
        <v>10</v>
      </c>
      <c r="K5" s="342">
        <f t="shared" ref="K5:K8" si="0">G5/P5*60</f>
        <v>1385.3333333333333</v>
      </c>
      <c r="L5" s="343">
        <f t="shared" ref="L5:L8" si="1">K5/J5</f>
        <v>138.53333333333333</v>
      </c>
      <c r="M5" s="344">
        <v>0.2986111111111111</v>
      </c>
      <c r="N5" s="344">
        <v>0.3298611111111111</v>
      </c>
      <c r="O5" s="335">
        <v>5</v>
      </c>
      <c r="P5" s="704">
        <f t="shared" ref="P5:P8" si="2">(N5-M5)*24*60</f>
        <v>45</v>
      </c>
      <c r="Q5" s="345"/>
      <c r="R5" s="345"/>
    </row>
    <row r="6" spans="1:18">
      <c r="A6" s="865"/>
      <c r="B6" s="336" t="s">
        <v>165</v>
      </c>
      <c r="C6" s="336"/>
      <c r="D6" s="337" t="s">
        <v>1009</v>
      </c>
      <c r="E6" s="338"/>
      <c r="F6" s="339">
        <v>28.57</v>
      </c>
      <c r="G6" s="415">
        <v>957</v>
      </c>
      <c r="H6" s="340">
        <f t="shared" ref="H6:H15" si="3">F6*G6</f>
        <v>27341.49</v>
      </c>
      <c r="I6" s="702"/>
      <c r="J6" s="341">
        <v>9</v>
      </c>
      <c r="K6" s="342">
        <f t="shared" si="0"/>
        <v>1913.9999999999966</v>
      </c>
      <c r="L6" s="343">
        <f t="shared" si="1"/>
        <v>212.66666666666629</v>
      </c>
      <c r="M6" s="344">
        <v>0.33333333333333331</v>
      </c>
      <c r="N6" s="344">
        <v>0.35416666666666669</v>
      </c>
      <c r="O6" s="335">
        <v>5</v>
      </c>
      <c r="P6" s="704">
        <f t="shared" si="2"/>
        <v>30.000000000000053</v>
      </c>
      <c r="Q6" s="335"/>
      <c r="R6" s="335"/>
    </row>
    <row r="7" spans="1:18">
      <c r="A7" s="865"/>
      <c r="B7" s="336" t="s">
        <v>189</v>
      </c>
      <c r="C7" s="336"/>
      <c r="D7" s="337" t="s">
        <v>170</v>
      </c>
      <c r="E7" s="338"/>
      <c r="F7" s="339">
        <v>29.85</v>
      </c>
      <c r="G7" s="415">
        <v>2731</v>
      </c>
      <c r="H7" s="340">
        <f t="shared" si="3"/>
        <v>81520.350000000006</v>
      </c>
      <c r="I7" s="702"/>
      <c r="J7" s="341">
        <v>12</v>
      </c>
      <c r="K7" s="342">
        <f t="shared" si="0"/>
        <v>1820.6666666666667</v>
      </c>
      <c r="L7" s="343">
        <f t="shared" si="1"/>
        <v>151.72222222222223</v>
      </c>
      <c r="M7" s="344">
        <v>0.4201388888888889</v>
      </c>
      <c r="N7" s="344">
        <v>0.4826388888888889</v>
      </c>
      <c r="O7" s="335">
        <v>5</v>
      </c>
      <c r="P7" s="704">
        <f t="shared" si="2"/>
        <v>90</v>
      </c>
      <c r="Q7" s="345"/>
      <c r="R7" s="345"/>
    </row>
    <row r="8" spans="1:18">
      <c r="A8" s="865"/>
      <c r="B8" s="336" t="s">
        <v>189</v>
      </c>
      <c r="C8" s="336"/>
      <c r="D8" s="337" t="s">
        <v>171</v>
      </c>
      <c r="E8" s="338"/>
      <c r="F8" s="339">
        <v>29.52</v>
      </c>
      <c r="G8" s="415">
        <v>2349</v>
      </c>
      <c r="H8" s="340">
        <f t="shared" si="3"/>
        <v>69342.48</v>
      </c>
      <c r="I8" s="702"/>
      <c r="J8" s="341">
        <v>12</v>
      </c>
      <c r="K8" s="342">
        <f t="shared" si="0"/>
        <v>1566.0000000000016</v>
      </c>
      <c r="L8" s="343">
        <f t="shared" si="1"/>
        <v>130.50000000000014</v>
      </c>
      <c r="M8" s="344">
        <v>0.47916666666666669</v>
      </c>
      <c r="N8" s="344">
        <v>0.54166666666666663</v>
      </c>
      <c r="O8" s="335">
        <v>5</v>
      </c>
      <c r="P8" s="704">
        <f t="shared" si="2"/>
        <v>89.999999999999915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02"/>
      <c r="J9" s="341"/>
      <c r="K9" s="342"/>
      <c r="L9" s="343"/>
      <c r="M9" s="344"/>
      <c r="N9" s="344"/>
      <c r="O9" s="335"/>
      <c r="P9" s="704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02"/>
      <c r="J10" s="341"/>
      <c r="K10" s="342"/>
      <c r="L10" s="343"/>
      <c r="M10" s="344"/>
      <c r="N10" s="344"/>
      <c r="O10" s="335"/>
      <c r="P10" s="704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02"/>
      <c r="J11" s="341"/>
      <c r="K11" s="342"/>
      <c r="L11" s="343"/>
      <c r="M11" s="344"/>
      <c r="N11" s="344"/>
      <c r="O11" s="335"/>
      <c r="P11" s="704"/>
      <c r="Q11" s="345"/>
      <c r="R11" s="345"/>
    </row>
    <row r="12" spans="1:18">
      <c r="A12" s="866"/>
      <c r="B12" s="336">
        <v>0</v>
      </c>
      <c r="C12" s="701"/>
      <c r="D12" s="337"/>
      <c r="E12" s="338"/>
      <c r="F12" s="339" t="s">
        <v>161</v>
      </c>
      <c r="G12" s="699"/>
      <c r="H12" s="340">
        <f t="shared" si="3"/>
        <v>0</v>
      </c>
      <c r="I12" s="702"/>
      <c r="J12" s="341"/>
      <c r="K12" s="342"/>
      <c r="L12" s="343"/>
      <c r="M12" s="344"/>
      <c r="N12" s="344"/>
      <c r="O12" s="335"/>
      <c r="P12" s="704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02"/>
      <c r="J13" s="341"/>
      <c r="K13" s="342"/>
      <c r="L13" s="343"/>
      <c r="M13" s="344"/>
      <c r="N13" s="344"/>
      <c r="O13" s="335"/>
      <c r="P13" s="704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02"/>
      <c r="J14" s="341"/>
      <c r="K14" s="342"/>
      <c r="L14" s="343"/>
      <c r="M14" s="344"/>
      <c r="N14" s="344"/>
      <c r="O14" s="335"/>
      <c r="P14" s="704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02"/>
      <c r="J15" s="341"/>
      <c r="K15" s="342"/>
      <c r="L15" s="343"/>
      <c r="M15" s="344"/>
      <c r="N15" s="344"/>
      <c r="O15" s="335"/>
      <c r="P15" s="704"/>
      <c r="Q15" s="335"/>
      <c r="R15" s="335"/>
    </row>
    <row r="16" spans="1:18" ht="15.75" customHeight="1">
      <c r="A16" s="867"/>
      <c r="B16" s="336">
        <v>0</v>
      </c>
      <c r="C16" s="349" t="s">
        <v>1317</v>
      </c>
      <c r="D16" s="850" t="s">
        <v>1215</v>
      </c>
      <c r="E16" s="850"/>
      <c r="F16" s="350"/>
      <c r="G16" s="351"/>
      <c r="H16" s="352"/>
      <c r="I16" s="353"/>
      <c r="J16" s="354">
        <f>AVERAGE(J5:J15)</f>
        <v>10.75</v>
      </c>
      <c r="K16" s="354">
        <f>AVERAGE(K5:K15)</f>
        <v>1671.4999999999995</v>
      </c>
      <c r="L16" s="355">
        <f>AVERAGE(L5:L15)</f>
        <v>158.3555555555555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1318</v>
      </c>
      <c r="B17" s="336">
        <v>0</v>
      </c>
      <c r="C17" s="701"/>
      <c r="D17" s="337" t="s">
        <v>173</v>
      </c>
      <c r="E17" s="337"/>
      <c r="F17" s="339" t="s">
        <v>161</v>
      </c>
      <c r="G17" s="700">
        <v>2349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1761.7499999999993</v>
      </c>
      <c r="L17" s="343">
        <f>K17/J17</f>
        <v>195.74999999999991</v>
      </c>
      <c r="M17" s="344">
        <v>0.17013888888888887</v>
      </c>
      <c r="N17" s="344">
        <v>0.22569444444444445</v>
      </c>
      <c r="O17" s="335">
        <v>5</v>
      </c>
      <c r="P17" s="704">
        <f>(N17-M17)*24*60</f>
        <v>80.000000000000028</v>
      </c>
      <c r="Q17" s="335"/>
      <c r="R17" s="335"/>
    </row>
    <row r="18" spans="1:18" ht="15.75" customHeight="1">
      <c r="A18" s="868"/>
      <c r="B18" s="336">
        <v>0</v>
      </c>
      <c r="C18" s="701"/>
      <c r="D18" s="337" t="s">
        <v>172</v>
      </c>
      <c r="E18" s="337"/>
      <c r="F18" s="339" t="s">
        <v>161</v>
      </c>
      <c r="G18" s="699">
        <v>2731</v>
      </c>
      <c r="H18" s="340">
        <f t="shared" si="4"/>
        <v>0</v>
      </c>
      <c r="I18" s="702"/>
      <c r="J18" s="341">
        <v>9</v>
      </c>
      <c r="K18" s="342">
        <f t="shared" si="5"/>
        <v>1724.8421052631575</v>
      </c>
      <c r="L18" s="343">
        <f t="shared" ref="L18" si="6">K18/J18</f>
        <v>191.64912280701751</v>
      </c>
      <c r="M18" s="344">
        <v>0.22916666666666666</v>
      </c>
      <c r="N18" s="344">
        <v>0.2951388888888889</v>
      </c>
      <c r="O18" s="335">
        <v>5</v>
      </c>
      <c r="P18" s="704">
        <f t="shared" ref="P18" si="7">(N18-M18)*24*60</f>
        <v>95.000000000000028</v>
      </c>
      <c r="Q18" s="345"/>
      <c r="R18" s="345"/>
    </row>
    <row r="19" spans="1:18" ht="15.75" customHeight="1">
      <c r="A19" s="868"/>
      <c r="B19" s="336">
        <v>0</v>
      </c>
      <c r="C19" s="701"/>
      <c r="D19" s="337"/>
      <c r="E19" s="337"/>
      <c r="F19" s="339" t="s">
        <v>161</v>
      </c>
      <c r="G19" s="699"/>
      <c r="H19" s="340">
        <f t="shared" si="4"/>
        <v>0</v>
      </c>
      <c r="I19" s="702"/>
      <c r="J19" s="341"/>
      <c r="K19" s="342"/>
      <c r="L19" s="343"/>
      <c r="M19" s="344"/>
      <c r="N19" s="344"/>
      <c r="O19" s="335"/>
      <c r="P19" s="704"/>
      <c r="Q19" s="345"/>
      <c r="R19" s="345"/>
    </row>
    <row r="20" spans="1:18" ht="15.75" customHeight="1">
      <c r="A20" s="869"/>
      <c r="B20" s="336">
        <v>0</v>
      </c>
      <c r="C20" s="701"/>
      <c r="D20" s="337"/>
      <c r="E20" s="337"/>
      <c r="F20" s="339" t="s">
        <v>161</v>
      </c>
      <c r="G20" s="699"/>
      <c r="H20" s="340"/>
      <c r="I20" s="702"/>
      <c r="J20" s="341"/>
      <c r="K20" s="342"/>
      <c r="L20" s="343"/>
      <c r="M20" s="344"/>
      <c r="N20" s="344"/>
      <c r="O20" s="335"/>
      <c r="P20" s="704"/>
      <c r="Q20" s="345"/>
      <c r="R20" s="345"/>
    </row>
    <row r="21" spans="1:18" ht="15.75" customHeight="1">
      <c r="A21" s="869"/>
      <c r="B21" s="336">
        <v>0</v>
      </c>
      <c r="C21" s="701"/>
      <c r="D21" s="337"/>
      <c r="E21" s="337"/>
      <c r="F21" s="339" t="s">
        <v>161</v>
      </c>
      <c r="G21" s="699"/>
      <c r="H21" s="340"/>
      <c r="I21" s="702"/>
      <c r="J21" s="341"/>
      <c r="K21" s="342"/>
      <c r="L21" s="343"/>
      <c r="M21" s="344"/>
      <c r="N21" s="344"/>
      <c r="O21" s="335"/>
      <c r="P21" s="704"/>
      <c r="Q21" s="345"/>
      <c r="R21" s="345"/>
    </row>
    <row r="22" spans="1:18" ht="15.75" customHeight="1">
      <c r="A22" s="869"/>
      <c r="B22" s="336">
        <v>0</v>
      </c>
      <c r="C22" s="701"/>
      <c r="D22" s="337"/>
      <c r="E22" s="338"/>
      <c r="F22" s="339" t="s">
        <v>161</v>
      </c>
      <c r="G22" s="699"/>
      <c r="H22" s="340">
        <f t="shared" si="4"/>
        <v>0</v>
      </c>
      <c r="I22" s="702"/>
      <c r="J22" s="341"/>
      <c r="K22" s="342"/>
      <c r="L22" s="343"/>
      <c r="M22" s="344"/>
      <c r="N22" s="344"/>
      <c r="O22" s="335"/>
      <c r="P22" s="704"/>
      <c r="Q22" s="335"/>
      <c r="R22" s="335"/>
    </row>
    <row r="23" spans="1:18" ht="15.75" customHeight="1">
      <c r="A23" s="869"/>
      <c r="B23" s="336">
        <v>0</v>
      </c>
      <c r="C23" s="701"/>
      <c r="D23" s="337"/>
      <c r="E23" s="338"/>
      <c r="F23" s="339" t="s">
        <v>161</v>
      </c>
      <c r="G23" s="699"/>
      <c r="H23" s="340">
        <f t="shared" si="4"/>
        <v>0</v>
      </c>
      <c r="I23" s="702"/>
      <c r="J23" s="341"/>
      <c r="K23" s="342"/>
      <c r="L23" s="343"/>
      <c r="M23" s="344"/>
      <c r="N23" s="344"/>
      <c r="O23" s="335"/>
      <c r="P23" s="704"/>
      <c r="Q23" s="335"/>
      <c r="R23" s="335"/>
    </row>
    <row r="24" spans="1:18" ht="17.399999999999999" customHeight="1">
      <c r="A24" s="870"/>
      <c r="B24" s="336">
        <v>0</v>
      </c>
      <c r="C24" s="204" t="s">
        <v>1319</v>
      </c>
      <c r="D24" s="850" t="s">
        <v>1215</v>
      </c>
      <c r="E24" s="850"/>
      <c r="F24" s="350"/>
      <c r="G24" s="358"/>
      <c r="H24" s="352"/>
      <c r="I24" s="353"/>
      <c r="J24" s="354">
        <f>AVERAGE(J17:J23)</f>
        <v>9</v>
      </c>
      <c r="K24" s="354">
        <f>AVERAGE(K17:K23)</f>
        <v>1743.2960526315783</v>
      </c>
      <c r="L24" s="355">
        <f>AVERAGE(L17:L23)</f>
        <v>193.69956140350871</v>
      </c>
      <c r="M24" s="344"/>
      <c r="N24" s="344"/>
      <c r="O24" s="335"/>
      <c r="P24" s="335"/>
      <c r="Q24" s="335"/>
      <c r="R24" s="335"/>
    </row>
    <row r="25" spans="1:18">
      <c r="A25" s="857" t="s">
        <v>1320</v>
      </c>
      <c r="B25" s="336" t="s">
        <v>165</v>
      </c>
      <c r="C25" s="359"/>
      <c r="D25" s="360" t="s">
        <v>174</v>
      </c>
      <c r="E25" s="361"/>
      <c r="F25" s="339">
        <v>18.53</v>
      </c>
      <c r="G25" s="700">
        <v>1657</v>
      </c>
      <c r="H25" s="340">
        <f t="shared" ref="H25:H37" si="8">F25*G25</f>
        <v>30704.210000000003</v>
      </c>
      <c r="I25" s="702"/>
      <c r="J25" s="341">
        <v>3</v>
      </c>
      <c r="K25" s="342">
        <f t="shared" ref="K25:K29" si="9">G25/P25*60</f>
        <v>2761.6666666666647</v>
      </c>
      <c r="L25" s="343">
        <f t="shared" ref="L25:L29" si="10">K25/J25</f>
        <v>920.55555555555486</v>
      </c>
      <c r="M25" s="344">
        <v>0.18055555555555555</v>
      </c>
      <c r="N25" s="344">
        <v>0.20555555555555557</v>
      </c>
      <c r="O25" s="335">
        <v>20</v>
      </c>
      <c r="P25" s="704">
        <f>(N25-M25)*24*60</f>
        <v>36.000000000000028</v>
      </c>
      <c r="Q25" s="345"/>
      <c r="R25" s="345"/>
    </row>
    <row r="26" spans="1:18">
      <c r="A26" s="857"/>
      <c r="B26" s="336" t="s">
        <v>165</v>
      </c>
      <c r="C26" s="359"/>
      <c r="D26" s="337" t="s">
        <v>1321</v>
      </c>
      <c r="E26" s="362"/>
      <c r="F26" s="339">
        <v>18.18</v>
      </c>
      <c r="G26" s="700">
        <v>2619</v>
      </c>
      <c r="H26" s="340">
        <f t="shared" si="8"/>
        <v>47613.42</v>
      </c>
      <c r="I26" s="702"/>
      <c r="J26" s="341">
        <v>4</v>
      </c>
      <c r="K26" s="342">
        <f t="shared" si="9"/>
        <v>2756.8421052631597</v>
      </c>
      <c r="L26" s="343">
        <f t="shared" si="10"/>
        <v>689.21052631578993</v>
      </c>
      <c r="M26" s="344">
        <v>0.21527777777777779</v>
      </c>
      <c r="N26" s="344">
        <v>0.25486111111111109</v>
      </c>
      <c r="O26" s="335">
        <v>14</v>
      </c>
      <c r="P26" s="704">
        <f>(N26-M26)*24*60</f>
        <v>56.999999999999957</v>
      </c>
      <c r="Q26" s="345"/>
      <c r="R26" s="345"/>
    </row>
    <row r="27" spans="1:18">
      <c r="A27" s="857"/>
      <c r="B27" s="336" t="s">
        <v>189</v>
      </c>
      <c r="C27" s="359"/>
      <c r="D27" s="360" t="s">
        <v>1322</v>
      </c>
      <c r="E27" s="362"/>
      <c r="F27" s="339">
        <v>22.32</v>
      </c>
      <c r="G27" s="700">
        <v>1279</v>
      </c>
      <c r="H27" s="340">
        <f t="shared" si="8"/>
        <v>28547.279999999999</v>
      </c>
      <c r="I27" s="702"/>
      <c r="J27" s="341">
        <v>4</v>
      </c>
      <c r="K27" s="342">
        <f t="shared" si="9"/>
        <v>2951.5384615384633</v>
      </c>
      <c r="L27" s="343">
        <f t="shared" si="10"/>
        <v>737.88461538461581</v>
      </c>
      <c r="M27" s="344">
        <v>0.2638888888888889</v>
      </c>
      <c r="N27" s="344">
        <v>0.28194444444444444</v>
      </c>
      <c r="O27" s="335">
        <v>13</v>
      </c>
      <c r="P27" s="704">
        <f t="shared" ref="P27:P29" si="11">(N27-M27)*24*60</f>
        <v>25.999999999999986</v>
      </c>
      <c r="Q27" s="345"/>
      <c r="R27" s="345"/>
    </row>
    <row r="28" spans="1:18">
      <c r="A28" s="857"/>
      <c r="B28" s="336" t="s">
        <v>165</v>
      </c>
      <c r="C28" s="701"/>
      <c r="D28" s="361" t="s">
        <v>1323</v>
      </c>
      <c r="E28" s="362"/>
      <c r="F28" s="339">
        <v>17.890909090909091</v>
      </c>
      <c r="G28" s="700">
        <v>1795</v>
      </c>
      <c r="H28" s="340">
        <f t="shared" si="8"/>
        <v>32114.181818181816</v>
      </c>
      <c r="I28" s="702"/>
      <c r="J28" s="341">
        <v>3</v>
      </c>
      <c r="K28" s="342">
        <f t="shared" si="9"/>
        <v>3365.6250000000036</v>
      </c>
      <c r="L28" s="343">
        <f t="shared" si="10"/>
        <v>1121.8750000000011</v>
      </c>
      <c r="M28" s="344">
        <v>0.29166666666666669</v>
      </c>
      <c r="N28" s="344">
        <v>0.31388888888888888</v>
      </c>
      <c r="O28" s="335">
        <v>14</v>
      </c>
      <c r="P28" s="704">
        <f t="shared" si="11"/>
        <v>31.999999999999964</v>
      </c>
      <c r="Q28" s="345"/>
      <c r="R28" s="345"/>
    </row>
    <row r="29" spans="1:18">
      <c r="A29" s="857"/>
      <c r="B29" s="336" t="s">
        <v>189</v>
      </c>
      <c r="C29" s="700"/>
      <c r="D29" s="337" t="s">
        <v>175</v>
      </c>
      <c r="E29" s="362"/>
      <c r="F29" s="339">
        <v>18.77</v>
      </c>
      <c r="G29" s="700">
        <v>568</v>
      </c>
      <c r="H29" s="340">
        <f t="shared" si="8"/>
        <v>10661.36</v>
      </c>
      <c r="I29" s="702"/>
      <c r="J29" s="341">
        <v>4</v>
      </c>
      <c r="K29" s="342">
        <f t="shared" si="9"/>
        <v>2621.5384615384546</v>
      </c>
      <c r="L29" s="343">
        <f t="shared" si="10"/>
        <v>655.38461538461365</v>
      </c>
      <c r="M29" s="344">
        <v>0.3263888888888889</v>
      </c>
      <c r="N29" s="344">
        <v>0.3354166666666667</v>
      </c>
      <c r="O29" s="335">
        <v>18</v>
      </c>
      <c r="P29" s="704">
        <f t="shared" si="11"/>
        <v>13.000000000000034</v>
      </c>
      <c r="Q29" s="345"/>
      <c r="R29" s="345"/>
    </row>
    <row r="30" spans="1:18">
      <c r="A30" s="857"/>
      <c r="B30" s="336">
        <v>0</v>
      </c>
      <c r="C30" s="700"/>
      <c r="D30" s="360"/>
      <c r="E30" s="362"/>
      <c r="F30" s="339" t="s">
        <v>161</v>
      </c>
      <c r="G30" s="700"/>
      <c r="H30" s="340">
        <f t="shared" si="8"/>
        <v>0</v>
      </c>
      <c r="I30" s="702"/>
      <c r="J30" s="341"/>
      <c r="K30" s="342"/>
      <c r="L30" s="343"/>
      <c r="M30" s="344"/>
      <c r="N30" s="344"/>
      <c r="O30" s="335"/>
      <c r="P30" s="704"/>
      <c r="Q30" s="345"/>
      <c r="R30" s="345"/>
    </row>
    <row r="31" spans="1:18" ht="15.75" customHeight="1">
      <c r="A31" s="857"/>
      <c r="B31" s="336">
        <v>0</v>
      </c>
      <c r="C31" s="701"/>
      <c r="D31" s="360"/>
      <c r="E31" s="362"/>
      <c r="F31" s="339" t="s">
        <v>161</v>
      </c>
      <c r="G31" s="700"/>
      <c r="H31" s="340">
        <f t="shared" si="8"/>
        <v>0</v>
      </c>
      <c r="I31" s="702"/>
      <c r="J31" s="341"/>
      <c r="K31" s="342"/>
      <c r="L31" s="343"/>
      <c r="M31" s="344"/>
      <c r="N31" s="344"/>
      <c r="O31" s="335"/>
      <c r="P31" s="704"/>
      <c r="Q31" s="345"/>
      <c r="R31" s="345"/>
    </row>
    <row r="32" spans="1:18">
      <c r="A32" s="857"/>
      <c r="B32" s="336">
        <v>0</v>
      </c>
      <c r="C32" s="701"/>
      <c r="D32" s="360"/>
      <c r="E32" s="338"/>
      <c r="F32" s="339" t="s">
        <v>161</v>
      </c>
      <c r="G32" s="700"/>
      <c r="H32" s="340">
        <f t="shared" si="8"/>
        <v>0</v>
      </c>
      <c r="I32" s="702"/>
      <c r="J32" s="341"/>
      <c r="K32" s="342"/>
      <c r="L32" s="343"/>
      <c r="M32" s="344"/>
      <c r="N32" s="344"/>
      <c r="O32" s="335"/>
      <c r="P32" s="704"/>
      <c r="Q32" s="345"/>
      <c r="R32" s="345"/>
    </row>
    <row r="33" spans="1:18">
      <c r="A33" s="857"/>
      <c r="B33" s="336">
        <v>0</v>
      </c>
      <c r="C33" s="700"/>
      <c r="D33" s="363"/>
      <c r="E33" s="362"/>
      <c r="F33" s="339" t="s">
        <v>161</v>
      </c>
      <c r="G33" s="700"/>
      <c r="H33" s="340">
        <f t="shared" si="8"/>
        <v>0</v>
      </c>
      <c r="I33" s="702"/>
      <c r="J33" s="341"/>
      <c r="K33" s="342"/>
      <c r="L33" s="343"/>
      <c r="M33" s="344"/>
      <c r="N33" s="344"/>
      <c r="O33" s="335"/>
      <c r="P33" s="704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02"/>
      <c r="J34" s="341"/>
      <c r="K34" s="342"/>
      <c r="L34" s="343"/>
      <c r="M34" s="344"/>
      <c r="N34" s="344"/>
      <c r="O34" s="335"/>
      <c r="P34" s="704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02"/>
      <c r="J35" s="341"/>
      <c r="K35" s="342"/>
      <c r="L35" s="343"/>
      <c r="M35" s="344"/>
      <c r="N35" s="344"/>
      <c r="O35" s="335"/>
      <c r="P35" s="704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02"/>
      <c r="J36" s="341"/>
      <c r="K36" s="342"/>
      <c r="L36" s="343"/>
      <c r="M36" s="344"/>
      <c r="N36" s="344"/>
      <c r="O36" s="335"/>
      <c r="P36" s="704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02"/>
      <c r="J37" s="341"/>
      <c r="K37" s="342"/>
      <c r="L37" s="343"/>
      <c r="M37" s="344"/>
      <c r="N37" s="344"/>
      <c r="O37" s="335"/>
      <c r="P37" s="704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3.6</v>
      </c>
      <c r="K38" s="354">
        <f>AVERAGE(K25:K37)</f>
        <v>2891.4421390013495</v>
      </c>
      <c r="L38" s="355">
        <f>AVERAGE(L25:L37)</f>
        <v>824.98206252811508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1324</v>
      </c>
      <c r="B39" s="336" t="s">
        <v>165</v>
      </c>
      <c r="C39" s="701"/>
      <c r="D39" s="360" t="s">
        <v>1325</v>
      </c>
      <c r="E39" s="338"/>
      <c r="F39" s="339">
        <v>16.66</v>
      </c>
      <c r="G39" s="700">
        <v>3753</v>
      </c>
      <c r="H39" s="340">
        <f t="shared" ref="H39:H47" si="12">F39*G39</f>
        <v>62524.98</v>
      </c>
      <c r="I39" s="702"/>
      <c r="J39" s="341">
        <v>4</v>
      </c>
      <c r="K39" s="342">
        <f t="shared" ref="K39:K40" si="13">G39/P39*60</f>
        <v>2779.9999999999991</v>
      </c>
      <c r="L39" s="343">
        <f t="shared" ref="L39:L40" si="14">K39/J39</f>
        <v>694.99999999999977</v>
      </c>
      <c r="M39" s="344">
        <v>0.18055555555555555</v>
      </c>
      <c r="N39" s="344">
        <v>0.23680555555555557</v>
      </c>
      <c r="O39" s="335">
        <v>20</v>
      </c>
      <c r="P39" s="704">
        <f t="shared" ref="P39:P40" si="15">(N39-M39)*24*60</f>
        <v>81.000000000000028</v>
      </c>
      <c r="Q39" s="345"/>
      <c r="R39" s="345"/>
    </row>
    <row r="40" spans="1:18">
      <c r="A40" s="847"/>
      <c r="B40" s="336" t="s">
        <v>165</v>
      </c>
      <c r="C40" s="701"/>
      <c r="D40" s="361" t="s">
        <v>1326</v>
      </c>
      <c r="E40" s="338"/>
      <c r="F40" s="339">
        <v>22.95</v>
      </c>
      <c r="G40" s="700">
        <v>2563</v>
      </c>
      <c r="H40" s="340">
        <f t="shared" si="12"/>
        <v>58820.85</v>
      </c>
      <c r="I40" s="702"/>
      <c r="J40" s="341">
        <v>4</v>
      </c>
      <c r="K40" s="342">
        <f t="shared" si="13"/>
        <v>2957.3076923076892</v>
      </c>
      <c r="L40" s="343">
        <f t="shared" si="14"/>
        <v>739.3269230769223</v>
      </c>
      <c r="M40" s="344">
        <v>0.25</v>
      </c>
      <c r="N40" s="344">
        <v>0.28611111111111115</v>
      </c>
      <c r="O40" s="335">
        <v>19</v>
      </c>
      <c r="P40" s="704">
        <f t="shared" si="15"/>
        <v>52.000000000000057</v>
      </c>
      <c r="Q40" s="345"/>
      <c r="R40" s="345"/>
    </row>
    <row r="41" spans="1:18">
      <c r="A41" s="847"/>
      <c r="B41" s="336">
        <v>0</v>
      </c>
      <c r="C41" s="701"/>
      <c r="D41" s="361"/>
      <c r="E41" s="338"/>
      <c r="F41" s="339" t="s">
        <v>161</v>
      </c>
      <c r="G41" s="700"/>
      <c r="H41" s="340">
        <f t="shared" si="12"/>
        <v>0</v>
      </c>
      <c r="I41" s="702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701"/>
      <c r="D42" s="361"/>
      <c r="E42" s="338"/>
      <c r="F42" s="339" t="s">
        <v>161</v>
      </c>
      <c r="G42" s="700"/>
      <c r="H42" s="340">
        <f t="shared" si="12"/>
        <v>0</v>
      </c>
      <c r="I42" s="702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701"/>
      <c r="D43" s="363"/>
      <c r="E43" s="338"/>
      <c r="F43" s="339" t="s">
        <v>161</v>
      </c>
      <c r="G43" s="700"/>
      <c r="H43" s="340">
        <f t="shared" si="12"/>
        <v>0</v>
      </c>
      <c r="I43" s="702"/>
      <c r="J43" s="341"/>
      <c r="K43" s="342"/>
      <c r="L43" s="343"/>
      <c r="M43" s="344"/>
      <c r="N43" s="344"/>
      <c r="O43" s="335"/>
      <c r="P43" s="704"/>
      <c r="Q43" s="345"/>
      <c r="R43" s="345"/>
    </row>
    <row r="44" spans="1:18">
      <c r="A44" s="847"/>
      <c r="B44" s="336">
        <v>0</v>
      </c>
      <c r="C44" s="701"/>
      <c r="D44" s="361"/>
      <c r="E44" s="367"/>
      <c r="F44" s="339" t="s">
        <v>161</v>
      </c>
      <c r="G44" s="368"/>
      <c r="H44" s="369">
        <f t="shared" si="12"/>
        <v>0</v>
      </c>
      <c r="I44" s="703"/>
      <c r="J44" s="341"/>
      <c r="K44" s="342"/>
      <c r="L44" s="343"/>
      <c r="M44" s="344"/>
      <c r="N44" s="344"/>
      <c r="O44" s="335"/>
      <c r="P44" s="704"/>
      <c r="Q44" s="345"/>
      <c r="R44" s="345"/>
    </row>
    <row r="45" spans="1:18">
      <c r="A45" s="847"/>
      <c r="B45" s="336">
        <v>0</v>
      </c>
      <c r="C45" s="701"/>
      <c r="D45" s="361"/>
      <c r="E45" s="362"/>
      <c r="F45" s="339" t="s">
        <v>161</v>
      </c>
      <c r="G45" s="700"/>
      <c r="H45" s="340">
        <f t="shared" si="12"/>
        <v>0</v>
      </c>
      <c r="I45" s="702"/>
      <c r="J45" s="341"/>
      <c r="K45" s="342"/>
      <c r="L45" s="343"/>
      <c r="M45" s="344"/>
      <c r="N45" s="344"/>
      <c r="O45" s="335"/>
      <c r="P45" s="704"/>
      <c r="Q45" s="345"/>
      <c r="R45" s="345"/>
    </row>
    <row r="46" spans="1:18">
      <c r="A46" s="847"/>
      <c r="B46" s="336">
        <v>0</v>
      </c>
      <c r="C46" s="701"/>
      <c r="D46" s="363"/>
      <c r="E46" s="367"/>
      <c r="F46" s="339" t="s">
        <v>161</v>
      </c>
      <c r="G46" s="368"/>
      <c r="H46" s="369">
        <f t="shared" si="12"/>
        <v>0</v>
      </c>
      <c r="I46" s="703"/>
      <c r="J46" s="341"/>
      <c r="K46" s="342"/>
      <c r="L46" s="343"/>
      <c r="M46" s="344"/>
      <c r="N46" s="344"/>
      <c r="O46" s="335"/>
      <c r="P46" s="704"/>
      <c r="Q46" s="345"/>
      <c r="R46" s="345"/>
    </row>
    <row r="47" spans="1:18">
      <c r="A47" s="847"/>
      <c r="B47" s="336">
        <v>0</v>
      </c>
      <c r="C47" s="701"/>
      <c r="D47" s="361"/>
      <c r="E47" s="362"/>
      <c r="F47" s="339" t="s">
        <v>161</v>
      </c>
      <c r="G47" s="700"/>
      <c r="H47" s="340">
        <f t="shared" si="12"/>
        <v>0</v>
      </c>
      <c r="I47" s="702"/>
      <c r="J47" s="341"/>
      <c r="K47" s="342"/>
      <c r="L47" s="343"/>
      <c r="M47" s="344"/>
      <c r="N47" s="344"/>
      <c r="O47" s="335"/>
      <c r="P47" s="704"/>
      <c r="Q47" s="345"/>
      <c r="R47" s="345"/>
    </row>
    <row r="48" spans="1:18">
      <c r="A48" s="848"/>
      <c r="B48" s="336">
        <v>0</v>
      </c>
      <c r="C48" s="700"/>
      <c r="D48" s="361"/>
      <c r="E48" s="370"/>
      <c r="F48" s="339" t="s">
        <v>161</v>
      </c>
      <c r="G48" s="700"/>
      <c r="H48" s="340"/>
      <c r="I48" s="702"/>
      <c r="J48" s="341"/>
      <c r="K48" s="342"/>
      <c r="L48" s="343"/>
      <c r="M48" s="344"/>
      <c r="N48" s="344"/>
      <c r="O48" s="335"/>
      <c r="P48" s="704"/>
      <c r="Q48" s="345"/>
      <c r="R48" s="345"/>
    </row>
    <row r="49" spans="1:18">
      <c r="A49" s="848"/>
      <c r="B49" s="336">
        <v>0</v>
      </c>
      <c r="C49" s="700"/>
      <c r="D49" s="360"/>
      <c r="E49" s="371"/>
      <c r="F49" s="339" t="s">
        <v>161</v>
      </c>
      <c r="G49" s="335"/>
      <c r="H49" s="369">
        <f>F49*G49</f>
        <v>0</v>
      </c>
      <c r="I49" s="704"/>
      <c r="J49" s="341"/>
      <c r="K49" s="342"/>
      <c r="L49" s="343"/>
      <c r="M49" s="344"/>
      <c r="N49" s="344"/>
      <c r="O49" s="335"/>
      <c r="P49" s="704"/>
      <c r="Q49" s="345"/>
      <c r="R49" s="345"/>
    </row>
    <row r="50" spans="1:18">
      <c r="A50" s="848"/>
      <c r="B50" s="336">
        <v>0</v>
      </c>
      <c r="C50" s="700"/>
      <c r="D50" s="361"/>
      <c r="E50" s="371"/>
      <c r="F50" s="339" t="s">
        <v>161</v>
      </c>
      <c r="G50" s="335"/>
      <c r="H50" s="369">
        <f>F50*G50</f>
        <v>0</v>
      </c>
      <c r="I50" s="704"/>
      <c r="J50" s="341"/>
      <c r="K50" s="342"/>
      <c r="L50" s="343"/>
      <c r="M50" s="344"/>
      <c r="N50" s="344"/>
      <c r="O50" s="335"/>
      <c r="P50" s="704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1215</v>
      </c>
      <c r="E51" s="850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2876.2499437696792</v>
      </c>
      <c r="L51" s="355">
        <f>AVERAGE(L38:L50)</f>
        <v>753.10299520167916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1327</v>
      </c>
      <c r="B52" s="336" t="s">
        <v>165</v>
      </c>
      <c r="C52" s="701"/>
      <c r="D52" s="361" t="s">
        <v>177</v>
      </c>
      <c r="E52" s="375"/>
      <c r="F52" s="339">
        <v>25.03</v>
      </c>
      <c r="G52" s="700">
        <v>470</v>
      </c>
      <c r="H52" s="340">
        <f>F52*G52</f>
        <v>11764.1</v>
      </c>
      <c r="I52" s="702"/>
      <c r="J52" s="341">
        <v>4</v>
      </c>
      <c r="K52" s="342">
        <f>G52/P52*60</f>
        <v>3133.3333333333308</v>
      </c>
      <c r="L52" s="343">
        <f>K52/J52</f>
        <v>783.33333333333269</v>
      </c>
      <c r="M52" s="344">
        <v>0.18055555555555555</v>
      </c>
      <c r="N52" s="344">
        <v>0.18680555555555556</v>
      </c>
      <c r="O52" s="342">
        <v>20</v>
      </c>
      <c r="P52" s="704">
        <f>(N52-M52)*24*60</f>
        <v>9.0000000000000071</v>
      </c>
      <c r="Q52" s="345"/>
      <c r="R52" s="345"/>
    </row>
    <row r="53" spans="1:18" ht="15.6" customHeight="1">
      <c r="A53" s="852"/>
      <c r="B53" s="336" t="s">
        <v>165</v>
      </c>
      <c r="C53" s="701"/>
      <c r="D53" s="361" t="s">
        <v>178</v>
      </c>
      <c r="E53" s="376"/>
      <c r="F53" s="339">
        <v>24.82</v>
      </c>
      <c r="G53" s="346">
        <v>675</v>
      </c>
      <c r="H53" s="340">
        <f t="shared" ref="H53:H116" si="16">F53*G53</f>
        <v>16753.5</v>
      </c>
      <c r="I53" s="702"/>
      <c r="J53" s="341">
        <v>4</v>
      </c>
      <c r="K53" s="342">
        <f t="shared" ref="K53:K57" si="17">G53/P53*60</f>
        <v>3115.3846153846262</v>
      </c>
      <c r="L53" s="343">
        <f t="shared" ref="L53:L57" si="18">K53/J53</f>
        <v>778.84615384615654</v>
      </c>
      <c r="M53" s="344">
        <v>0.19444444444444445</v>
      </c>
      <c r="N53" s="344">
        <v>0.20347222222222219</v>
      </c>
      <c r="O53" s="342">
        <v>11</v>
      </c>
      <c r="P53" s="704">
        <f t="shared" ref="P53:P57" si="19">(N53-M53)*24*60</f>
        <v>12.999999999999954</v>
      </c>
      <c r="Q53" s="345"/>
      <c r="R53" s="345"/>
    </row>
    <row r="54" spans="1:18" ht="15.6" customHeight="1">
      <c r="A54" s="852"/>
      <c r="B54" s="336" t="s">
        <v>165</v>
      </c>
      <c r="C54" s="701"/>
      <c r="D54" s="361" t="s">
        <v>179</v>
      </c>
      <c r="E54" s="338"/>
      <c r="F54" s="339">
        <v>30</v>
      </c>
      <c r="G54" s="346">
        <v>928</v>
      </c>
      <c r="H54" s="340">
        <f t="shared" si="16"/>
        <v>27840</v>
      </c>
      <c r="I54" s="702"/>
      <c r="J54" s="341">
        <v>4</v>
      </c>
      <c r="K54" s="342">
        <f t="shared" si="17"/>
        <v>3093.3333333333376</v>
      </c>
      <c r="L54" s="343">
        <f t="shared" si="18"/>
        <v>773.33333333333439</v>
      </c>
      <c r="M54" s="344">
        <v>0.21527777777777779</v>
      </c>
      <c r="N54" s="344">
        <v>0.22777777777777777</v>
      </c>
      <c r="O54" s="342">
        <v>19</v>
      </c>
      <c r="P54" s="704">
        <f t="shared" si="19"/>
        <v>17.999999999999975</v>
      </c>
      <c r="Q54" s="345"/>
      <c r="R54" s="345"/>
    </row>
    <row r="55" spans="1:18" ht="15.6" customHeight="1">
      <c r="A55" s="852"/>
      <c r="B55" s="336" t="s">
        <v>165</v>
      </c>
      <c r="C55" s="701"/>
      <c r="D55" s="363" t="s">
        <v>1328</v>
      </c>
      <c r="E55" s="362"/>
      <c r="F55" s="339">
        <v>30</v>
      </c>
      <c r="G55" s="346">
        <v>398</v>
      </c>
      <c r="H55" s="340">
        <f t="shared" si="16"/>
        <v>11940</v>
      </c>
      <c r="I55" s="702"/>
      <c r="J55" s="341">
        <v>4</v>
      </c>
      <c r="K55" s="342">
        <f t="shared" si="17"/>
        <v>2985.0000000000105</v>
      </c>
      <c r="L55" s="343">
        <f t="shared" si="18"/>
        <v>746.25000000000261</v>
      </c>
      <c r="M55" s="344">
        <v>0.23611111111111113</v>
      </c>
      <c r="N55" s="344">
        <v>0.24166666666666667</v>
      </c>
      <c r="O55" s="342">
        <v>12</v>
      </c>
      <c r="P55" s="704">
        <f t="shared" si="19"/>
        <v>7.9999999999999716</v>
      </c>
      <c r="Q55" s="345"/>
      <c r="R55" s="345"/>
    </row>
    <row r="56" spans="1:18" ht="15.6" customHeight="1">
      <c r="A56" s="852"/>
      <c r="B56" s="336" t="s">
        <v>165</v>
      </c>
      <c r="C56" s="701"/>
      <c r="D56" s="361" t="s">
        <v>1329</v>
      </c>
      <c r="E56" s="362"/>
      <c r="F56" s="339">
        <v>27.48</v>
      </c>
      <c r="G56" s="346">
        <v>882</v>
      </c>
      <c r="H56" s="340">
        <f t="shared" si="16"/>
        <v>24237.360000000001</v>
      </c>
      <c r="I56" s="702"/>
      <c r="J56" s="341">
        <v>3</v>
      </c>
      <c r="K56" s="342">
        <f t="shared" si="17"/>
        <v>3112.9411764705847</v>
      </c>
      <c r="L56" s="343">
        <f t="shared" si="18"/>
        <v>1037.6470588235281</v>
      </c>
      <c r="M56" s="344">
        <v>0.25</v>
      </c>
      <c r="N56" s="344">
        <v>0.26180555555555557</v>
      </c>
      <c r="O56" s="342">
        <v>12</v>
      </c>
      <c r="P56" s="704">
        <f t="shared" si="19"/>
        <v>17.000000000000021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1330</v>
      </c>
      <c r="E57" s="362"/>
      <c r="F57" s="339">
        <v>23.8</v>
      </c>
      <c r="G57" s="346">
        <v>247</v>
      </c>
      <c r="H57" s="340">
        <f t="shared" si="16"/>
        <v>5878.6</v>
      </c>
      <c r="I57" s="702"/>
      <c r="J57" s="341">
        <v>4</v>
      </c>
      <c r="K57" s="342">
        <f t="shared" si="17"/>
        <v>2964.0000000000105</v>
      </c>
      <c r="L57" s="343">
        <f t="shared" si="18"/>
        <v>741.00000000000261</v>
      </c>
      <c r="M57" s="344">
        <v>0.27083333333333331</v>
      </c>
      <c r="N57" s="344">
        <v>0.27430555555555552</v>
      </c>
      <c r="O57" s="342">
        <v>13</v>
      </c>
      <c r="P57" s="704">
        <f t="shared" si="19"/>
        <v>4.9999999999999822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02"/>
      <c r="J58" s="341"/>
      <c r="K58" s="342"/>
      <c r="L58" s="343"/>
      <c r="M58" s="344"/>
      <c r="N58" s="344"/>
      <c r="O58" s="342"/>
      <c r="P58" s="704"/>
      <c r="Q58" s="345"/>
      <c r="R58" s="345"/>
    </row>
    <row r="59" spans="1:18" ht="15.6" customHeight="1">
      <c r="A59" s="852"/>
      <c r="B59" s="336">
        <v>0</v>
      </c>
      <c r="C59" s="701"/>
      <c r="D59" s="361"/>
      <c r="E59" s="362"/>
      <c r="F59" s="339" t="s">
        <v>161</v>
      </c>
      <c r="G59" s="346"/>
      <c r="H59" s="340">
        <f t="shared" si="16"/>
        <v>0</v>
      </c>
      <c r="I59" s="702"/>
      <c r="J59" s="341"/>
      <c r="K59" s="342"/>
      <c r="L59" s="343"/>
      <c r="M59" s="344"/>
      <c r="N59" s="344"/>
      <c r="O59" s="342"/>
      <c r="P59" s="704"/>
      <c r="Q59" s="345"/>
      <c r="R59" s="345"/>
    </row>
    <row r="60" spans="1:18" ht="15.6" customHeight="1">
      <c r="A60" s="852"/>
      <c r="B60" s="336">
        <v>0</v>
      </c>
      <c r="C60" s="701"/>
      <c r="D60" s="361"/>
      <c r="E60" s="379"/>
      <c r="F60" s="339" t="s">
        <v>161</v>
      </c>
      <c r="G60" s="346"/>
      <c r="H60" s="340">
        <f t="shared" si="16"/>
        <v>0</v>
      </c>
      <c r="I60" s="702"/>
      <c r="J60" s="341"/>
      <c r="K60" s="342"/>
      <c r="L60" s="343"/>
      <c r="M60" s="344"/>
      <c r="N60" s="344"/>
      <c r="O60" s="342"/>
      <c r="P60" s="704"/>
      <c r="Q60" s="345"/>
      <c r="R60" s="345"/>
    </row>
    <row r="61" spans="1:18" ht="15.6" customHeight="1">
      <c r="A61" s="852"/>
      <c r="B61" s="336">
        <v>0</v>
      </c>
      <c r="C61" s="701"/>
      <c r="D61" s="360"/>
      <c r="E61" s="362"/>
      <c r="F61" s="339" t="s">
        <v>161</v>
      </c>
      <c r="G61" s="346"/>
      <c r="H61" s="340">
        <f t="shared" si="16"/>
        <v>0</v>
      </c>
      <c r="I61" s="702"/>
      <c r="J61" s="341"/>
      <c r="K61" s="342"/>
      <c r="L61" s="343"/>
      <c r="M61" s="344"/>
      <c r="N61" s="344"/>
      <c r="O61" s="342"/>
      <c r="P61" s="704"/>
      <c r="Q61" s="345"/>
      <c r="R61" s="345"/>
    </row>
    <row r="62" spans="1:18" ht="15.6" customHeight="1">
      <c r="A62" s="852"/>
      <c r="B62" s="336">
        <v>0</v>
      </c>
      <c r="C62" s="701"/>
      <c r="D62" s="361"/>
      <c r="E62" s="380"/>
      <c r="F62" s="339" t="s">
        <v>161</v>
      </c>
      <c r="G62" s="346"/>
      <c r="H62" s="340">
        <f t="shared" si="16"/>
        <v>0</v>
      </c>
      <c r="I62" s="702"/>
      <c r="J62" s="341"/>
      <c r="K62" s="342"/>
      <c r="L62" s="343"/>
      <c r="M62" s="344"/>
      <c r="N62" s="344"/>
      <c r="O62" s="342"/>
      <c r="P62" s="704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03"/>
      <c r="J63" s="341"/>
      <c r="K63" s="342"/>
      <c r="L63" s="343"/>
      <c r="M63" s="344"/>
      <c r="N63" s="344"/>
      <c r="O63" s="335"/>
      <c r="P63" s="704"/>
      <c r="Q63" s="345"/>
      <c r="R63" s="345"/>
    </row>
    <row r="64" spans="1:18" ht="15.75" customHeight="1">
      <c r="A64" s="853"/>
      <c r="B64" s="336">
        <v>0</v>
      </c>
      <c r="C64" s="204" t="s">
        <v>1331</v>
      </c>
      <c r="D64" s="850" t="s">
        <v>1215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3067.3320764203168</v>
      </c>
      <c r="L64" s="355">
        <f>AVERAGE(L52:L63)</f>
        <v>810.06831322272626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1332</v>
      </c>
      <c r="B65" s="336" t="s">
        <v>165</v>
      </c>
      <c r="C65" s="701"/>
      <c r="D65" s="361" t="s">
        <v>180</v>
      </c>
      <c r="E65" s="375"/>
      <c r="F65" s="339">
        <v>18.18</v>
      </c>
      <c r="G65" s="700">
        <v>954</v>
      </c>
      <c r="H65" s="340">
        <f>F65*G65</f>
        <v>17343.72</v>
      </c>
      <c r="I65" s="702"/>
      <c r="J65" s="341">
        <v>3</v>
      </c>
      <c r="K65" s="342">
        <f t="shared" ref="K65:K71" si="20">G65/P65*60</f>
        <v>3180.0000000000041</v>
      </c>
      <c r="L65" s="343">
        <f t="shared" ref="L65:L71" si="21">K65/J65</f>
        <v>1060.0000000000014</v>
      </c>
      <c r="M65" s="344">
        <v>0.18055555555555555</v>
      </c>
      <c r="N65" s="344">
        <v>0.19305555555555554</v>
      </c>
      <c r="O65" s="342">
        <v>20</v>
      </c>
      <c r="P65" s="704">
        <f>(N65-M65)*24*60</f>
        <v>17.999999999999975</v>
      </c>
      <c r="Q65" s="345"/>
      <c r="R65" s="345"/>
    </row>
    <row r="66" spans="1:18" ht="15.6" customHeight="1">
      <c r="A66" s="855"/>
      <c r="B66" s="336" t="s">
        <v>165</v>
      </c>
      <c r="C66" s="701"/>
      <c r="D66" s="382" t="s">
        <v>181</v>
      </c>
      <c r="E66" s="376"/>
      <c r="F66" s="339">
        <v>14.03</v>
      </c>
      <c r="G66" s="346">
        <v>3517</v>
      </c>
      <c r="H66" s="340">
        <f t="shared" ref="H66:H74" si="22">F66*G66</f>
        <v>49343.509999999995</v>
      </c>
      <c r="I66" s="702"/>
      <c r="J66" s="341">
        <v>3</v>
      </c>
      <c r="K66" s="342">
        <f t="shared" si="20"/>
        <v>3197.2727272727252</v>
      </c>
      <c r="L66" s="343">
        <f t="shared" si="21"/>
        <v>1065.7575757575751</v>
      </c>
      <c r="M66" s="344">
        <v>0.20138888888888887</v>
      </c>
      <c r="N66" s="344">
        <v>0.24722222222222223</v>
      </c>
      <c r="O66" s="342">
        <v>12</v>
      </c>
      <c r="P66" s="704">
        <f t="shared" ref="P66:P71" si="23">(N66-M66)*24*60</f>
        <v>66.000000000000043</v>
      </c>
      <c r="Q66" s="345"/>
      <c r="R66" s="345"/>
    </row>
    <row r="67" spans="1:18" ht="15.6" customHeight="1">
      <c r="A67" s="855"/>
      <c r="B67" s="336" t="s">
        <v>165</v>
      </c>
      <c r="C67" s="701"/>
      <c r="D67" s="360" t="s">
        <v>182</v>
      </c>
      <c r="E67" s="362"/>
      <c r="F67" s="339">
        <v>18.18</v>
      </c>
      <c r="G67" s="346">
        <v>1539</v>
      </c>
      <c r="H67" s="340">
        <f t="shared" si="22"/>
        <v>27979.02</v>
      </c>
      <c r="I67" s="702"/>
      <c r="J67" s="341">
        <v>3</v>
      </c>
      <c r="K67" s="342">
        <f t="shared" si="20"/>
        <v>3184.1379310344851</v>
      </c>
      <c r="L67" s="343">
        <f t="shared" si="21"/>
        <v>1061.3793103448284</v>
      </c>
      <c r="M67" s="344">
        <v>0.25694444444444448</v>
      </c>
      <c r="N67" s="344">
        <v>0.27708333333333335</v>
      </c>
      <c r="O67" s="342">
        <v>14</v>
      </c>
      <c r="P67" s="704">
        <f t="shared" si="23"/>
        <v>28.999999999999979</v>
      </c>
      <c r="Q67" s="345"/>
      <c r="R67" s="345"/>
    </row>
    <row r="68" spans="1:18" ht="15.6" customHeight="1">
      <c r="A68" s="855"/>
      <c r="B68" s="336" t="s">
        <v>165</v>
      </c>
      <c r="C68" s="701"/>
      <c r="D68" s="361" t="s">
        <v>1333</v>
      </c>
      <c r="E68" s="362"/>
      <c r="F68" s="339">
        <v>17.07</v>
      </c>
      <c r="G68" s="346">
        <v>1016</v>
      </c>
      <c r="H68" s="340">
        <f t="shared" si="22"/>
        <v>17343.12</v>
      </c>
      <c r="I68" s="702"/>
      <c r="J68" s="341">
        <v>3</v>
      </c>
      <c r="K68" s="342">
        <f t="shared" si="20"/>
        <v>3047.9999999999991</v>
      </c>
      <c r="L68" s="343">
        <f t="shared" si="21"/>
        <v>1015.9999999999997</v>
      </c>
      <c r="M68" s="344">
        <v>0.28472222222222221</v>
      </c>
      <c r="N68" s="344">
        <v>0.2986111111111111</v>
      </c>
      <c r="O68" s="342">
        <v>11</v>
      </c>
      <c r="P68" s="704">
        <f t="shared" si="23"/>
        <v>20.000000000000007</v>
      </c>
      <c r="Q68" s="345"/>
      <c r="R68" s="345"/>
    </row>
    <row r="69" spans="1:18" ht="15.6" customHeight="1">
      <c r="A69" s="855"/>
      <c r="B69" s="336" t="s">
        <v>165</v>
      </c>
      <c r="C69" s="701"/>
      <c r="D69" s="363" t="s">
        <v>1334</v>
      </c>
      <c r="E69" s="362"/>
      <c r="F69" s="339">
        <v>20.72</v>
      </c>
      <c r="G69" s="346">
        <v>488</v>
      </c>
      <c r="H69" s="340">
        <f t="shared" si="22"/>
        <v>10111.359999999999</v>
      </c>
      <c r="I69" s="702"/>
      <c r="J69" s="341">
        <v>3</v>
      </c>
      <c r="K69" s="342">
        <f t="shared" si="20"/>
        <v>2927.9999999999873</v>
      </c>
      <c r="L69" s="343">
        <f t="shared" si="21"/>
        <v>975.99999999999579</v>
      </c>
      <c r="M69" s="344">
        <v>0.3125</v>
      </c>
      <c r="N69" s="344">
        <v>0.31944444444444448</v>
      </c>
      <c r="O69" s="342">
        <v>20</v>
      </c>
      <c r="P69" s="704">
        <f t="shared" si="23"/>
        <v>10.000000000000044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5387</v>
      </c>
      <c r="H70" s="340">
        <f t="shared" si="22"/>
        <v>76957.142857142841</v>
      </c>
      <c r="I70" s="702"/>
      <c r="J70" s="341">
        <v>3</v>
      </c>
      <c r="K70" s="342">
        <f t="shared" si="20"/>
        <v>3200.1980198019814</v>
      </c>
      <c r="L70" s="343">
        <f t="shared" si="21"/>
        <v>1066.7326732673271</v>
      </c>
      <c r="M70" s="344">
        <v>0.3298611111111111</v>
      </c>
      <c r="N70" s="344">
        <v>0.39999999999999997</v>
      </c>
      <c r="O70" s="342">
        <v>15</v>
      </c>
      <c r="P70" s="704">
        <f t="shared" si="23"/>
        <v>100.99999999999996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1335</v>
      </c>
      <c r="E71" s="362"/>
      <c r="F71" s="339">
        <v>24.76</v>
      </c>
      <c r="G71" s="378">
        <v>581</v>
      </c>
      <c r="H71" s="340">
        <f t="shared" si="22"/>
        <v>14385.560000000001</v>
      </c>
      <c r="I71" s="702"/>
      <c r="J71" s="341">
        <v>4</v>
      </c>
      <c r="K71" s="342">
        <f t="shared" si="20"/>
        <v>3169.0909090909204</v>
      </c>
      <c r="L71" s="343">
        <f t="shared" si="21"/>
        <v>792.27272727273009</v>
      </c>
      <c r="M71" s="344">
        <v>0.40972222222222227</v>
      </c>
      <c r="N71" s="344">
        <v>0.41736111111111113</v>
      </c>
      <c r="O71" s="342">
        <v>14</v>
      </c>
      <c r="P71" s="704">
        <f t="shared" si="23"/>
        <v>10.999999999999961</v>
      </c>
      <c r="Q71" s="345"/>
      <c r="R71" s="345"/>
    </row>
    <row r="72" spans="1:18" ht="15.6" customHeight="1">
      <c r="A72" s="855"/>
      <c r="B72" s="336">
        <v>0</v>
      </c>
      <c r="C72" s="701"/>
      <c r="D72" s="363"/>
      <c r="E72" s="362"/>
      <c r="F72" s="339" t="s">
        <v>161</v>
      </c>
      <c r="G72" s="346"/>
      <c r="H72" s="340">
        <f t="shared" si="22"/>
        <v>0</v>
      </c>
      <c r="I72" s="702"/>
      <c r="J72" s="341"/>
      <c r="K72" s="342"/>
      <c r="L72" s="343"/>
      <c r="M72" s="344"/>
      <c r="N72" s="344"/>
      <c r="O72" s="342"/>
      <c r="P72" s="704"/>
      <c r="Q72" s="345"/>
      <c r="R72" s="345"/>
    </row>
    <row r="73" spans="1:18" ht="15.6" customHeight="1">
      <c r="A73" s="855"/>
      <c r="B73" s="336">
        <v>0</v>
      </c>
      <c r="C73" s="701"/>
      <c r="D73" s="361"/>
      <c r="E73" s="362"/>
      <c r="F73" s="339" t="s">
        <v>161</v>
      </c>
      <c r="G73" s="346"/>
      <c r="H73" s="340">
        <f t="shared" si="22"/>
        <v>0</v>
      </c>
      <c r="I73" s="702"/>
      <c r="J73" s="341"/>
      <c r="K73" s="342"/>
      <c r="L73" s="343"/>
      <c r="M73" s="344"/>
      <c r="N73" s="344"/>
      <c r="O73" s="342"/>
      <c r="P73" s="704"/>
      <c r="Q73" s="345"/>
      <c r="R73" s="345"/>
    </row>
    <row r="74" spans="1:18" ht="15.6" customHeight="1">
      <c r="A74" s="855"/>
      <c r="B74" s="336">
        <v>0</v>
      </c>
      <c r="C74" s="701"/>
      <c r="D74" s="363"/>
      <c r="E74" s="362"/>
      <c r="F74" s="339" t="s">
        <v>161</v>
      </c>
      <c r="G74" s="346"/>
      <c r="H74" s="340">
        <f t="shared" si="22"/>
        <v>0</v>
      </c>
      <c r="I74" s="702"/>
      <c r="J74" s="341"/>
      <c r="K74" s="342"/>
      <c r="L74" s="343"/>
      <c r="M74" s="344"/>
      <c r="N74" s="344"/>
      <c r="O74" s="342"/>
      <c r="P74" s="704"/>
      <c r="Q74" s="345"/>
      <c r="R74" s="345"/>
    </row>
    <row r="75" spans="1:18" ht="15.75" customHeight="1">
      <c r="A75" s="856"/>
      <c r="B75" s="336">
        <v>0</v>
      </c>
      <c r="C75" s="204" t="s">
        <v>1336</v>
      </c>
      <c r="D75" s="850" t="s">
        <v>1215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3129.5285124571574</v>
      </c>
      <c r="L75" s="355">
        <f>AVERAGE(L65:L74)</f>
        <v>1005.4488980917796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04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700"/>
      <c r="H77" s="340">
        <f t="shared" si="16"/>
        <v>0</v>
      </c>
      <c r="I77" s="702"/>
      <c r="J77" s="341"/>
      <c r="K77" s="342"/>
      <c r="L77" s="343"/>
      <c r="M77" s="344"/>
      <c r="N77" s="344"/>
      <c r="O77" s="335"/>
      <c r="P77" s="704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02"/>
      <c r="J78" s="341"/>
      <c r="K78" s="342"/>
      <c r="L78" s="343"/>
      <c r="M78" s="344"/>
      <c r="N78" s="344"/>
      <c r="O78" s="335"/>
      <c r="P78" s="704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02"/>
      <c r="J79" s="341"/>
      <c r="K79" s="342"/>
      <c r="L79" s="343"/>
      <c r="M79" s="344"/>
      <c r="N79" s="344"/>
      <c r="O79" s="335"/>
      <c r="P79" s="704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02"/>
      <c r="J80" s="341"/>
      <c r="K80" s="342"/>
      <c r="L80" s="343"/>
      <c r="M80" s="344"/>
      <c r="N80" s="344"/>
      <c r="O80" s="335"/>
      <c r="P80" s="704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1215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1337</v>
      </c>
      <c r="B82" s="336" t="s">
        <v>165</v>
      </c>
      <c r="C82" s="359"/>
      <c r="D82" s="361" t="s">
        <v>1338</v>
      </c>
      <c r="E82" s="388"/>
      <c r="F82" s="339">
        <v>22.32</v>
      </c>
      <c r="G82" s="364">
        <v>2202</v>
      </c>
      <c r="H82" s="389">
        <f t="shared" ref="H82:H90" si="24">F82*G82</f>
        <v>49148.639999999999</v>
      </c>
      <c r="I82" s="702"/>
      <c r="J82" s="341">
        <v>4</v>
      </c>
      <c r="K82" s="342">
        <f>G82/P82*60</f>
        <v>3302.9999999999854</v>
      </c>
      <c r="L82" s="343">
        <f t="shared" ref="L82:L83" si="25">K82/J82</f>
        <v>825.74999999999636</v>
      </c>
      <c r="M82" s="344">
        <v>0.72361111111111109</v>
      </c>
      <c r="N82" s="344">
        <v>0.75138888888888899</v>
      </c>
      <c r="O82" s="342">
        <v>22</v>
      </c>
      <c r="P82" s="704">
        <f>(N82-M82)*24*60</f>
        <v>40.000000000000178</v>
      </c>
      <c r="Q82" s="345"/>
      <c r="R82" s="345"/>
    </row>
    <row r="83" spans="1:18">
      <c r="A83" s="841"/>
      <c r="B83" s="336" t="s">
        <v>165</v>
      </c>
      <c r="C83" s="359"/>
      <c r="D83" s="394" t="s">
        <v>1339</v>
      </c>
      <c r="E83" s="388"/>
      <c r="F83" s="339">
        <v>24.54</v>
      </c>
      <c r="G83" s="364">
        <v>1450</v>
      </c>
      <c r="H83" s="389">
        <f t="shared" si="24"/>
        <v>35583</v>
      </c>
      <c r="I83" s="702"/>
      <c r="J83" s="341">
        <v>3</v>
      </c>
      <c r="K83" s="342">
        <f t="shared" ref="K83" si="26">G83/P83*60</f>
        <v>2485.7142857142949</v>
      </c>
      <c r="L83" s="343">
        <f t="shared" si="25"/>
        <v>828.57142857143162</v>
      </c>
      <c r="M83" s="344">
        <v>0.76736111111111116</v>
      </c>
      <c r="N83" s="344">
        <v>0.79166666666666663</v>
      </c>
      <c r="O83" s="342">
        <v>23</v>
      </c>
      <c r="P83" s="704">
        <f t="shared" ref="P83" si="27">(N83-M83)*24*60</f>
        <v>34.999999999999872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02"/>
      <c r="J84" s="341"/>
      <c r="K84" s="342"/>
      <c r="L84" s="343"/>
      <c r="M84" s="344"/>
      <c r="N84" s="344"/>
      <c r="O84" s="342"/>
      <c r="P84" s="704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02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700"/>
      <c r="H86" s="390">
        <f t="shared" si="24"/>
        <v>0</v>
      </c>
      <c r="I86" s="702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700"/>
      <c r="H87" s="390">
        <f t="shared" si="24"/>
        <v>0</v>
      </c>
      <c r="I87" s="702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700"/>
      <c r="H88" s="390">
        <f t="shared" si="24"/>
        <v>0</v>
      </c>
      <c r="I88" s="702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700"/>
      <c r="H89" s="390">
        <f t="shared" si="24"/>
        <v>0</v>
      </c>
      <c r="I89" s="702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700"/>
      <c r="H90" s="390">
        <f t="shared" si="24"/>
        <v>0</v>
      </c>
      <c r="I90" s="702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1320</v>
      </c>
      <c r="D91" s="842" t="s">
        <v>1215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2894.3571428571404</v>
      </c>
      <c r="L91" s="355">
        <f>AVERAGE(L82:L90)</f>
        <v>827.16071428571399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1340</v>
      </c>
      <c r="B92" s="336" t="s">
        <v>165</v>
      </c>
      <c r="C92" s="349"/>
      <c r="D92" s="361" t="s">
        <v>185</v>
      </c>
      <c r="E92" s="388"/>
      <c r="F92" s="339">
        <v>16.66</v>
      </c>
      <c r="G92" s="700">
        <v>8269</v>
      </c>
      <c r="H92" s="340">
        <f t="shared" ref="H92:H99" si="28">F92*G92</f>
        <v>137761.54</v>
      </c>
      <c r="I92" s="702"/>
      <c r="J92" s="341">
        <v>4</v>
      </c>
      <c r="K92" s="342">
        <f>G92/P92*60</f>
        <v>2835.0857142857167</v>
      </c>
      <c r="L92" s="343">
        <f t="shared" ref="L92:L93" si="29">K92/J92</f>
        <v>708.77142857142917</v>
      </c>
      <c r="M92" s="344">
        <v>0.72291666666666676</v>
      </c>
      <c r="N92" s="344">
        <v>0.84444444444444444</v>
      </c>
      <c r="O92" s="335">
        <v>20</v>
      </c>
      <c r="P92" s="704">
        <f>(N92-M92)*24*60</f>
        <v>174.99999999999986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5405</v>
      </c>
      <c r="H93" s="340">
        <f t="shared" si="28"/>
        <v>96700.363636363632</v>
      </c>
      <c r="I93" s="702"/>
      <c r="J93" s="341">
        <v>3</v>
      </c>
      <c r="K93" s="342">
        <f t="shared" ref="K93" si="30">G93/P93*60</f>
        <v>2820.0000000000023</v>
      </c>
      <c r="L93" s="343">
        <f t="shared" si="29"/>
        <v>940.0000000000008</v>
      </c>
      <c r="M93" s="344">
        <v>0.86111111111111116</v>
      </c>
      <c r="N93" s="344">
        <v>0.94097222222222221</v>
      </c>
      <c r="O93" s="335">
        <v>24</v>
      </c>
      <c r="P93" s="704">
        <f>(N93-M93)*24*60</f>
        <v>114.99999999999991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02"/>
      <c r="J94" s="341"/>
      <c r="K94" s="342"/>
      <c r="L94" s="343"/>
      <c r="M94" s="344"/>
      <c r="N94" s="344"/>
      <c r="O94" s="335"/>
      <c r="P94" s="704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02"/>
      <c r="J95" s="341"/>
      <c r="K95" s="342"/>
      <c r="L95" s="343"/>
      <c r="M95" s="344"/>
      <c r="N95" s="344"/>
      <c r="O95" s="335"/>
      <c r="P95" s="704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02"/>
      <c r="J96" s="341"/>
      <c r="K96" s="342"/>
      <c r="L96" s="343"/>
      <c r="M96" s="344"/>
      <c r="N96" s="344"/>
      <c r="O96" s="335"/>
      <c r="P96" s="704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02"/>
      <c r="J97" s="341"/>
      <c r="K97" s="342"/>
      <c r="L97" s="343"/>
      <c r="M97" s="344"/>
      <c r="N97" s="344"/>
      <c r="O97" s="335"/>
      <c r="P97" s="704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02"/>
      <c r="J98" s="341"/>
      <c r="K98" s="342"/>
      <c r="L98" s="343"/>
      <c r="M98" s="344"/>
      <c r="N98" s="344"/>
      <c r="O98" s="335"/>
      <c r="P98" s="704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02"/>
      <c r="J99" s="341"/>
      <c r="K99" s="342"/>
      <c r="L99" s="343"/>
      <c r="M99" s="344"/>
      <c r="N99" s="344"/>
      <c r="O99" s="335"/>
      <c r="P99" s="704"/>
      <c r="Q99" s="345"/>
      <c r="R99" s="345"/>
    </row>
    <row r="100" spans="1:18" ht="15.75" customHeight="1">
      <c r="A100" s="845"/>
      <c r="B100" s="336">
        <v>0</v>
      </c>
      <c r="C100" s="204" t="s">
        <v>1341</v>
      </c>
      <c r="D100" s="838" t="s">
        <v>1215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2827.5428571428592</v>
      </c>
      <c r="L100" s="355">
        <f>AVERAGE(L92:L99)</f>
        <v>824.38571428571504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1342</v>
      </c>
      <c r="B101" s="336" t="s">
        <v>165</v>
      </c>
      <c r="C101" s="204"/>
      <c r="D101" s="361" t="s">
        <v>1343</v>
      </c>
      <c r="E101" s="696"/>
      <c r="F101" s="339">
        <v>30</v>
      </c>
      <c r="G101" s="700">
        <v>2227</v>
      </c>
      <c r="H101" s="340">
        <f t="shared" ref="H101:H110" si="31">F101*G101</f>
        <v>66810</v>
      </c>
      <c r="I101" s="702"/>
      <c r="J101" s="341">
        <v>3</v>
      </c>
      <c r="K101" s="342">
        <f>G101/P101*60</f>
        <v>3181.4285714285702</v>
      </c>
      <c r="L101" s="343">
        <f t="shared" ref="L101:L105" si="32">K101/J101</f>
        <v>1060.4761904761901</v>
      </c>
      <c r="M101" s="344">
        <v>0.72361111111111109</v>
      </c>
      <c r="N101" s="344">
        <v>0.75277777777777777</v>
      </c>
      <c r="O101" s="335">
        <v>22</v>
      </c>
      <c r="P101" s="342">
        <f t="shared" ref="P101:P103" si="33">(N101-M101)*24*60</f>
        <v>42.000000000000014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696"/>
      <c r="F102" s="339">
        <v>24.82</v>
      </c>
      <c r="G102" s="700">
        <v>2012</v>
      </c>
      <c r="H102" s="340">
        <f t="shared" si="31"/>
        <v>49937.840000000004</v>
      </c>
      <c r="I102" s="702"/>
      <c r="J102" s="341">
        <v>4</v>
      </c>
      <c r="K102" s="342">
        <f t="shared" ref="K102:K105" si="34">G102/P102*60</f>
        <v>3017.9999999999991</v>
      </c>
      <c r="L102" s="343">
        <f t="shared" si="32"/>
        <v>754.49999999999977</v>
      </c>
      <c r="M102" s="344">
        <v>0.76944444444444438</v>
      </c>
      <c r="N102" s="344">
        <v>0.79722222222222217</v>
      </c>
      <c r="O102" s="335">
        <v>24</v>
      </c>
      <c r="P102" s="342">
        <f t="shared" si="33"/>
        <v>40.000000000000014</v>
      </c>
      <c r="Q102" s="345"/>
      <c r="R102" s="345"/>
    </row>
    <row r="103" spans="1:18">
      <c r="A103" s="830"/>
      <c r="B103" s="336" t="s">
        <v>165</v>
      </c>
      <c r="C103" s="204"/>
      <c r="D103" s="361" t="s">
        <v>1344</v>
      </c>
      <c r="E103" s="361"/>
      <c r="F103" s="339">
        <v>23.8</v>
      </c>
      <c r="G103" s="700">
        <v>539</v>
      </c>
      <c r="H103" s="340">
        <f t="shared" si="31"/>
        <v>12828.2</v>
      </c>
      <c r="I103" s="702"/>
      <c r="J103" s="341">
        <v>4</v>
      </c>
      <c r="K103" s="342">
        <f t="shared" si="34"/>
        <v>3234.0000000000114</v>
      </c>
      <c r="L103" s="343">
        <f t="shared" si="32"/>
        <v>808.50000000000284</v>
      </c>
      <c r="M103" s="344">
        <v>0.81180555555555556</v>
      </c>
      <c r="N103" s="344">
        <v>0.81874999999999998</v>
      </c>
      <c r="O103" s="335">
        <v>21</v>
      </c>
      <c r="P103" s="342">
        <f t="shared" si="33"/>
        <v>9.9999999999999645</v>
      </c>
      <c r="Q103" s="345"/>
      <c r="R103" s="345"/>
    </row>
    <row r="104" spans="1:18">
      <c r="A104" s="830"/>
      <c r="B104" s="336" t="s">
        <v>165</v>
      </c>
      <c r="C104" s="204"/>
      <c r="D104" s="361" t="s">
        <v>1345</v>
      </c>
      <c r="E104" s="379"/>
      <c r="F104" s="339">
        <v>24.76</v>
      </c>
      <c r="G104" s="700">
        <v>1148</v>
      </c>
      <c r="H104" s="340">
        <f t="shared" si="31"/>
        <v>28424.480000000003</v>
      </c>
      <c r="I104" s="702"/>
      <c r="J104" s="341">
        <v>4</v>
      </c>
      <c r="K104" s="342">
        <f t="shared" si="34"/>
        <v>3443.9999999999845</v>
      </c>
      <c r="L104" s="343">
        <f t="shared" si="32"/>
        <v>860.99999999999613</v>
      </c>
      <c r="M104" s="344">
        <v>0.83194444444444438</v>
      </c>
      <c r="N104" s="344">
        <v>0.84583333333333333</v>
      </c>
      <c r="O104" s="335">
        <v>19</v>
      </c>
      <c r="P104" s="342">
        <f>(N104-M104)*24*60</f>
        <v>20.000000000000089</v>
      </c>
      <c r="Q104" s="345"/>
      <c r="R104" s="345"/>
    </row>
    <row r="105" spans="1:18">
      <c r="A105" s="830"/>
      <c r="B105" s="336" t="s">
        <v>165</v>
      </c>
      <c r="C105" s="204"/>
      <c r="D105" s="361" t="s">
        <v>1346</v>
      </c>
      <c r="E105" s="363"/>
      <c r="F105" s="339">
        <v>14.03</v>
      </c>
      <c r="G105" s="700">
        <v>8134</v>
      </c>
      <c r="H105" s="340">
        <f t="shared" si="31"/>
        <v>114120.01999999999</v>
      </c>
      <c r="I105" s="702"/>
      <c r="J105" s="341">
        <v>3</v>
      </c>
      <c r="K105" s="342">
        <f t="shared" si="34"/>
        <v>3050.2500000000018</v>
      </c>
      <c r="L105" s="343">
        <f t="shared" si="32"/>
        <v>1016.7500000000006</v>
      </c>
      <c r="M105" s="344">
        <v>0.86111111111111116</v>
      </c>
      <c r="N105" s="344">
        <v>0.97222222222222221</v>
      </c>
      <c r="O105" s="335">
        <v>22</v>
      </c>
      <c r="P105" s="342">
        <f>(N105-M105)*24*60</f>
        <v>159.99999999999991</v>
      </c>
      <c r="Q105" s="343"/>
      <c r="R105" s="345"/>
    </row>
    <row r="106" spans="1:18">
      <c r="A106" s="830"/>
      <c r="B106" s="336">
        <v>0</v>
      </c>
      <c r="C106" s="204"/>
      <c r="D106" s="363"/>
      <c r="E106" s="696"/>
      <c r="F106" s="339" t="s">
        <v>161</v>
      </c>
      <c r="G106" s="346"/>
      <c r="H106" s="340">
        <f t="shared" si="31"/>
        <v>0</v>
      </c>
      <c r="I106" s="702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700"/>
      <c r="H107" s="340">
        <f t="shared" si="31"/>
        <v>0</v>
      </c>
      <c r="I107" s="702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700"/>
      <c r="H108" s="340">
        <f t="shared" si="31"/>
        <v>0</v>
      </c>
      <c r="I108" s="702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700"/>
      <c r="H109" s="340">
        <f t="shared" si="31"/>
        <v>0</v>
      </c>
      <c r="I109" s="702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700"/>
      <c r="H110" s="340">
        <f t="shared" si="31"/>
        <v>0</v>
      </c>
      <c r="I110" s="702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1331</v>
      </c>
      <c r="D111" s="831" t="s">
        <v>1215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3185.5357142857133</v>
      </c>
      <c r="L111" s="355">
        <f>AVERAGE(L101:L110)</f>
        <v>900.24523809523794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1347</v>
      </c>
      <c r="B112" s="336" t="s">
        <v>165</v>
      </c>
      <c r="C112" s="204"/>
      <c r="D112" s="363" t="s">
        <v>188</v>
      </c>
      <c r="E112" s="398"/>
      <c r="F112" s="339">
        <v>28.57</v>
      </c>
      <c r="G112" s="700">
        <v>3980</v>
      </c>
      <c r="H112" s="389">
        <f t="shared" si="16"/>
        <v>113708.6</v>
      </c>
      <c r="I112" s="702"/>
      <c r="J112" s="341">
        <v>3</v>
      </c>
      <c r="K112" s="342">
        <f t="shared" ref="K112:K117" si="35">G112/P112*60</f>
        <v>3183.9999999999977</v>
      </c>
      <c r="L112" s="343">
        <f t="shared" ref="L112:L117" si="36">K112/J112</f>
        <v>1061.3333333333326</v>
      </c>
      <c r="M112" s="344">
        <v>0.72152777777777777</v>
      </c>
      <c r="N112" s="344">
        <v>0.77361111111111114</v>
      </c>
      <c r="O112" s="335">
        <v>19</v>
      </c>
      <c r="P112" s="704">
        <f t="shared" ref="P112:P116" si="37">(N112-M112)*24*60</f>
        <v>75.000000000000057</v>
      </c>
      <c r="Q112" s="335"/>
      <c r="R112" s="335"/>
    </row>
    <row r="113" spans="1:18">
      <c r="A113" s="833"/>
      <c r="B113" s="336" t="s">
        <v>165</v>
      </c>
      <c r="C113" s="359"/>
      <c r="D113" s="386" t="s">
        <v>1348</v>
      </c>
      <c r="E113" s="386"/>
      <c r="F113" s="339">
        <v>25.03</v>
      </c>
      <c r="G113" s="700">
        <v>1242</v>
      </c>
      <c r="H113" s="389">
        <f t="shared" si="16"/>
        <v>31087.260000000002</v>
      </c>
      <c r="I113" s="702"/>
      <c r="J113" s="341">
        <v>4</v>
      </c>
      <c r="K113" s="342">
        <f t="shared" si="35"/>
        <v>3240.0000000000114</v>
      </c>
      <c r="L113" s="343">
        <f t="shared" si="36"/>
        <v>810.00000000000284</v>
      </c>
      <c r="M113" s="344">
        <v>0.7895833333333333</v>
      </c>
      <c r="N113" s="344">
        <v>0.80555555555555547</v>
      </c>
      <c r="O113" s="335">
        <v>23</v>
      </c>
      <c r="P113" s="704">
        <f t="shared" si="37"/>
        <v>22.999999999999918</v>
      </c>
      <c r="Q113" s="345"/>
      <c r="R113" s="345"/>
    </row>
    <row r="114" spans="1:18">
      <c r="A114" s="833"/>
      <c r="B114" s="336" t="s">
        <v>165</v>
      </c>
      <c r="C114" s="359"/>
      <c r="D114" s="386" t="s">
        <v>1349</v>
      </c>
      <c r="E114" s="361"/>
      <c r="F114" s="339">
        <v>16.7</v>
      </c>
      <c r="G114" s="700">
        <v>2311</v>
      </c>
      <c r="H114" s="389">
        <f t="shared" si="16"/>
        <v>38593.699999999997</v>
      </c>
      <c r="I114" s="702"/>
      <c r="J114" s="341">
        <v>3</v>
      </c>
      <c r="K114" s="342">
        <f t="shared" si="35"/>
        <v>3081.333333333333</v>
      </c>
      <c r="L114" s="343">
        <f t="shared" si="36"/>
        <v>1027.1111111111111</v>
      </c>
      <c r="M114" s="344">
        <v>0.8208333333333333</v>
      </c>
      <c r="N114" s="344">
        <v>0.8520833333333333</v>
      </c>
      <c r="O114" s="335">
        <v>22</v>
      </c>
      <c r="P114" s="704">
        <f t="shared" si="37"/>
        <v>45</v>
      </c>
      <c r="Q114" s="345"/>
      <c r="R114" s="345"/>
    </row>
    <row r="115" spans="1:18">
      <c r="A115" s="833"/>
      <c r="B115" s="336" t="s">
        <v>165</v>
      </c>
      <c r="C115" s="359"/>
      <c r="D115" s="363" t="s">
        <v>1350</v>
      </c>
      <c r="E115" s="379"/>
      <c r="F115" s="339">
        <v>18.18</v>
      </c>
      <c r="G115" s="700">
        <v>1561</v>
      </c>
      <c r="H115" s="389">
        <f t="shared" si="16"/>
        <v>28378.98</v>
      </c>
      <c r="I115" s="702"/>
      <c r="J115" s="341">
        <v>3</v>
      </c>
      <c r="K115" s="342">
        <f t="shared" si="35"/>
        <v>2926.8749999999964</v>
      </c>
      <c r="L115" s="343">
        <f t="shared" si="36"/>
        <v>975.62499999999875</v>
      </c>
      <c r="M115" s="344">
        <v>0.86736111111111114</v>
      </c>
      <c r="N115" s="344">
        <v>0.88958333333333339</v>
      </c>
      <c r="O115" s="335">
        <v>22</v>
      </c>
      <c r="P115" s="704">
        <f t="shared" si="37"/>
        <v>32.000000000000043</v>
      </c>
      <c r="Q115" s="345"/>
      <c r="R115" s="345"/>
    </row>
    <row r="116" spans="1:18">
      <c r="A116" s="833"/>
      <c r="B116" s="336" t="s">
        <v>165</v>
      </c>
      <c r="C116" s="359"/>
      <c r="D116" s="386" t="s">
        <v>1351</v>
      </c>
      <c r="E116" s="363"/>
      <c r="F116" s="339">
        <v>18.18</v>
      </c>
      <c r="G116" s="700">
        <v>1567</v>
      </c>
      <c r="H116" s="389">
        <f t="shared" si="16"/>
        <v>28488.06</v>
      </c>
      <c r="I116" s="702"/>
      <c r="J116" s="341">
        <v>3</v>
      </c>
      <c r="K116" s="342">
        <f t="shared" si="35"/>
        <v>2938.1249999999964</v>
      </c>
      <c r="L116" s="343">
        <f t="shared" si="36"/>
        <v>979.37499999999875</v>
      </c>
      <c r="M116" s="344">
        <v>0.90416666666666667</v>
      </c>
      <c r="N116" s="391">
        <v>0.92638888888888893</v>
      </c>
      <c r="O116" s="335">
        <v>21</v>
      </c>
      <c r="P116" s="704">
        <f t="shared" si="37"/>
        <v>32.000000000000043</v>
      </c>
      <c r="Q116" s="345"/>
      <c r="R116" s="345"/>
    </row>
    <row r="117" spans="1:18">
      <c r="A117" s="833"/>
      <c r="B117" s="336" t="s">
        <v>165</v>
      </c>
      <c r="C117" s="359"/>
      <c r="D117" s="361" t="s">
        <v>1352</v>
      </c>
      <c r="E117" s="376"/>
      <c r="F117" s="339">
        <v>14.285714285714283</v>
      </c>
      <c r="G117" s="700">
        <v>11955</v>
      </c>
      <c r="H117" s="389">
        <f t="shared" ref="H117:H123" si="38">F117*G117</f>
        <v>170785.71428571426</v>
      </c>
      <c r="I117" s="702"/>
      <c r="J117" s="341">
        <v>3</v>
      </c>
      <c r="K117" s="342">
        <f t="shared" si="35"/>
        <v>3052.3404255319133</v>
      </c>
      <c r="L117" s="343">
        <f t="shared" si="36"/>
        <v>1017.4468085106378</v>
      </c>
      <c r="M117" s="344">
        <v>0.94097222222222221</v>
      </c>
      <c r="N117" s="344">
        <v>1.1041666666666667</v>
      </c>
      <c r="O117" s="335">
        <v>21</v>
      </c>
      <c r="P117" s="342">
        <f>(N117-M117)*24*60</f>
        <v>235.00000000000011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700"/>
      <c r="H118" s="389">
        <f t="shared" si="38"/>
        <v>0</v>
      </c>
      <c r="I118" s="702"/>
      <c r="J118" s="341"/>
      <c r="K118" s="342"/>
      <c r="L118" s="343"/>
      <c r="M118" s="344"/>
      <c r="N118" s="344"/>
      <c r="O118" s="342"/>
      <c r="P118" s="704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700"/>
      <c r="H119" s="389">
        <f t="shared" si="38"/>
        <v>0</v>
      </c>
      <c r="I119" s="702"/>
      <c r="J119" s="341"/>
      <c r="K119" s="342"/>
      <c r="L119" s="343"/>
      <c r="M119" s="344"/>
      <c r="N119" s="344"/>
      <c r="O119" s="335"/>
      <c r="P119" s="704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700"/>
      <c r="H120" s="389">
        <f t="shared" si="38"/>
        <v>0</v>
      </c>
      <c r="I120" s="702"/>
      <c r="J120" s="341"/>
      <c r="K120" s="342"/>
      <c r="L120" s="343"/>
      <c r="M120" s="344"/>
      <c r="N120" s="344"/>
      <c r="O120" s="335"/>
      <c r="P120" s="704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700"/>
      <c r="H121" s="389">
        <f t="shared" si="38"/>
        <v>0</v>
      </c>
      <c r="I121" s="702"/>
      <c r="J121" s="341"/>
      <c r="K121" s="342"/>
      <c r="L121" s="343"/>
      <c r="M121" s="344"/>
      <c r="N121" s="344"/>
      <c r="O121" s="335"/>
      <c r="P121" s="704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700"/>
      <c r="H122" s="389">
        <f t="shared" si="38"/>
        <v>0</v>
      </c>
      <c r="I122" s="702"/>
      <c r="J122" s="341"/>
      <c r="K122" s="342"/>
      <c r="L122" s="343"/>
      <c r="M122" s="344"/>
      <c r="N122" s="344"/>
      <c r="O122" s="335"/>
      <c r="P122" s="704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700"/>
      <c r="H123" s="389">
        <f t="shared" si="38"/>
        <v>0</v>
      </c>
      <c r="I123" s="702"/>
      <c r="J123" s="341"/>
      <c r="K123" s="342"/>
      <c r="L123" s="343"/>
      <c r="M123" s="344"/>
      <c r="N123" s="344"/>
      <c r="O123" s="335"/>
      <c r="P123" s="704"/>
      <c r="Q123" s="345"/>
      <c r="R123" s="345"/>
    </row>
    <row r="124" spans="1:18" ht="17.399999999999999" customHeight="1">
      <c r="A124" s="833"/>
      <c r="B124" s="349">
        <v>0</v>
      </c>
      <c r="C124" s="204" t="s">
        <v>1336</v>
      </c>
      <c r="D124" s="834" t="s">
        <v>1215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3070.4456264775417</v>
      </c>
      <c r="L124" s="355">
        <f>AVERAGE(L112:L123)</f>
        <v>978.48187549251361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92" activePane="bottomRight" state="frozen"/>
      <selection activeCell="P127" sqref="P127"/>
      <selection pane="topRight" activeCell="P127" sqref="P127"/>
      <selection pane="bottomLeft" activeCell="P127" sqref="P127"/>
      <selection pane="bottomRight" activeCell="P127" sqref="P127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1182</v>
      </c>
      <c r="B1" s="57"/>
      <c r="C1" s="57"/>
      <c r="D1" s="722" t="s">
        <v>1183</v>
      </c>
      <c r="E1" s="58">
        <f>SUM(G5:G173)</f>
        <v>147978.74</v>
      </c>
      <c r="F1" s="707" t="s">
        <v>3</v>
      </c>
      <c r="G1" s="59">
        <f>SUM(H5:H173)</f>
        <v>5795365.7309657028</v>
      </c>
      <c r="H1" s="719" t="s">
        <v>77</v>
      </c>
      <c r="I1" s="60">
        <f>M17+M30+M43+M56+M69+M82+M95+M108+M121+M134+M147+M160+M173</f>
        <v>191.21349206349205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1184</v>
      </c>
      <c r="Q1" s="956"/>
      <c r="R1" s="956"/>
      <c r="S1" s="956"/>
      <c r="T1" s="956" t="s">
        <v>1185</v>
      </c>
      <c r="U1" s="956"/>
      <c r="V1" s="956"/>
      <c r="W1" s="956"/>
      <c r="X1" s="956"/>
      <c r="Y1" s="956"/>
      <c r="Z1" s="61" t="s">
        <v>1186</v>
      </c>
      <c r="AA1" s="61" t="s">
        <v>1187</v>
      </c>
      <c r="AB1" s="961" t="s">
        <v>1188</v>
      </c>
      <c r="AC1" s="962"/>
      <c r="AD1" s="61" t="s">
        <v>1186</v>
      </c>
      <c r="AE1" s="61" t="s">
        <v>1189</v>
      </c>
      <c r="AF1" s="956" t="s">
        <v>1190</v>
      </c>
      <c r="AG1" s="957"/>
      <c r="AH1" s="957"/>
      <c r="AK1" s="62" t="s">
        <v>1191</v>
      </c>
    </row>
    <row r="2" spans="1:37" ht="26.25" customHeight="1">
      <c r="A2" s="960" t="s">
        <v>1241</v>
      </c>
      <c r="B2" s="960"/>
      <c r="C2" s="722"/>
      <c r="D2" s="722" t="s">
        <v>1193</v>
      </c>
      <c r="E2" s="63">
        <f>AVERAGE(O17,O30,O43,O56,O69,O82,O95,O108,O121,O134,O147,O160,O173)</f>
        <v>123.68409553962384</v>
      </c>
      <c r="F2" s="64" t="s">
        <v>80</v>
      </c>
      <c r="G2" s="65">
        <f>G1/E1</f>
        <v>39.163502344767252</v>
      </c>
      <c r="H2" s="719" t="s">
        <v>81</v>
      </c>
      <c r="I2" s="719">
        <f>COUNT(I5:I173)</f>
        <v>10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5</v>
      </c>
      <c r="AE2" s="67">
        <f>AE17+AE30+AE43+AE56+AE69+AE82+AE95+AE108+AE121+AE134+AE147+AE160+AE173</f>
        <v>2</v>
      </c>
      <c r="AF2" s="957"/>
      <c r="AG2" s="957"/>
      <c r="AH2" s="957"/>
      <c r="AK2" s="402">
        <f>AVERAGE(AK5:AK9999)</f>
        <v>6.272228422619067</v>
      </c>
    </row>
    <row r="3" spans="1:37" ht="30.6" customHeight="1">
      <c r="A3" s="895" t="s">
        <v>1195</v>
      </c>
      <c r="B3" s="895" t="s">
        <v>82</v>
      </c>
      <c r="C3" s="958"/>
      <c r="D3" s="895" t="s">
        <v>1197</v>
      </c>
      <c r="E3" s="895"/>
      <c r="F3" s="958" t="s">
        <v>83</v>
      </c>
      <c r="G3" s="951" t="s">
        <v>84</v>
      </c>
      <c r="H3" s="958" t="s">
        <v>85</v>
      </c>
      <c r="I3" s="952" t="s">
        <v>1198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1199</v>
      </c>
      <c r="O3" s="924" t="s">
        <v>1193</v>
      </c>
      <c r="P3" s="955" t="s">
        <v>1200</v>
      </c>
      <c r="Q3" s="924" t="s">
        <v>1193</v>
      </c>
      <c r="R3" s="949" t="s">
        <v>1201</v>
      </c>
      <c r="S3" s="925" t="s">
        <v>1202</v>
      </c>
      <c r="T3" s="951" t="s">
        <v>88</v>
      </c>
      <c r="U3" s="951"/>
      <c r="V3" s="950" t="s">
        <v>89</v>
      </c>
      <c r="W3" s="952" t="s">
        <v>1203</v>
      </c>
      <c r="X3" s="951" t="s">
        <v>1204</v>
      </c>
      <c r="Y3" s="951"/>
      <c r="Z3" s="953" t="s">
        <v>1205</v>
      </c>
      <c r="AA3" s="954"/>
      <c r="AB3" s="944" t="s">
        <v>1206</v>
      </c>
      <c r="AC3" s="945"/>
      <c r="AD3" s="946" t="s">
        <v>1207</v>
      </c>
      <c r="AE3" s="947"/>
      <c r="AF3" s="948" t="s">
        <v>1199</v>
      </c>
      <c r="AG3" s="949" t="s">
        <v>1201</v>
      </c>
      <c r="AH3" s="925" t="s">
        <v>1202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716" t="s">
        <v>90</v>
      </c>
      <c r="U4" s="716" t="s">
        <v>91</v>
      </c>
      <c r="V4" s="951"/>
      <c r="W4" s="952"/>
      <c r="X4" s="707" t="s">
        <v>1208</v>
      </c>
      <c r="Y4" s="707" t="s">
        <v>36</v>
      </c>
      <c r="Z4" s="716" t="s">
        <v>1209</v>
      </c>
      <c r="AA4" s="716" t="s">
        <v>1210</v>
      </c>
      <c r="AB4" s="945"/>
      <c r="AC4" s="945"/>
      <c r="AD4" s="716" t="s">
        <v>1211</v>
      </c>
      <c r="AE4" s="68" t="s">
        <v>1212</v>
      </c>
      <c r="AF4" s="948"/>
      <c r="AG4" s="949"/>
      <c r="AH4" s="925"/>
      <c r="AK4" s="951"/>
    </row>
    <row r="5" spans="1:37" ht="18.75" customHeight="1">
      <c r="A5" s="940" t="s">
        <v>1213</v>
      </c>
      <c r="B5" s="69" t="s">
        <v>162</v>
      </c>
      <c r="C5" s="70"/>
      <c r="D5" s="71" t="s">
        <v>92</v>
      </c>
      <c r="E5" s="72"/>
      <c r="F5" s="73">
        <v>37.83</v>
      </c>
      <c r="G5" s="74">
        <v>5227</v>
      </c>
      <c r="H5" s="75">
        <f t="shared" ref="H5:H16" si="0">F5*G5</f>
        <v>197737.41</v>
      </c>
      <c r="I5" s="717"/>
      <c r="J5" s="76">
        <v>20</v>
      </c>
      <c r="K5" s="74">
        <v>2400</v>
      </c>
      <c r="L5" s="77">
        <v>120</v>
      </c>
      <c r="M5" s="718">
        <v>20</v>
      </c>
      <c r="N5" s="74">
        <f t="shared" ref="N5:N10" si="1">G5/W5*60</f>
        <v>2240.1428571428578</v>
      </c>
      <c r="O5" s="77">
        <f t="shared" ref="O5:O10" si="2">N5/M5</f>
        <v>112.0071428571429</v>
      </c>
      <c r="P5" s="78">
        <f t="shared" ref="P5:P10" si="3">M5-J5</f>
        <v>0</v>
      </c>
      <c r="Q5" s="79">
        <f t="shared" ref="Q5:Q10" si="4">O5-L5</f>
        <v>-7.9928571428571047</v>
      </c>
      <c r="R5" s="709">
        <f t="shared" ref="R5:R10" si="5">O5/L5</f>
        <v>0.93339285714285747</v>
      </c>
      <c r="S5" s="910">
        <f>R17</f>
        <v>0.87606860611422366</v>
      </c>
      <c r="T5" s="80">
        <v>0.25</v>
      </c>
      <c r="U5" s="80">
        <v>0.34722222222222221</v>
      </c>
      <c r="V5" s="707">
        <v>5</v>
      </c>
      <c r="W5" s="717">
        <f>(U5-T5)*24*60</f>
        <v>139.99999999999997</v>
      </c>
      <c r="X5" s="707"/>
      <c r="Y5" s="707"/>
      <c r="Z5" s="81"/>
      <c r="AA5" s="81"/>
      <c r="AB5" s="895"/>
      <c r="AC5" s="895"/>
      <c r="AD5" s="82"/>
      <c r="AE5" s="82"/>
      <c r="AF5" s="78">
        <f t="shared" ref="AF5:AF70" si="6">N5-K5</f>
        <v>-159.85714285714221</v>
      </c>
      <c r="AG5" s="709">
        <f t="shared" ref="AG5:AG70" si="7">N5/K5</f>
        <v>0.93339285714285747</v>
      </c>
      <c r="AH5" s="910">
        <f>AG17</f>
        <v>0.87860424714633611</v>
      </c>
      <c r="AJ5" s="62" t="str">
        <f>A5</f>
        <v>四度一組
(ET-600)</v>
      </c>
      <c r="AK5" s="404">
        <f>AVERAGE(AK6:AK16)</f>
        <v>6.2000000000000393</v>
      </c>
    </row>
    <row r="6" spans="1:37" ht="19.2" customHeight="1">
      <c r="A6" s="941"/>
      <c r="B6" s="69" t="s">
        <v>162</v>
      </c>
      <c r="C6" s="70"/>
      <c r="D6" s="71" t="s">
        <v>94</v>
      </c>
      <c r="E6" s="72"/>
      <c r="F6" s="73">
        <v>35.89</v>
      </c>
      <c r="G6" s="74">
        <v>1554</v>
      </c>
      <c r="H6" s="75">
        <f t="shared" si="0"/>
        <v>55773.06</v>
      </c>
      <c r="I6" s="717"/>
      <c r="J6" s="76">
        <v>18</v>
      </c>
      <c r="K6" s="74">
        <v>2571</v>
      </c>
      <c r="L6" s="77">
        <v>142.83333333333334</v>
      </c>
      <c r="M6" s="718">
        <v>18</v>
      </c>
      <c r="N6" s="74">
        <f t="shared" si="1"/>
        <v>2274.146341463414</v>
      </c>
      <c r="O6" s="77">
        <f t="shared" si="2"/>
        <v>126.34146341463412</v>
      </c>
      <c r="P6" s="78">
        <f t="shared" si="3"/>
        <v>0</v>
      </c>
      <c r="Q6" s="79">
        <f t="shared" si="4"/>
        <v>-16.491869918699223</v>
      </c>
      <c r="R6" s="709">
        <f t="shared" si="5"/>
        <v>0.88453766684691326</v>
      </c>
      <c r="S6" s="910"/>
      <c r="T6" s="80">
        <v>0.36319444444444443</v>
      </c>
      <c r="U6" s="80">
        <v>0.39166666666666666</v>
      </c>
      <c r="V6" s="707">
        <v>23</v>
      </c>
      <c r="W6" s="717">
        <f t="shared" ref="W6:W17" si="8">(U6-T6)*24*60</f>
        <v>41.000000000000014</v>
      </c>
      <c r="X6" s="83">
        <v>0.35138888888888892</v>
      </c>
      <c r="Y6" s="83">
        <v>0.36249999999999999</v>
      </c>
      <c r="Z6" s="84"/>
      <c r="AA6" s="84"/>
      <c r="AB6" s="895"/>
      <c r="AC6" s="895"/>
      <c r="AD6" s="705"/>
      <c r="AE6" s="705"/>
      <c r="AF6" s="78">
        <f t="shared" si="6"/>
        <v>-296.85365853658595</v>
      </c>
      <c r="AG6" s="709">
        <f t="shared" si="7"/>
        <v>0.88453766684691326</v>
      </c>
      <c r="AH6" s="910"/>
      <c r="AJ6" s="405">
        <f>IF((IF(V6&lt;10,V6,(X6-U5)*1440))=0,"",IF(V6&lt;10,V6,(X6-U5)*1440))</f>
        <v>6.0000000000000586</v>
      </c>
      <c r="AK6" s="406">
        <f>IF(AJ6&gt;4,AJ6,"")</f>
        <v>6.0000000000000586</v>
      </c>
    </row>
    <row r="7" spans="1:37" ht="19.2" customHeight="1">
      <c r="A7" s="941"/>
      <c r="B7" s="69" t="s">
        <v>162</v>
      </c>
      <c r="C7" s="70"/>
      <c r="D7" s="71" t="s">
        <v>98</v>
      </c>
      <c r="E7" s="72"/>
      <c r="F7" s="73">
        <v>38.479999999999997</v>
      </c>
      <c r="G7" s="74">
        <v>5055</v>
      </c>
      <c r="H7" s="75">
        <f t="shared" si="0"/>
        <v>194516.4</v>
      </c>
      <c r="I7" s="717"/>
      <c r="J7" s="76">
        <v>19</v>
      </c>
      <c r="K7" s="74">
        <v>2769</v>
      </c>
      <c r="L7" s="77">
        <v>145.73684210526315</v>
      </c>
      <c r="M7" s="718">
        <v>19</v>
      </c>
      <c r="N7" s="74">
        <f t="shared" si="1"/>
        <v>2506.6115702479342</v>
      </c>
      <c r="O7" s="77">
        <f t="shared" si="2"/>
        <v>131.92692474989127</v>
      </c>
      <c r="P7" s="78">
        <f t="shared" si="3"/>
        <v>0</v>
      </c>
      <c r="Q7" s="79">
        <f t="shared" si="4"/>
        <v>-13.80991735537188</v>
      </c>
      <c r="R7" s="709">
        <f t="shared" si="5"/>
        <v>0.9052407259833638</v>
      </c>
      <c r="S7" s="910"/>
      <c r="T7" s="80">
        <v>0.39583333333333331</v>
      </c>
      <c r="U7" s="80">
        <v>0.47986111111111107</v>
      </c>
      <c r="V7" s="707">
        <v>6</v>
      </c>
      <c r="W7" s="717">
        <f t="shared" si="8"/>
        <v>120.99999999999997</v>
      </c>
      <c r="X7" s="83"/>
      <c r="Y7" s="83"/>
      <c r="Z7" s="84"/>
      <c r="AA7" s="84"/>
      <c r="AB7" s="895"/>
      <c r="AC7" s="895"/>
      <c r="AD7" s="705"/>
      <c r="AE7" s="705"/>
      <c r="AF7" s="78">
        <f t="shared" si="6"/>
        <v>-262.3884297520658</v>
      </c>
      <c r="AG7" s="709">
        <f t="shared" si="7"/>
        <v>0.90524072598336369</v>
      </c>
      <c r="AH7" s="910"/>
      <c r="AJ7" s="405">
        <f t="shared" ref="AJ7:AJ16" si="9">IF((IF(V7&lt;10,V7,(X7-U6)*1440))=0,"",IF(V7&lt;10,V7,(X7-U6)*1440))</f>
        <v>6</v>
      </c>
      <c r="AK7" s="406">
        <f t="shared" ref="AK7:AK16" si="10">IF(AJ7&gt;4,AJ7,"")</f>
        <v>6</v>
      </c>
    </row>
    <row r="8" spans="1:37" ht="19.2" customHeight="1">
      <c r="A8" s="941"/>
      <c r="B8" s="69" t="s">
        <v>162</v>
      </c>
      <c r="C8" s="70"/>
      <c r="D8" s="71" t="s">
        <v>97</v>
      </c>
      <c r="E8" s="72"/>
      <c r="F8" s="73">
        <v>31.11</v>
      </c>
      <c r="G8" s="85">
        <v>1728</v>
      </c>
      <c r="H8" s="75">
        <f t="shared" si="0"/>
        <v>53758.080000000002</v>
      </c>
      <c r="I8" s="717"/>
      <c r="J8" s="76">
        <v>18</v>
      </c>
      <c r="K8" s="74">
        <v>2769</v>
      </c>
      <c r="L8" s="77">
        <v>153.83333333333334</v>
      </c>
      <c r="M8" s="718">
        <v>18</v>
      </c>
      <c r="N8" s="74">
        <f t="shared" si="1"/>
        <v>2356.3636363636365</v>
      </c>
      <c r="O8" s="77">
        <f t="shared" si="2"/>
        <v>130.90909090909091</v>
      </c>
      <c r="P8" s="78">
        <f t="shared" si="3"/>
        <v>0</v>
      </c>
      <c r="Q8" s="79">
        <f t="shared" si="4"/>
        <v>-22.924242424242436</v>
      </c>
      <c r="R8" s="709">
        <f t="shared" si="5"/>
        <v>0.85098000590958334</v>
      </c>
      <c r="S8" s="910"/>
      <c r="T8" s="80">
        <v>0.5215277777777777</v>
      </c>
      <c r="U8" s="80">
        <v>0.55208333333333326</v>
      </c>
      <c r="V8" s="707">
        <v>7</v>
      </c>
      <c r="W8" s="717">
        <f t="shared" si="8"/>
        <v>44</v>
      </c>
      <c r="X8" s="83"/>
      <c r="Y8" s="83"/>
      <c r="Z8" s="84"/>
      <c r="AA8" s="84"/>
      <c r="AB8" s="895"/>
      <c r="AC8" s="895"/>
      <c r="AD8" s="705"/>
      <c r="AE8" s="705"/>
      <c r="AF8" s="78">
        <f t="shared" si="6"/>
        <v>-412.63636363636351</v>
      </c>
      <c r="AG8" s="709">
        <f t="shared" si="7"/>
        <v>0.85098000590958345</v>
      </c>
      <c r="AH8" s="910"/>
      <c r="AJ8" s="405">
        <f t="shared" si="9"/>
        <v>7</v>
      </c>
      <c r="AK8" s="406">
        <f t="shared" si="10"/>
        <v>7</v>
      </c>
    </row>
    <row r="9" spans="1:37" ht="19.2" customHeight="1">
      <c r="A9" s="941"/>
      <c r="B9" s="69" t="s">
        <v>162</v>
      </c>
      <c r="C9" s="86"/>
      <c r="D9" s="71" t="s">
        <v>96</v>
      </c>
      <c r="E9" s="87"/>
      <c r="F9" s="73">
        <v>28.86</v>
      </c>
      <c r="G9" s="74">
        <v>999</v>
      </c>
      <c r="H9" s="75">
        <f t="shared" si="0"/>
        <v>28831.14</v>
      </c>
      <c r="I9" s="705"/>
      <c r="J9" s="76">
        <v>17</v>
      </c>
      <c r="K9" s="74">
        <v>2571</v>
      </c>
      <c r="L9" s="77">
        <v>151.23529411764707</v>
      </c>
      <c r="M9" s="718">
        <v>17</v>
      </c>
      <c r="N9" s="74">
        <f t="shared" si="1"/>
        <v>2066.8965517241454</v>
      </c>
      <c r="O9" s="77">
        <f t="shared" si="2"/>
        <v>121.58215010142032</v>
      </c>
      <c r="P9" s="78">
        <f t="shared" si="3"/>
        <v>0</v>
      </c>
      <c r="Q9" s="79">
        <f t="shared" si="4"/>
        <v>-29.653144016226747</v>
      </c>
      <c r="R9" s="709">
        <f t="shared" si="5"/>
        <v>0.80392709129682827</v>
      </c>
      <c r="S9" s="910"/>
      <c r="T9" s="80">
        <v>0.55625000000000002</v>
      </c>
      <c r="U9" s="80">
        <v>0.57638888888888884</v>
      </c>
      <c r="V9" s="707">
        <v>6</v>
      </c>
      <c r="W9" s="717">
        <f t="shared" si="8"/>
        <v>28.999999999999897</v>
      </c>
      <c r="X9" s="83"/>
      <c r="Y9" s="83"/>
      <c r="Z9" s="84"/>
      <c r="AA9" s="84"/>
      <c r="AB9" s="895"/>
      <c r="AC9" s="895"/>
      <c r="AD9" s="705"/>
      <c r="AE9" s="705"/>
      <c r="AF9" s="78">
        <f t="shared" si="6"/>
        <v>-504.10344827585459</v>
      </c>
      <c r="AG9" s="709">
        <f t="shared" si="7"/>
        <v>0.80392709129682827</v>
      </c>
      <c r="AH9" s="910"/>
      <c r="AJ9" s="405">
        <f t="shared" si="9"/>
        <v>6</v>
      </c>
      <c r="AK9" s="406">
        <f t="shared" si="10"/>
        <v>6</v>
      </c>
    </row>
    <row r="10" spans="1:37" ht="19.2" customHeight="1">
      <c r="A10" s="942"/>
      <c r="B10" s="69" t="s">
        <v>163</v>
      </c>
      <c r="C10" s="70"/>
      <c r="D10" s="71" t="s">
        <v>988</v>
      </c>
      <c r="E10" s="72"/>
      <c r="F10" s="73">
        <v>57.73</v>
      </c>
      <c r="G10" s="74">
        <v>1433</v>
      </c>
      <c r="H10" s="75">
        <f t="shared" si="0"/>
        <v>82727.09</v>
      </c>
      <c r="I10" s="717"/>
      <c r="J10" s="76">
        <v>21</v>
      </c>
      <c r="K10" s="74">
        <v>1200</v>
      </c>
      <c r="L10" s="77">
        <v>57.142857142857146</v>
      </c>
      <c r="M10" s="718">
        <v>21</v>
      </c>
      <c r="N10" s="74">
        <f t="shared" si="1"/>
        <v>1102.3076923076917</v>
      </c>
      <c r="O10" s="77">
        <f t="shared" si="2"/>
        <v>52.490842490842461</v>
      </c>
      <c r="P10" s="78">
        <f t="shared" si="3"/>
        <v>0</v>
      </c>
      <c r="Q10" s="79">
        <f t="shared" si="4"/>
        <v>-4.6520146520146852</v>
      </c>
      <c r="R10" s="709">
        <f t="shared" si="5"/>
        <v>0.91858974358974299</v>
      </c>
      <c r="S10" s="911"/>
      <c r="T10" s="80">
        <v>0.59236111111111112</v>
      </c>
      <c r="U10" s="80">
        <v>0.64652777777777781</v>
      </c>
      <c r="V10" s="707">
        <v>23</v>
      </c>
      <c r="W10" s="717">
        <f t="shared" si="8"/>
        <v>78.000000000000043</v>
      </c>
      <c r="X10" s="83">
        <v>0.5805555555555556</v>
      </c>
      <c r="Y10" s="83">
        <v>0.59166666666666667</v>
      </c>
      <c r="Z10" s="84"/>
      <c r="AA10" s="84"/>
      <c r="AB10" s="895"/>
      <c r="AC10" s="895"/>
      <c r="AD10" s="705"/>
      <c r="AE10" s="705"/>
      <c r="AF10" s="78">
        <f>N10-K10</f>
        <v>-97.692307692308304</v>
      </c>
      <c r="AG10" s="709">
        <f>N10/K10</f>
        <v>0.9185897435897431</v>
      </c>
      <c r="AH10" s="911"/>
      <c r="AJ10" s="405">
        <f t="shared" si="9"/>
        <v>6.0000000000001386</v>
      </c>
      <c r="AK10" s="406">
        <f t="shared" si="10"/>
        <v>6.0000000000001386</v>
      </c>
    </row>
    <row r="11" spans="1:37" ht="19.2" customHeight="1">
      <c r="A11" s="942"/>
      <c r="B11" s="69">
        <v>0</v>
      </c>
      <c r="C11" s="70"/>
      <c r="D11" s="88"/>
      <c r="E11" s="72"/>
      <c r="F11" s="73" t="s">
        <v>161</v>
      </c>
      <c r="G11" s="74"/>
      <c r="H11" s="75">
        <f t="shared" si="0"/>
        <v>0</v>
      </c>
      <c r="I11" s="717"/>
      <c r="J11" s="76"/>
      <c r="K11" s="74"/>
      <c r="L11" s="77"/>
      <c r="M11" s="718"/>
      <c r="N11" s="74"/>
      <c r="O11" s="77"/>
      <c r="P11" s="78"/>
      <c r="Q11" s="79"/>
      <c r="R11" s="709"/>
      <c r="S11" s="911"/>
      <c r="T11" s="80"/>
      <c r="U11" s="80"/>
      <c r="V11" s="707"/>
      <c r="W11" s="717">
        <f t="shared" si="8"/>
        <v>0</v>
      </c>
      <c r="X11" s="83"/>
      <c r="Y11" s="83"/>
      <c r="Z11" s="84"/>
      <c r="AA11" s="84"/>
      <c r="AB11" s="895"/>
      <c r="AC11" s="895"/>
      <c r="AD11" s="705"/>
      <c r="AE11" s="705"/>
      <c r="AF11" s="78">
        <f>N11-K11</f>
        <v>0</v>
      </c>
      <c r="AG11" s="709" t="e">
        <f>N11/K11</f>
        <v>#DIV/0!</v>
      </c>
      <c r="AH11" s="911"/>
      <c r="AJ11" s="405" t="str">
        <f t="shared" si="9"/>
        <v/>
      </c>
      <c r="AK11" s="406" t="str">
        <f t="shared" si="10"/>
        <v/>
      </c>
    </row>
    <row r="12" spans="1:37" ht="19.2" customHeight="1">
      <c r="A12" s="942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717"/>
      <c r="J12" s="76"/>
      <c r="K12" s="74"/>
      <c r="L12" s="77"/>
      <c r="M12" s="718"/>
      <c r="N12" s="74"/>
      <c r="O12" s="77"/>
      <c r="P12" s="78"/>
      <c r="Q12" s="79"/>
      <c r="R12" s="709"/>
      <c r="S12" s="911"/>
      <c r="T12" s="80"/>
      <c r="U12" s="80"/>
      <c r="V12" s="707"/>
      <c r="W12" s="717">
        <f t="shared" si="8"/>
        <v>0</v>
      </c>
      <c r="X12" s="83"/>
      <c r="Y12" s="83"/>
      <c r="Z12" s="84"/>
      <c r="AA12" s="84"/>
      <c r="AB12" s="895"/>
      <c r="AC12" s="895"/>
      <c r="AD12" s="705"/>
      <c r="AE12" s="705"/>
      <c r="AF12" s="78">
        <f t="shared" si="6"/>
        <v>0</v>
      </c>
      <c r="AG12" s="709" t="e">
        <f t="shared" si="7"/>
        <v>#DIV/0!</v>
      </c>
      <c r="AH12" s="911"/>
      <c r="AJ12" s="405" t="str">
        <f t="shared" si="9"/>
        <v/>
      </c>
      <c r="AK12" s="406" t="str">
        <f t="shared" si="10"/>
        <v/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720"/>
      <c r="J13" s="76"/>
      <c r="K13" s="74"/>
      <c r="L13" s="77"/>
      <c r="M13" s="92"/>
      <c r="N13" s="74"/>
      <c r="O13" s="77"/>
      <c r="P13" s="78"/>
      <c r="Q13" s="79"/>
      <c r="R13" s="709"/>
      <c r="S13" s="911"/>
      <c r="T13" s="80"/>
      <c r="U13" s="80"/>
      <c r="V13" s="720"/>
      <c r="W13" s="717">
        <f t="shared" si="8"/>
        <v>0</v>
      </c>
      <c r="X13" s="93"/>
      <c r="Y13" s="93"/>
      <c r="Z13" s="84"/>
      <c r="AA13" s="84"/>
      <c r="AB13" s="895"/>
      <c r="AC13" s="895"/>
      <c r="AD13" s="705"/>
      <c r="AE13" s="705"/>
      <c r="AF13" s="78">
        <f t="shared" si="6"/>
        <v>0</v>
      </c>
      <c r="AG13" s="709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720"/>
      <c r="J14" s="76"/>
      <c r="K14" s="74"/>
      <c r="L14" s="77"/>
      <c r="M14" s="92"/>
      <c r="N14" s="74"/>
      <c r="O14" s="77"/>
      <c r="P14" s="78"/>
      <c r="Q14" s="79"/>
      <c r="R14" s="709"/>
      <c r="S14" s="911"/>
      <c r="T14" s="80"/>
      <c r="U14" s="80"/>
      <c r="V14" s="720"/>
      <c r="W14" s="717">
        <f t="shared" si="8"/>
        <v>0</v>
      </c>
      <c r="X14" s="93"/>
      <c r="Y14" s="93"/>
      <c r="Z14" s="84"/>
      <c r="AA14" s="84"/>
      <c r="AB14" s="895"/>
      <c r="AC14" s="895"/>
      <c r="AD14" s="705"/>
      <c r="AE14" s="705"/>
      <c r="AF14" s="78">
        <f t="shared" si="6"/>
        <v>0</v>
      </c>
      <c r="AG14" s="709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720"/>
      <c r="J15" s="76"/>
      <c r="K15" s="74"/>
      <c r="L15" s="77"/>
      <c r="M15" s="92"/>
      <c r="N15" s="96"/>
      <c r="O15" s="77"/>
      <c r="P15" s="78"/>
      <c r="Q15" s="79"/>
      <c r="R15" s="709"/>
      <c r="S15" s="911"/>
      <c r="T15" s="80"/>
      <c r="U15" s="80"/>
      <c r="V15" s="720"/>
      <c r="W15" s="717">
        <f t="shared" si="8"/>
        <v>0</v>
      </c>
      <c r="X15" s="93"/>
      <c r="Y15" s="93"/>
      <c r="Z15" s="84"/>
      <c r="AA15" s="84"/>
      <c r="AB15" s="895"/>
      <c r="AC15" s="895"/>
      <c r="AD15" s="705"/>
      <c r="AE15" s="705"/>
      <c r="AF15" s="78">
        <f t="shared" si="6"/>
        <v>0</v>
      </c>
      <c r="AG15" s="709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720"/>
      <c r="J16" s="76"/>
      <c r="K16" s="74"/>
      <c r="L16" s="77"/>
      <c r="M16" s="92"/>
      <c r="N16" s="96"/>
      <c r="O16" s="77"/>
      <c r="P16" s="78"/>
      <c r="Q16" s="79"/>
      <c r="R16" s="709"/>
      <c r="S16" s="911"/>
      <c r="T16" s="80"/>
      <c r="U16" s="80"/>
      <c r="V16" s="720"/>
      <c r="W16" s="717">
        <f t="shared" si="8"/>
        <v>0</v>
      </c>
      <c r="X16" s="93"/>
      <c r="Y16" s="93"/>
      <c r="Z16" s="84"/>
      <c r="AA16" s="84"/>
      <c r="AB16" s="895"/>
      <c r="AC16" s="895"/>
      <c r="AD16" s="705"/>
      <c r="AE16" s="705"/>
      <c r="AF16" s="78">
        <f t="shared" si="6"/>
        <v>0</v>
      </c>
      <c r="AG16" s="709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1214</v>
      </c>
      <c r="D17" s="905" t="s">
        <v>1215</v>
      </c>
      <c r="E17" s="905"/>
      <c r="F17" s="98"/>
      <c r="G17" s="99"/>
      <c r="H17" s="100"/>
      <c r="I17" s="101"/>
      <c r="J17" s="99">
        <v>18.833333333333332</v>
      </c>
      <c r="K17" s="99">
        <v>2380</v>
      </c>
      <c r="L17" s="102">
        <v>128.46361000540568</v>
      </c>
      <c r="M17" s="103">
        <f t="shared" ref="M17:O17" si="11">AVERAGE(M5:M16)</f>
        <v>18.833333333333332</v>
      </c>
      <c r="N17" s="99">
        <f t="shared" si="11"/>
        <v>2091.0781082082799</v>
      </c>
      <c r="O17" s="102">
        <f t="shared" si="11"/>
        <v>112.542935753837</v>
      </c>
      <c r="P17" s="104">
        <f t="shared" ref="P17:P23" si="12">M17-J17</f>
        <v>0</v>
      </c>
      <c r="Q17" s="105">
        <f t="shared" ref="Q17:Q23" si="13">O17-L17</f>
        <v>-15.920674251568684</v>
      </c>
      <c r="R17" s="106">
        <f>O17/L17</f>
        <v>0.87606860611422366</v>
      </c>
      <c r="S17" s="911"/>
      <c r="T17" s="80"/>
      <c r="U17" s="80"/>
      <c r="V17" s="72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0</v>
      </c>
      <c r="AE17" s="110">
        <f>SUM(AE5:AE16)</f>
        <v>0</v>
      </c>
      <c r="AF17" s="104">
        <f t="shared" si="6"/>
        <v>-288.9218917917201</v>
      </c>
      <c r="AG17" s="710">
        <f t="shared" si="7"/>
        <v>0.87860424714633611</v>
      </c>
      <c r="AH17" s="911"/>
    </row>
    <row r="18" spans="1:37" ht="19.2" customHeight="1">
      <c r="A18" s="893" t="s">
        <v>1216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426</v>
      </c>
      <c r="H18" s="116">
        <f t="shared" ref="H18:H29" si="14">F18*G18</f>
        <v>22693.02</v>
      </c>
      <c r="I18" s="705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1022.4000000000003</v>
      </c>
      <c r="O18" s="118">
        <f t="shared" ref="O18:O23" si="16">N18/M18</f>
        <v>60.141176470588256</v>
      </c>
      <c r="P18" s="84">
        <f t="shared" si="12"/>
        <v>0</v>
      </c>
      <c r="Q18" s="119">
        <f t="shared" si="13"/>
        <v>-31.917647058823512</v>
      </c>
      <c r="R18" s="706">
        <f t="shared" ref="R18:R23" si="17">O18/L18</f>
        <v>0.65329073482428135</v>
      </c>
      <c r="S18" s="894">
        <f>R30</f>
        <v>0.87103002277691977</v>
      </c>
      <c r="T18" s="80">
        <v>0.16666666666666666</v>
      </c>
      <c r="U18" s="80">
        <v>0.18402777777777776</v>
      </c>
      <c r="V18" s="705">
        <v>5</v>
      </c>
      <c r="W18" s="120">
        <f>(U18-T18)*24*60</f>
        <v>24.999999999999993</v>
      </c>
      <c r="X18" s="118"/>
      <c r="Y18" s="118"/>
      <c r="Z18" s="84"/>
      <c r="AA18" s="84"/>
      <c r="AB18" s="895"/>
      <c r="AC18" s="895"/>
      <c r="AD18" s="705"/>
      <c r="AE18" s="705"/>
      <c r="AF18" s="121">
        <f t="shared" si="6"/>
        <v>-542.59999999999968</v>
      </c>
      <c r="AG18" s="122">
        <f t="shared" si="7"/>
        <v>0.65329073482428135</v>
      </c>
      <c r="AH18" s="936">
        <f>AG30</f>
        <v>0.86188026665635076</v>
      </c>
      <c r="AJ18" s="62" t="str">
        <f>A18</f>
        <v>四度二組A
熱麵
固定線
(ET-55)</v>
      </c>
      <c r="AK18" s="404">
        <f>AVERAGE(AK19:AK29)</f>
        <v>6.2000000000000224</v>
      </c>
    </row>
    <row r="19" spans="1:37" ht="19.2" customHeight="1">
      <c r="A19" s="893"/>
      <c r="B19" s="714" t="s">
        <v>164</v>
      </c>
      <c r="C19" s="713"/>
      <c r="D19" s="113" t="s">
        <v>102</v>
      </c>
      <c r="E19" s="114"/>
      <c r="F19" s="73">
        <v>49.91</v>
      </c>
      <c r="G19" s="85">
        <v>811</v>
      </c>
      <c r="H19" s="116">
        <f t="shared" si="14"/>
        <v>40477.009999999995</v>
      </c>
      <c r="I19" s="70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1431.1764705882351</v>
      </c>
      <c r="O19" s="125">
        <f t="shared" si="16"/>
        <v>84.18685121107265</v>
      </c>
      <c r="P19" s="84">
        <f t="shared" si="12"/>
        <v>0</v>
      </c>
      <c r="Q19" s="119">
        <f t="shared" si="13"/>
        <v>-7.8719723183391181</v>
      </c>
      <c r="R19" s="706">
        <f t="shared" si="17"/>
        <v>0.91448975756436746</v>
      </c>
      <c r="S19" s="894"/>
      <c r="T19" s="80">
        <v>0.18888888888888888</v>
      </c>
      <c r="U19" s="80">
        <v>0.21249999999999999</v>
      </c>
      <c r="V19" s="705">
        <v>7</v>
      </c>
      <c r="W19" s="120">
        <f>(U19-T19)*24*60</f>
        <v>34</v>
      </c>
      <c r="X19" s="126"/>
      <c r="Y19" s="126"/>
      <c r="Z19" s="84"/>
      <c r="AA19" s="84"/>
      <c r="AB19" s="895"/>
      <c r="AC19" s="895"/>
      <c r="AD19" s="705"/>
      <c r="AE19" s="705"/>
      <c r="AF19" s="78">
        <f t="shared" si="6"/>
        <v>-133.82352941176487</v>
      </c>
      <c r="AG19" s="709">
        <f t="shared" si="7"/>
        <v>0.91448975756436746</v>
      </c>
      <c r="AH19" s="937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893"/>
      <c r="B20" s="714" t="s">
        <v>164</v>
      </c>
      <c r="C20" s="86"/>
      <c r="D20" s="71" t="s">
        <v>105</v>
      </c>
      <c r="E20" s="114"/>
      <c r="F20" s="73">
        <v>49.91</v>
      </c>
      <c r="G20" s="85">
        <v>2651</v>
      </c>
      <c r="H20" s="116">
        <f t="shared" si="14"/>
        <v>132311.41</v>
      </c>
      <c r="I20" s="705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1432.9729729729734</v>
      </c>
      <c r="O20" s="125">
        <f t="shared" si="16"/>
        <v>84.292527821939615</v>
      </c>
      <c r="P20" s="84">
        <f t="shared" si="12"/>
        <v>0</v>
      </c>
      <c r="Q20" s="119">
        <f t="shared" si="13"/>
        <v>-7.7662957074721533</v>
      </c>
      <c r="R20" s="706">
        <f t="shared" si="17"/>
        <v>0.91563768241084564</v>
      </c>
      <c r="S20" s="894"/>
      <c r="T20" s="80">
        <v>0.2159722222222222</v>
      </c>
      <c r="U20" s="80">
        <v>0.29305555555555551</v>
      </c>
      <c r="V20" s="705">
        <v>5</v>
      </c>
      <c r="W20" s="120">
        <f t="shared" ref="W20:W29" si="19">(U20-T20)*24*60</f>
        <v>110.99999999999997</v>
      </c>
      <c r="X20" s="126"/>
      <c r="Y20" s="126"/>
      <c r="Z20" s="84"/>
      <c r="AA20" s="84"/>
      <c r="AB20" s="895"/>
      <c r="AC20" s="895"/>
      <c r="AD20" s="705"/>
      <c r="AE20" s="705"/>
      <c r="AF20" s="121">
        <f t="shared" si="6"/>
        <v>-132.02702702702663</v>
      </c>
      <c r="AG20" s="122">
        <f t="shared" si="7"/>
        <v>0.91563768241084564</v>
      </c>
      <c r="AH20" s="937"/>
      <c r="AJ20" s="405">
        <f t="shared" si="18"/>
        <v>5</v>
      </c>
      <c r="AK20" s="406">
        <f t="shared" ref="AK20:AK29" si="20">IF(AJ20&gt;4,AJ20,"")</f>
        <v>5</v>
      </c>
    </row>
    <row r="21" spans="1:37" ht="19.2" customHeight="1">
      <c r="A21" s="893"/>
      <c r="B21" s="714" t="s">
        <v>162</v>
      </c>
      <c r="C21" s="127"/>
      <c r="D21" s="128" t="s">
        <v>106</v>
      </c>
      <c r="E21" s="72"/>
      <c r="F21" s="73">
        <v>36.729999999999997</v>
      </c>
      <c r="G21" s="74">
        <v>3942</v>
      </c>
      <c r="H21" s="116">
        <f t="shared" si="14"/>
        <v>144789.65999999997</v>
      </c>
      <c r="I21" s="707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2169.9082568807339</v>
      </c>
      <c r="O21" s="125">
        <f t="shared" si="16"/>
        <v>120.55045871559633</v>
      </c>
      <c r="P21" s="84">
        <f t="shared" si="12"/>
        <v>0</v>
      </c>
      <c r="Q21" s="119">
        <f t="shared" si="13"/>
        <v>-12.782874617737008</v>
      </c>
      <c r="R21" s="706">
        <f t="shared" si="17"/>
        <v>0.90412844036697249</v>
      </c>
      <c r="S21" s="894"/>
      <c r="T21" s="80">
        <v>0.30902777777777773</v>
      </c>
      <c r="U21" s="80">
        <v>0.38472222222222219</v>
      </c>
      <c r="V21" s="705">
        <v>23</v>
      </c>
      <c r="W21" s="120">
        <f t="shared" si="19"/>
        <v>109.00000000000001</v>
      </c>
      <c r="X21" s="126">
        <v>0.29722222222222222</v>
      </c>
      <c r="Y21" s="126">
        <v>0.30833333333333335</v>
      </c>
      <c r="Z21" s="84"/>
      <c r="AA21" s="84"/>
      <c r="AB21" s="895"/>
      <c r="AC21" s="895"/>
      <c r="AD21" s="705"/>
      <c r="AE21" s="705"/>
      <c r="AF21" s="78">
        <f t="shared" si="6"/>
        <v>-230.09174311926608</v>
      </c>
      <c r="AG21" s="709">
        <f t="shared" si="7"/>
        <v>0.90412844036697249</v>
      </c>
      <c r="AH21" s="938"/>
      <c r="AJ21" s="405">
        <f t="shared" si="18"/>
        <v>6.0000000000000586</v>
      </c>
      <c r="AK21" s="406">
        <f t="shared" si="20"/>
        <v>6.0000000000000586</v>
      </c>
    </row>
    <row r="22" spans="1:37" ht="19.2" customHeight="1">
      <c r="A22" s="893"/>
      <c r="B22" s="714" t="s">
        <v>162</v>
      </c>
      <c r="C22" s="127"/>
      <c r="D22" s="71" t="s">
        <v>99</v>
      </c>
      <c r="E22" s="72"/>
      <c r="F22" s="73">
        <v>37.799999999999997</v>
      </c>
      <c r="G22" s="74">
        <v>6774</v>
      </c>
      <c r="H22" s="116">
        <f t="shared" si="14"/>
        <v>256057.19999999998</v>
      </c>
      <c r="I22" s="707"/>
      <c r="J22" s="117">
        <v>20</v>
      </c>
      <c r="K22" s="85">
        <v>2769</v>
      </c>
      <c r="L22" s="118">
        <v>138.44999999999999</v>
      </c>
      <c r="M22" s="123">
        <v>19</v>
      </c>
      <c r="N22" s="124">
        <f t="shared" si="15"/>
        <v>2433.7724550898211</v>
      </c>
      <c r="O22" s="125">
        <f t="shared" si="16"/>
        <v>128.09328710999057</v>
      </c>
      <c r="P22" s="84">
        <f t="shared" si="12"/>
        <v>-1</v>
      </c>
      <c r="Q22" s="119">
        <f t="shared" si="13"/>
        <v>-10.356712890009419</v>
      </c>
      <c r="R22" s="706">
        <f t="shared" si="17"/>
        <v>0.92519528429028952</v>
      </c>
      <c r="S22" s="894"/>
      <c r="T22" s="80">
        <v>0.39999999999999997</v>
      </c>
      <c r="U22" s="80">
        <v>0.51597222222222217</v>
      </c>
      <c r="V22" s="705">
        <v>22</v>
      </c>
      <c r="W22" s="120">
        <f t="shared" si="19"/>
        <v>166.99999999999997</v>
      </c>
      <c r="X22" s="126">
        <v>0.3888888888888889</v>
      </c>
      <c r="Y22" s="126">
        <v>0.39930555555555558</v>
      </c>
      <c r="Z22" s="84"/>
      <c r="AA22" s="84"/>
      <c r="AB22" s="895"/>
      <c r="AC22" s="895"/>
      <c r="AD22" s="705"/>
      <c r="AE22" s="705"/>
      <c r="AF22" s="121">
        <f t="shared" si="6"/>
        <v>-335.22754491017895</v>
      </c>
      <c r="AG22" s="122">
        <f t="shared" si="7"/>
        <v>0.87893552007577502</v>
      </c>
      <c r="AH22" s="938"/>
      <c r="AJ22" s="405">
        <f t="shared" si="18"/>
        <v>6.0000000000000586</v>
      </c>
      <c r="AK22" s="406">
        <f t="shared" si="20"/>
        <v>6.0000000000000586</v>
      </c>
    </row>
    <row r="23" spans="1:37" ht="19.2" customHeight="1">
      <c r="A23" s="893"/>
      <c r="B23" s="714" t="s">
        <v>165</v>
      </c>
      <c r="C23" s="127"/>
      <c r="D23" s="71" t="s">
        <v>992</v>
      </c>
      <c r="E23" s="72"/>
      <c r="F23" s="73">
        <v>32.42</v>
      </c>
      <c r="G23" s="74">
        <v>1063.04</v>
      </c>
      <c r="H23" s="116">
        <f t="shared" si="14"/>
        <v>34463.756800000003</v>
      </c>
      <c r="I23" s="707">
        <v>1</v>
      </c>
      <c r="J23" s="123">
        <v>15</v>
      </c>
      <c r="K23" s="74">
        <v>1200</v>
      </c>
      <c r="L23" s="77">
        <v>80</v>
      </c>
      <c r="M23" s="123">
        <v>15</v>
      </c>
      <c r="N23" s="124">
        <f t="shared" si="15"/>
        <v>1045.6131147540993</v>
      </c>
      <c r="O23" s="125">
        <f t="shared" si="16"/>
        <v>69.70754098360662</v>
      </c>
      <c r="P23" s="84">
        <f t="shared" si="12"/>
        <v>0</v>
      </c>
      <c r="Q23" s="119">
        <f t="shared" si="13"/>
        <v>-10.29245901639338</v>
      </c>
      <c r="R23" s="706">
        <f t="shared" si="17"/>
        <v>0.87134426229508277</v>
      </c>
      <c r="S23" s="894"/>
      <c r="T23" s="80">
        <v>0.5576388888888888</v>
      </c>
      <c r="U23" s="80">
        <v>0.59999999999999987</v>
      </c>
      <c r="V23" s="705">
        <v>7</v>
      </c>
      <c r="W23" s="120">
        <f t="shared" si="19"/>
        <v>60.999999999999943</v>
      </c>
      <c r="X23" s="126"/>
      <c r="Y23" s="126"/>
      <c r="Z23" s="84"/>
      <c r="AA23" s="84"/>
      <c r="AB23" s="895"/>
      <c r="AC23" s="895"/>
      <c r="AD23" s="705">
        <v>1</v>
      </c>
      <c r="AE23" s="705"/>
      <c r="AF23" s="78">
        <f t="shared" si="6"/>
        <v>-154.38688524590066</v>
      </c>
      <c r="AG23" s="709">
        <f t="shared" si="7"/>
        <v>0.87134426229508277</v>
      </c>
      <c r="AH23" s="938"/>
      <c r="AJ23" s="405">
        <f t="shared" si="18"/>
        <v>7</v>
      </c>
      <c r="AK23" s="406">
        <f t="shared" si="20"/>
        <v>7</v>
      </c>
    </row>
    <row r="24" spans="1:37" ht="19.2" customHeight="1">
      <c r="A24" s="893"/>
      <c r="B24" s="714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707"/>
      <c r="J24" s="117"/>
      <c r="K24" s="85"/>
      <c r="L24" s="118"/>
      <c r="M24" s="123"/>
      <c r="N24" s="124"/>
      <c r="O24" s="125"/>
      <c r="P24" s="84"/>
      <c r="Q24" s="119"/>
      <c r="R24" s="706"/>
      <c r="S24" s="894"/>
      <c r="T24" s="80"/>
      <c r="U24" s="80"/>
      <c r="V24" s="705"/>
      <c r="W24" s="120">
        <f t="shared" si="19"/>
        <v>0</v>
      </c>
      <c r="X24" s="126"/>
      <c r="Y24" s="126"/>
      <c r="Z24" s="84"/>
      <c r="AA24" s="84"/>
      <c r="AB24" s="895"/>
      <c r="AC24" s="895"/>
      <c r="AD24" s="705"/>
      <c r="AE24" s="705"/>
      <c r="AF24" s="121">
        <f t="shared" si="6"/>
        <v>0</v>
      </c>
      <c r="AG24" s="122" t="e">
        <f t="shared" si="7"/>
        <v>#DIV/0!</v>
      </c>
      <c r="AH24" s="938"/>
      <c r="AJ24" s="405" t="str">
        <f t="shared" si="18"/>
        <v/>
      </c>
      <c r="AK24" s="406" t="str">
        <f t="shared" si="20"/>
        <v/>
      </c>
    </row>
    <row r="25" spans="1:37" ht="19.2" customHeight="1">
      <c r="A25" s="893"/>
      <c r="B25" s="714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706"/>
      <c r="S25" s="894"/>
      <c r="T25" s="80"/>
      <c r="U25" s="80"/>
      <c r="V25" s="705"/>
      <c r="W25" s="120">
        <f t="shared" si="19"/>
        <v>0</v>
      </c>
      <c r="X25" s="705"/>
      <c r="Y25" s="705"/>
      <c r="Z25" s="84"/>
      <c r="AA25" s="84"/>
      <c r="AB25" s="895"/>
      <c r="AC25" s="895"/>
      <c r="AD25" s="705"/>
      <c r="AE25" s="705"/>
      <c r="AF25" s="78">
        <f t="shared" si="6"/>
        <v>0</v>
      </c>
      <c r="AG25" s="709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714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706"/>
      <c r="S26" s="894"/>
      <c r="T26" s="80"/>
      <c r="U26" s="80"/>
      <c r="V26" s="705"/>
      <c r="W26" s="120">
        <f t="shared" si="19"/>
        <v>0</v>
      </c>
      <c r="X26" s="126"/>
      <c r="Y26" s="126"/>
      <c r="Z26" s="84"/>
      <c r="AA26" s="84"/>
      <c r="AB26" s="895"/>
      <c r="AC26" s="895"/>
      <c r="AD26" s="705"/>
      <c r="AE26" s="705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706"/>
      <c r="S27" s="894"/>
      <c r="T27" s="80"/>
      <c r="U27" s="80"/>
      <c r="V27" s="705"/>
      <c r="W27" s="120">
        <f t="shared" si="19"/>
        <v>0</v>
      </c>
      <c r="X27" s="705"/>
      <c r="Y27" s="705"/>
      <c r="Z27" s="84"/>
      <c r="AA27" s="84"/>
      <c r="AB27" s="895"/>
      <c r="AC27" s="895"/>
      <c r="AD27" s="705"/>
      <c r="AE27" s="705"/>
      <c r="AF27" s="78">
        <f t="shared" si="6"/>
        <v>0</v>
      </c>
      <c r="AG27" s="709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706"/>
      <c r="S28" s="894"/>
      <c r="T28" s="80"/>
      <c r="U28" s="80"/>
      <c r="V28" s="705"/>
      <c r="W28" s="120">
        <f t="shared" si="19"/>
        <v>0</v>
      </c>
      <c r="X28" s="705"/>
      <c r="Y28" s="705"/>
      <c r="Z28" s="84"/>
      <c r="AA28" s="84"/>
      <c r="AB28" s="895"/>
      <c r="AC28" s="895"/>
      <c r="AD28" s="705"/>
      <c r="AE28" s="705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706"/>
      <c r="S29" s="894"/>
      <c r="T29" s="80"/>
      <c r="U29" s="80"/>
      <c r="V29" s="705"/>
      <c r="W29" s="120">
        <f t="shared" si="19"/>
        <v>0</v>
      </c>
      <c r="X29" s="705"/>
      <c r="Y29" s="705"/>
      <c r="Z29" s="84"/>
      <c r="AA29" s="84"/>
      <c r="AB29" s="895"/>
      <c r="AC29" s="895"/>
      <c r="AD29" s="705"/>
      <c r="AE29" s="705"/>
      <c r="AF29" s="78">
        <f t="shared" si="6"/>
        <v>0</v>
      </c>
      <c r="AG29" s="709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1242</v>
      </c>
      <c r="D30" s="943" t="s">
        <v>1243</v>
      </c>
      <c r="E30" s="943"/>
      <c r="F30" s="133"/>
      <c r="G30" s="103"/>
      <c r="H30" s="134"/>
      <c r="I30" s="135"/>
      <c r="J30" s="103">
        <v>17.333333333333332</v>
      </c>
      <c r="K30" s="103">
        <v>1844</v>
      </c>
      <c r="L30" s="136">
        <v>104.65996732026144</v>
      </c>
      <c r="M30" s="103">
        <f t="shared" ref="M30:O30" si="21">AVERAGE(M18:M29)</f>
        <v>17.166666666666668</v>
      </c>
      <c r="N30" s="103">
        <f t="shared" si="21"/>
        <v>1589.3072117143108</v>
      </c>
      <c r="O30" s="136">
        <f t="shared" si="21"/>
        <v>91.161973718799004</v>
      </c>
      <c r="P30" s="84">
        <f t="shared" ref="P30:P36" si="22">M30-J30</f>
        <v>-0.1666666666666643</v>
      </c>
      <c r="Q30" s="119">
        <f t="shared" ref="Q30:Q36" si="23">O30-L30</f>
        <v>-13.49799360146244</v>
      </c>
      <c r="R30" s="137">
        <f t="shared" ref="R30:R36" si="24">O30/L30</f>
        <v>0.87103002277691977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1</v>
      </c>
      <c r="AE30" s="139">
        <f>SUM(AE18:AE29)</f>
        <v>0</v>
      </c>
      <c r="AF30" s="140">
        <f t="shared" si="6"/>
        <v>-254.69278828568918</v>
      </c>
      <c r="AG30" s="141">
        <f t="shared" ref="AG30" si="25">N30/K30</f>
        <v>0.86188026665635076</v>
      </c>
      <c r="AH30" s="939"/>
    </row>
    <row r="31" spans="1:37" ht="19.2" customHeight="1">
      <c r="A31" s="930" t="s">
        <v>1244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1642.88</v>
      </c>
      <c r="H31" s="146">
        <f t="shared" ref="H31:H41" si="26">F31*G31</f>
        <v>53262.169600000008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6" si="27">G31/W31*60</f>
        <v>1059.9225806451609</v>
      </c>
      <c r="O31" s="149">
        <f t="shared" ref="O31:O36" si="28">N31/M31</f>
        <v>70.661505376344067</v>
      </c>
      <c r="P31" s="150">
        <f t="shared" si="22"/>
        <v>0</v>
      </c>
      <c r="Q31" s="151">
        <f t="shared" si="23"/>
        <v>-9.338494623655933</v>
      </c>
      <c r="R31" s="708">
        <f t="shared" si="24"/>
        <v>0.88326881720430084</v>
      </c>
      <c r="S31" s="931">
        <f>R43</f>
        <v>0.92015663737013487</v>
      </c>
      <c r="T31" s="152">
        <v>0.16666666666666666</v>
      </c>
      <c r="U31" s="152">
        <v>0.23125000000000001</v>
      </c>
      <c r="V31" s="153">
        <v>5</v>
      </c>
      <c r="W31" s="154">
        <f t="shared" ref="W31:W42" si="29">(U31-T31)*24*60</f>
        <v>93.000000000000028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-140.07741935483909</v>
      </c>
      <c r="AG31" s="155">
        <f t="shared" si="7"/>
        <v>0.88326881720430073</v>
      </c>
      <c r="AH31" s="909">
        <f>AG43</f>
        <v>0.91774679283703087</v>
      </c>
      <c r="AJ31" s="62" t="str">
        <f>A31</f>
        <v>四度二組
(ET-55)</v>
      </c>
      <c r="AK31" s="404">
        <f>AVERAGE(AK32:AK42)</f>
        <v>6.399999999999995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2594</v>
      </c>
      <c r="H32" s="116">
        <f t="shared" si="26"/>
        <v>88792.62</v>
      </c>
      <c r="I32" s="71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2132.0547945205476</v>
      </c>
      <c r="O32" s="77">
        <f t="shared" si="28"/>
        <v>164.00421496311904</v>
      </c>
      <c r="P32" s="150">
        <f t="shared" si="22"/>
        <v>0</v>
      </c>
      <c r="Q32" s="79">
        <f t="shared" si="23"/>
        <v>-9.0727081138040262</v>
      </c>
      <c r="R32" s="709">
        <f t="shared" si="24"/>
        <v>0.947579908675799</v>
      </c>
      <c r="S32" s="894"/>
      <c r="T32" s="80">
        <v>0.23611111111111113</v>
      </c>
      <c r="U32" s="80">
        <v>0.28680555555555559</v>
      </c>
      <c r="V32" s="153">
        <v>7</v>
      </c>
      <c r="W32" s="120">
        <f t="shared" si="29"/>
        <v>73.000000000000014</v>
      </c>
      <c r="X32" s="158"/>
      <c r="Y32" s="158"/>
      <c r="Z32" s="159"/>
      <c r="AA32" s="159"/>
      <c r="AB32" s="895"/>
      <c r="AC32" s="895"/>
      <c r="AD32" s="705"/>
      <c r="AE32" s="705"/>
      <c r="AF32" s="78">
        <f t="shared" si="6"/>
        <v>-117.9452054794524</v>
      </c>
      <c r="AG32" s="709">
        <f t="shared" si="7"/>
        <v>0.94757990867579889</v>
      </c>
      <c r="AH32" s="910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923"/>
      <c r="B33" s="156" t="s">
        <v>165</v>
      </c>
      <c r="C33" s="705"/>
      <c r="D33" s="71" t="s">
        <v>110</v>
      </c>
      <c r="E33" s="114"/>
      <c r="F33" s="73">
        <v>35.83</v>
      </c>
      <c r="G33" s="145">
        <v>2769.6400000000003</v>
      </c>
      <c r="H33" s="116">
        <f t="shared" si="26"/>
        <v>99236.20120000001</v>
      </c>
      <c r="I33" s="705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2103.5240506329101</v>
      </c>
      <c r="O33" s="77">
        <f t="shared" si="28"/>
        <v>191.22945914844638</v>
      </c>
      <c r="P33" s="150">
        <f t="shared" si="22"/>
        <v>0</v>
      </c>
      <c r="Q33" s="79">
        <f t="shared" si="23"/>
        <v>-13.315995397008152</v>
      </c>
      <c r="R33" s="709">
        <f t="shared" si="24"/>
        <v>0.9348995780590712</v>
      </c>
      <c r="S33" s="894"/>
      <c r="T33" s="80">
        <v>0.30277777777777781</v>
      </c>
      <c r="U33" s="80">
        <v>0.35763888888888895</v>
      </c>
      <c r="V33" s="153">
        <v>23</v>
      </c>
      <c r="W33" s="120">
        <f t="shared" si="29"/>
        <v>79.000000000000043</v>
      </c>
      <c r="X33" s="158">
        <v>0.29166666666666669</v>
      </c>
      <c r="Y33" s="158">
        <v>0.30208333333333331</v>
      </c>
      <c r="Z33" s="159"/>
      <c r="AA33" s="159"/>
      <c r="AB33" s="895"/>
      <c r="AC33" s="895"/>
      <c r="AD33" s="705"/>
      <c r="AE33" s="705"/>
      <c r="AF33" s="78">
        <f t="shared" si="6"/>
        <v>-146.47594936708992</v>
      </c>
      <c r="AG33" s="160">
        <f t="shared" si="7"/>
        <v>0.93489957805907109</v>
      </c>
      <c r="AH33" s="910"/>
      <c r="AJ33" s="405">
        <f t="shared" si="30"/>
        <v>6.9999999999999751</v>
      </c>
      <c r="AK33" s="406">
        <f t="shared" ref="AK33:AK42" si="31">IF(AJ33&gt;4,AJ33,"")</f>
        <v>6.9999999999999751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1315</v>
      </c>
      <c r="H34" s="116">
        <f t="shared" si="26"/>
        <v>50482.85</v>
      </c>
      <c r="I34" s="705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1408.9285714285725</v>
      </c>
      <c r="O34" s="149">
        <f t="shared" si="28"/>
        <v>82.878151260504268</v>
      </c>
      <c r="P34" s="150">
        <f t="shared" si="22"/>
        <v>0</v>
      </c>
      <c r="Q34" s="151">
        <f t="shared" si="23"/>
        <v>-9.1806722689075002</v>
      </c>
      <c r="R34" s="708">
        <f t="shared" si="24"/>
        <v>0.90027384755819329</v>
      </c>
      <c r="S34" s="894"/>
      <c r="T34" s="80">
        <v>0.3618055555555556</v>
      </c>
      <c r="U34" s="80">
        <v>0.40069444444444446</v>
      </c>
      <c r="V34" s="163">
        <v>6</v>
      </c>
      <c r="W34" s="120">
        <f t="shared" si="29"/>
        <v>55.999999999999957</v>
      </c>
      <c r="X34" s="158"/>
      <c r="Y34" s="158"/>
      <c r="Z34" s="159"/>
      <c r="AA34" s="159"/>
      <c r="AB34" s="895"/>
      <c r="AC34" s="895"/>
      <c r="AD34" s="705"/>
      <c r="AE34" s="705"/>
      <c r="AF34" s="78">
        <f t="shared" si="6"/>
        <v>-156.07142857142753</v>
      </c>
      <c r="AG34" s="160">
        <f t="shared" si="7"/>
        <v>0.90027384755819329</v>
      </c>
      <c r="AH34" s="910"/>
      <c r="AJ34" s="405">
        <f t="shared" si="30"/>
        <v>6</v>
      </c>
      <c r="AK34" s="406">
        <f t="shared" si="31"/>
        <v>6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2748</v>
      </c>
      <c r="H35" s="116">
        <f t="shared" si="26"/>
        <v>136080.96000000002</v>
      </c>
      <c r="I35" s="707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1446.3157894736842</v>
      </c>
      <c r="O35" s="77">
        <f t="shared" si="28"/>
        <v>80.350877192982452</v>
      </c>
      <c r="P35" s="150">
        <f t="shared" si="22"/>
        <v>0</v>
      </c>
      <c r="Q35" s="79">
        <f t="shared" si="23"/>
        <v>-6.593567251461991</v>
      </c>
      <c r="R35" s="709">
        <f t="shared" si="24"/>
        <v>0.92416344375315285</v>
      </c>
      <c r="S35" s="894"/>
      <c r="T35" s="80">
        <v>0.40555555555555556</v>
      </c>
      <c r="U35" s="80">
        <v>0.48472222222222222</v>
      </c>
      <c r="V35" s="145">
        <v>7</v>
      </c>
      <c r="W35" s="120">
        <f t="shared" si="29"/>
        <v>114</v>
      </c>
      <c r="X35" s="158"/>
      <c r="Y35" s="158"/>
      <c r="Z35" s="159"/>
      <c r="AA35" s="159"/>
      <c r="AB35" s="895"/>
      <c r="AC35" s="895"/>
      <c r="AD35" s="705"/>
      <c r="AE35" s="705"/>
      <c r="AF35" s="150">
        <f t="shared" si="6"/>
        <v>-118.68421052631584</v>
      </c>
      <c r="AG35" s="155">
        <f t="shared" si="7"/>
        <v>0.92416344375315285</v>
      </c>
      <c r="AH35" s="911"/>
      <c r="AJ35" s="405">
        <f t="shared" si="30"/>
        <v>7</v>
      </c>
      <c r="AK35" s="406">
        <f t="shared" si="31"/>
        <v>7</v>
      </c>
    </row>
    <row r="36" spans="1:37" ht="19.2" customHeight="1">
      <c r="A36" s="923"/>
      <c r="B36" s="156" t="s">
        <v>165</v>
      </c>
      <c r="C36" s="166"/>
      <c r="D36" s="165" t="s">
        <v>992</v>
      </c>
      <c r="E36" s="114"/>
      <c r="F36" s="73">
        <v>32.42</v>
      </c>
      <c r="G36" s="145">
        <v>2126.08</v>
      </c>
      <c r="H36" s="116">
        <f t="shared" si="26"/>
        <v>68927.513600000006</v>
      </c>
      <c r="I36" s="705">
        <v>1</v>
      </c>
      <c r="J36" s="76">
        <v>15</v>
      </c>
      <c r="K36" s="74">
        <v>1200</v>
      </c>
      <c r="L36" s="77">
        <v>80</v>
      </c>
      <c r="M36" s="164">
        <v>15</v>
      </c>
      <c r="N36" s="74">
        <f t="shared" si="27"/>
        <v>1054.254545454545</v>
      </c>
      <c r="O36" s="77">
        <f t="shared" si="28"/>
        <v>70.283636363636333</v>
      </c>
      <c r="P36" s="150">
        <f t="shared" si="22"/>
        <v>0</v>
      </c>
      <c r="Q36" s="79">
        <f t="shared" si="23"/>
        <v>-9.716363636363667</v>
      </c>
      <c r="R36" s="709">
        <f t="shared" si="24"/>
        <v>0.87854545454545419</v>
      </c>
      <c r="S36" s="894"/>
      <c r="T36" s="80">
        <v>0.52500000000000002</v>
      </c>
      <c r="U36" s="80">
        <v>0.60902777777777783</v>
      </c>
      <c r="V36" s="145">
        <v>5</v>
      </c>
      <c r="W36" s="120">
        <f t="shared" si="29"/>
        <v>121.00000000000006</v>
      </c>
      <c r="X36" s="158"/>
      <c r="Y36" s="158"/>
      <c r="Z36" s="159"/>
      <c r="AA36" s="159"/>
      <c r="AB36" s="895"/>
      <c r="AC36" s="895"/>
      <c r="AD36" s="705">
        <v>1</v>
      </c>
      <c r="AE36" s="705"/>
      <c r="AF36" s="78">
        <f t="shared" si="6"/>
        <v>-145.745454545455</v>
      </c>
      <c r="AG36" s="709">
        <f t="shared" si="7"/>
        <v>0.87854545454545419</v>
      </c>
      <c r="AH36" s="911"/>
      <c r="AJ36" s="405">
        <f t="shared" si="30"/>
        <v>5</v>
      </c>
      <c r="AK36" s="406">
        <f t="shared" si="31"/>
        <v>5</v>
      </c>
    </row>
    <row r="37" spans="1:37" ht="19.2" customHeight="1">
      <c r="A37" s="923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705"/>
      <c r="J37" s="147"/>
      <c r="K37" s="124"/>
      <c r="L37" s="125"/>
      <c r="M37" s="715"/>
      <c r="N37" s="148"/>
      <c r="O37" s="149"/>
      <c r="P37" s="150"/>
      <c r="Q37" s="151"/>
      <c r="R37" s="708"/>
      <c r="S37" s="894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895"/>
      <c r="AC37" s="895"/>
      <c r="AD37" s="705"/>
      <c r="AE37" s="705"/>
      <c r="AF37" s="78">
        <f t="shared" si="6"/>
        <v>0</v>
      </c>
      <c r="AG37" s="160" t="e">
        <f t="shared" si="7"/>
        <v>#DIV/0!</v>
      </c>
      <c r="AH37" s="911"/>
      <c r="AJ37" s="405" t="str">
        <f t="shared" si="30"/>
        <v/>
      </c>
      <c r="AK37" s="406" t="str">
        <f t="shared" si="31"/>
        <v/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705"/>
      <c r="J38" s="147"/>
      <c r="K38" s="124"/>
      <c r="L38" s="125"/>
      <c r="M38" s="715"/>
      <c r="N38" s="74"/>
      <c r="O38" s="77"/>
      <c r="P38" s="150"/>
      <c r="Q38" s="79"/>
      <c r="R38" s="709"/>
      <c r="S38" s="894"/>
      <c r="T38" s="167"/>
      <c r="U38" s="167"/>
      <c r="V38" s="705"/>
      <c r="W38" s="120">
        <f t="shared" si="29"/>
        <v>0</v>
      </c>
      <c r="X38" s="158"/>
      <c r="Y38" s="158"/>
      <c r="Z38" s="159"/>
      <c r="AA38" s="159"/>
      <c r="AB38" s="895"/>
      <c r="AC38" s="895"/>
      <c r="AD38" s="705"/>
      <c r="AE38" s="705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705"/>
      <c r="J39" s="76"/>
      <c r="K39" s="74"/>
      <c r="L39" s="77"/>
      <c r="M39" s="715"/>
      <c r="N39" s="148"/>
      <c r="O39" s="149"/>
      <c r="P39" s="150"/>
      <c r="Q39" s="151"/>
      <c r="R39" s="708"/>
      <c r="S39" s="894"/>
      <c r="T39" s="80"/>
      <c r="U39" s="80"/>
      <c r="V39" s="705"/>
      <c r="W39" s="120">
        <f t="shared" si="29"/>
        <v>0</v>
      </c>
      <c r="X39" s="158"/>
      <c r="Y39" s="158"/>
      <c r="Z39" s="159"/>
      <c r="AA39" s="159"/>
      <c r="AB39" s="895"/>
      <c r="AC39" s="895"/>
      <c r="AD39" s="705"/>
      <c r="AE39" s="705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707"/>
      <c r="J40" s="76"/>
      <c r="K40" s="74"/>
      <c r="L40" s="77"/>
      <c r="M40" s="718"/>
      <c r="N40" s="74"/>
      <c r="O40" s="77"/>
      <c r="P40" s="150"/>
      <c r="Q40" s="79"/>
      <c r="R40" s="709"/>
      <c r="S40" s="894"/>
      <c r="T40" s="80"/>
      <c r="U40" s="80"/>
      <c r="V40" s="705"/>
      <c r="W40" s="120">
        <f>(U40-T40)*24*60</f>
        <v>0</v>
      </c>
      <c r="X40" s="158"/>
      <c r="Y40" s="158"/>
      <c r="Z40" s="159"/>
      <c r="AA40" s="159"/>
      <c r="AB40" s="895"/>
      <c r="AC40" s="895"/>
      <c r="AD40" s="705"/>
      <c r="AE40" s="705"/>
      <c r="AF40" s="78">
        <f t="shared" si="6"/>
        <v>0</v>
      </c>
      <c r="AG40" s="709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70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705"/>
      <c r="J41" s="129"/>
      <c r="K41" s="85"/>
      <c r="L41" s="118"/>
      <c r="M41" s="715"/>
      <c r="N41" s="85"/>
      <c r="O41" s="118"/>
      <c r="P41" s="84"/>
      <c r="Q41" s="119"/>
      <c r="R41" s="706"/>
      <c r="S41" s="894"/>
      <c r="T41" s="80"/>
      <c r="U41" s="80"/>
      <c r="V41" s="705"/>
      <c r="W41" s="120">
        <f>(U41-T41)*24*60</f>
        <v>0</v>
      </c>
      <c r="X41" s="158"/>
      <c r="Y41" s="158"/>
      <c r="Z41" s="159"/>
      <c r="AA41" s="159"/>
      <c r="AB41" s="895"/>
      <c r="AC41" s="895"/>
      <c r="AD41" s="705"/>
      <c r="AE41" s="705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70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705"/>
      <c r="J42" s="129"/>
      <c r="K42" s="85"/>
      <c r="L42" s="118"/>
      <c r="M42" s="715" t="s">
        <v>15</v>
      </c>
      <c r="N42" s="85"/>
      <c r="O42" s="118"/>
      <c r="P42" s="84"/>
      <c r="Q42" s="119"/>
      <c r="R42" s="706"/>
      <c r="S42" s="894"/>
      <c r="T42" s="80"/>
      <c r="U42" s="80"/>
      <c r="V42" s="705"/>
      <c r="W42" s="120">
        <f t="shared" si="29"/>
        <v>0</v>
      </c>
      <c r="X42" s="158"/>
      <c r="Y42" s="158"/>
      <c r="Z42" s="159"/>
      <c r="AA42" s="159"/>
      <c r="AB42" s="895"/>
      <c r="AC42" s="895"/>
      <c r="AD42" s="705"/>
      <c r="AE42" s="705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1245</v>
      </c>
      <c r="D43" s="891" t="s">
        <v>1215</v>
      </c>
      <c r="E43" s="891"/>
      <c r="F43" s="133"/>
      <c r="G43" s="103"/>
      <c r="H43" s="134"/>
      <c r="I43" s="135"/>
      <c r="J43" s="103">
        <v>14.833333333333334</v>
      </c>
      <c r="K43" s="103">
        <v>1671.6666666666667</v>
      </c>
      <c r="L43" s="136">
        <v>119.4376075993723</v>
      </c>
      <c r="M43" s="103">
        <f t="shared" ref="M43:O43" si="32">AVERAGE(M31:M42)</f>
        <v>14.833333333333334</v>
      </c>
      <c r="N43" s="103">
        <f t="shared" si="32"/>
        <v>1534.1667220259033</v>
      </c>
      <c r="O43" s="136">
        <f t="shared" si="32"/>
        <v>109.90130738417209</v>
      </c>
      <c r="P43" s="84">
        <f>M43-J43</f>
        <v>0</v>
      </c>
      <c r="Q43" s="119">
        <f>N43-K43</f>
        <v>-137.49994464076349</v>
      </c>
      <c r="R43" s="137">
        <f t="shared" ref="R43:R52" si="33">O43/L43</f>
        <v>0.92015663737013487</v>
      </c>
      <c r="S43" s="894"/>
      <c r="T43" s="80"/>
      <c r="U43" s="80"/>
      <c r="V43" s="705"/>
      <c r="W43" s="705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1</v>
      </c>
      <c r="AE43" s="139">
        <f>SUM(AE31:AE42)</f>
        <v>0</v>
      </c>
      <c r="AF43" s="78">
        <f t="shared" ref="AF43:AF54" si="34">N43-K43</f>
        <v>-137.49994464076349</v>
      </c>
      <c r="AG43" s="710">
        <f t="shared" si="7"/>
        <v>0.91774679283703087</v>
      </c>
      <c r="AH43" s="911"/>
      <c r="AJ43" s="182"/>
    </row>
    <row r="44" spans="1:37" s="182" customFormat="1" ht="19.2" customHeight="1">
      <c r="A44" s="933" t="s">
        <v>1246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2237</v>
      </c>
      <c r="H44" s="75">
        <f>F44*G44</f>
        <v>55321.01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2130.4761904761899</v>
      </c>
      <c r="O44" s="177">
        <f t="shared" ref="O44:O52" si="36">N44/M44</f>
        <v>426.09523809523796</v>
      </c>
      <c r="P44" s="81">
        <f t="shared" ref="P44:P52" si="37">M44-J44</f>
        <v>1</v>
      </c>
      <c r="Q44" s="178">
        <f t="shared" ref="Q44:Q52" si="38">O44-L44</f>
        <v>-73.90476190476204</v>
      </c>
      <c r="R44" s="179">
        <f t="shared" si="33"/>
        <v>0.85219047619047594</v>
      </c>
      <c r="S44" s="910">
        <f>R56</f>
        <v>0.88877665376962323</v>
      </c>
      <c r="T44" s="152">
        <v>0.125</v>
      </c>
      <c r="U44" s="152">
        <v>0.16875000000000001</v>
      </c>
      <c r="V44" s="153">
        <v>5</v>
      </c>
      <c r="W44" s="180">
        <f t="shared" ref="W44:W56" si="39">(U44-T44)*24*60</f>
        <v>63.000000000000014</v>
      </c>
      <c r="X44" s="158"/>
      <c r="Y44" s="158"/>
      <c r="Z44" s="159"/>
      <c r="AA44" s="159"/>
      <c r="AB44" s="895"/>
      <c r="AC44" s="895"/>
      <c r="AD44" s="705"/>
      <c r="AE44" s="705"/>
      <c r="AF44" s="181">
        <f t="shared" si="34"/>
        <v>130.47619047618991</v>
      </c>
      <c r="AG44" s="712">
        <f t="shared" si="7"/>
        <v>1.0652380952380949</v>
      </c>
      <c r="AH44" s="927">
        <f>AG56</f>
        <v>0.92889239966430248</v>
      </c>
      <c r="AJ44" s="62"/>
      <c r="AK44" s="62"/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2044</v>
      </c>
      <c r="H45" s="75">
        <f>F45*G45</f>
        <v>50548.12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2151.5789473684213</v>
      </c>
      <c r="O45" s="177">
        <f t="shared" si="36"/>
        <v>430.31578947368428</v>
      </c>
      <c r="P45" s="81">
        <f t="shared" si="37"/>
        <v>1</v>
      </c>
      <c r="Q45" s="178">
        <f t="shared" si="38"/>
        <v>-69.684210526315724</v>
      </c>
      <c r="R45" s="179">
        <f t="shared" si="33"/>
        <v>0.86063157894736853</v>
      </c>
      <c r="S45" s="910"/>
      <c r="T45" s="80">
        <v>0.17222222222222222</v>
      </c>
      <c r="U45" s="80">
        <v>0.21180555555555555</v>
      </c>
      <c r="V45" s="153">
        <v>5</v>
      </c>
      <c r="W45" s="180">
        <f t="shared" si="39"/>
        <v>57</v>
      </c>
      <c r="X45" s="158"/>
      <c r="Y45" s="158"/>
      <c r="Z45" s="159"/>
      <c r="AA45" s="159"/>
      <c r="AB45" s="895"/>
      <c r="AC45" s="895"/>
      <c r="AD45" s="705"/>
      <c r="AE45" s="705"/>
      <c r="AF45" s="181">
        <f t="shared" si="34"/>
        <v>151.57894736842127</v>
      </c>
      <c r="AG45" s="712">
        <f t="shared" si="7"/>
        <v>1.0757894736842106</v>
      </c>
      <c r="AH45" s="927"/>
      <c r="AJ45" s="62"/>
      <c r="AK45" s="62"/>
    </row>
    <row r="46" spans="1:37" s="182" customFormat="1" ht="19.2" customHeight="1">
      <c r="A46" s="934"/>
      <c r="B46" s="127" t="s">
        <v>163</v>
      </c>
      <c r="C46" s="172"/>
      <c r="D46" s="71" t="s">
        <v>108</v>
      </c>
      <c r="E46" s="72"/>
      <c r="F46" s="174">
        <v>26.5</v>
      </c>
      <c r="G46" s="145">
        <v>1722</v>
      </c>
      <c r="H46" s="75">
        <f t="shared" ref="H46:H55" si="40">F46*G46</f>
        <v>45633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1565.454545454546</v>
      </c>
      <c r="O46" s="177">
        <f t="shared" si="36"/>
        <v>130.4545454545455</v>
      </c>
      <c r="P46" s="81">
        <f t="shared" si="37"/>
        <v>0</v>
      </c>
      <c r="Q46" s="178">
        <f t="shared" si="38"/>
        <v>-36.212121212121161</v>
      </c>
      <c r="R46" s="179">
        <f t="shared" si="33"/>
        <v>0.78272727272727305</v>
      </c>
      <c r="S46" s="910"/>
      <c r="T46" s="80">
        <v>0.21527777777777776</v>
      </c>
      <c r="U46" s="80">
        <v>0.26111111111111107</v>
      </c>
      <c r="V46" s="153">
        <v>5</v>
      </c>
      <c r="W46" s="180">
        <f t="shared" si="39"/>
        <v>65.999999999999972</v>
      </c>
      <c r="X46" s="158"/>
      <c r="Y46" s="158"/>
      <c r="Z46" s="159"/>
      <c r="AA46" s="159"/>
      <c r="AB46" s="895"/>
      <c r="AC46" s="895"/>
      <c r="AD46" s="705"/>
      <c r="AE46" s="705"/>
      <c r="AF46" s="181">
        <f t="shared" si="34"/>
        <v>-434.54545454545405</v>
      </c>
      <c r="AG46" s="712">
        <f t="shared" si="7"/>
        <v>0.78272727272727294</v>
      </c>
      <c r="AH46" s="927"/>
      <c r="AJ46" s="62"/>
      <c r="AK46" s="62"/>
    </row>
    <row r="47" spans="1:37" s="182" customFormat="1" ht="19.2" customHeight="1">
      <c r="A47" s="934"/>
      <c r="B47" s="127" t="s">
        <v>163</v>
      </c>
      <c r="C47" s="172"/>
      <c r="D47" s="71" t="s">
        <v>191</v>
      </c>
      <c r="E47" s="184"/>
      <c r="F47" s="174">
        <v>28.26</v>
      </c>
      <c r="G47" s="163">
        <v>464</v>
      </c>
      <c r="H47" s="75">
        <f t="shared" si="40"/>
        <v>13112.640000000001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1325.7142857142853</v>
      </c>
      <c r="O47" s="177">
        <f t="shared" si="36"/>
        <v>110.47619047619044</v>
      </c>
      <c r="P47" s="81">
        <f t="shared" si="37"/>
        <v>0</v>
      </c>
      <c r="Q47" s="178">
        <f t="shared" si="38"/>
        <v>-56.190476190476218</v>
      </c>
      <c r="R47" s="179">
        <f t="shared" si="33"/>
        <v>0.6628571428571427</v>
      </c>
      <c r="S47" s="910"/>
      <c r="T47" s="80">
        <v>0.26458333333333328</v>
      </c>
      <c r="U47" s="80">
        <v>0.27916666666666662</v>
      </c>
      <c r="V47" s="163">
        <v>5</v>
      </c>
      <c r="W47" s="180">
        <f t="shared" si="39"/>
        <v>21.000000000000007</v>
      </c>
      <c r="X47" s="158"/>
      <c r="Y47" s="158"/>
      <c r="Z47" s="159"/>
      <c r="AA47" s="159"/>
      <c r="AB47" s="895"/>
      <c r="AC47" s="895"/>
      <c r="AD47" s="705"/>
      <c r="AE47" s="705"/>
      <c r="AF47" s="181">
        <f t="shared" si="34"/>
        <v>-674.28571428571468</v>
      </c>
      <c r="AG47" s="712">
        <f t="shared" si="7"/>
        <v>0.6628571428571427</v>
      </c>
      <c r="AH47" s="927"/>
      <c r="AJ47" s="62"/>
      <c r="AK47" s="62"/>
    </row>
    <row r="48" spans="1:37" s="182" customFormat="1" ht="19.2" customHeight="1">
      <c r="A48" s="934"/>
      <c r="B48" s="127" t="s">
        <v>163</v>
      </c>
      <c r="C48" s="172"/>
      <c r="D48" s="71" t="s">
        <v>114</v>
      </c>
      <c r="E48" s="184"/>
      <c r="F48" s="174">
        <v>28.26</v>
      </c>
      <c r="G48" s="163">
        <v>891</v>
      </c>
      <c r="H48" s="75">
        <f t="shared" si="40"/>
        <v>25179.66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1444.8648648648639</v>
      </c>
      <c r="O48" s="177">
        <f t="shared" si="36"/>
        <v>206.40926640926628</v>
      </c>
      <c r="P48" s="81">
        <f t="shared" si="37"/>
        <v>0</v>
      </c>
      <c r="Q48" s="178">
        <f t="shared" si="38"/>
        <v>-7.8764478764479975</v>
      </c>
      <c r="R48" s="179">
        <f t="shared" si="33"/>
        <v>0.96324324324324273</v>
      </c>
      <c r="S48" s="910"/>
      <c r="T48" s="80">
        <v>0.29652777777777772</v>
      </c>
      <c r="U48" s="80">
        <v>0.32222222222222219</v>
      </c>
      <c r="V48" s="145">
        <v>25</v>
      </c>
      <c r="W48" s="180">
        <f t="shared" si="39"/>
        <v>37.000000000000028</v>
      </c>
      <c r="X48" s="158">
        <v>0.28333333333333333</v>
      </c>
      <c r="Y48" s="158">
        <v>0.29583333333333334</v>
      </c>
      <c r="Z48" s="159"/>
      <c r="AA48" s="159"/>
      <c r="AB48" s="895"/>
      <c r="AC48" s="895"/>
      <c r="AD48" s="705"/>
      <c r="AE48" s="705"/>
      <c r="AF48" s="181">
        <f t="shared" si="34"/>
        <v>-55.135135135136125</v>
      </c>
      <c r="AG48" s="712">
        <f t="shared" si="7"/>
        <v>0.96324324324324262</v>
      </c>
      <c r="AH48" s="927"/>
      <c r="AJ48" s="62"/>
      <c r="AK48" s="62"/>
    </row>
    <row r="49" spans="1:37" s="182" customFormat="1" ht="19.2" customHeight="1">
      <c r="A49" s="934"/>
      <c r="B49" s="127" t="s">
        <v>163</v>
      </c>
      <c r="C49" s="172"/>
      <c r="D49" s="71" t="s">
        <v>115</v>
      </c>
      <c r="E49" s="184"/>
      <c r="F49" s="174">
        <v>28.47</v>
      </c>
      <c r="G49" s="145">
        <v>620</v>
      </c>
      <c r="H49" s="75">
        <f t="shared" si="40"/>
        <v>17651.399999999998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1488.0000000000005</v>
      </c>
      <c r="O49" s="177">
        <f t="shared" si="36"/>
        <v>212.57142857142864</v>
      </c>
      <c r="P49" s="81">
        <f t="shared" si="37"/>
        <v>0</v>
      </c>
      <c r="Q49" s="178">
        <f t="shared" si="38"/>
        <v>-1.7142857142856371</v>
      </c>
      <c r="R49" s="179">
        <f t="shared" si="33"/>
        <v>0.99200000000000033</v>
      </c>
      <c r="S49" s="910"/>
      <c r="T49" s="80">
        <v>0.32777777777777772</v>
      </c>
      <c r="U49" s="80">
        <v>0.34513888888888883</v>
      </c>
      <c r="V49" s="145">
        <v>8</v>
      </c>
      <c r="W49" s="180">
        <f t="shared" si="39"/>
        <v>24.999999999999993</v>
      </c>
      <c r="X49" s="185"/>
      <c r="Y49" s="185"/>
      <c r="Z49" s="186"/>
      <c r="AA49" s="159"/>
      <c r="AB49" s="895"/>
      <c r="AC49" s="895"/>
      <c r="AD49" s="705"/>
      <c r="AE49" s="705"/>
      <c r="AF49" s="181">
        <f t="shared" si="34"/>
        <v>-11.999999999999545</v>
      </c>
      <c r="AG49" s="712">
        <f t="shared" si="7"/>
        <v>0.99200000000000033</v>
      </c>
      <c r="AH49" s="927"/>
      <c r="AJ49" s="62"/>
      <c r="AK49" s="62"/>
    </row>
    <row r="50" spans="1:37" s="182" customFormat="1" ht="19.2" customHeight="1">
      <c r="A50" s="934"/>
      <c r="B50" s="127" t="s">
        <v>163</v>
      </c>
      <c r="C50" s="172"/>
      <c r="D50" s="71" t="s">
        <v>116</v>
      </c>
      <c r="E50" s="184"/>
      <c r="F50" s="174">
        <v>11.86</v>
      </c>
      <c r="G50" s="145">
        <v>1087</v>
      </c>
      <c r="H50" s="75">
        <f t="shared" si="40"/>
        <v>12891.82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1482.2727272727273</v>
      </c>
      <c r="O50" s="177">
        <f t="shared" si="36"/>
        <v>247.04545454545453</v>
      </c>
      <c r="P50" s="81">
        <f t="shared" si="37"/>
        <v>0</v>
      </c>
      <c r="Q50" s="178">
        <f t="shared" si="38"/>
        <v>-25.621212121212153</v>
      </c>
      <c r="R50" s="179">
        <f t="shared" si="33"/>
        <v>0.90603467437208263</v>
      </c>
      <c r="S50" s="910"/>
      <c r="T50" s="80">
        <v>0.35208333333333325</v>
      </c>
      <c r="U50" s="80">
        <v>0.38263888888888881</v>
      </c>
      <c r="V50" s="145">
        <v>10</v>
      </c>
      <c r="W50" s="180">
        <f t="shared" si="39"/>
        <v>44</v>
      </c>
      <c r="X50" s="185"/>
      <c r="Y50" s="185"/>
      <c r="Z50" s="186"/>
      <c r="AA50" s="186"/>
      <c r="AB50" s="895"/>
      <c r="AC50" s="895"/>
      <c r="AD50" s="705"/>
      <c r="AE50" s="705"/>
      <c r="AF50" s="181">
        <f t="shared" si="34"/>
        <v>-153.72727272727275</v>
      </c>
      <c r="AG50" s="712">
        <f t="shared" si="7"/>
        <v>0.90603467437208263</v>
      </c>
      <c r="AH50" s="927"/>
      <c r="AJ50" s="62"/>
      <c r="AK50" s="62"/>
    </row>
    <row r="51" spans="1:37" s="182" customFormat="1" ht="19.2" customHeight="1">
      <c r="A51" s="934"/>
      <c r="B51" s="127" t="s">
        <v>166</v>
      </c>
      <c r="C51" s="172"/>
      <c r="D51" s="165" t="s">
        <v>117</v>
      </c>
      <c r="E51" s="184"/>
      <c r="F51" s="174">
        <v>10.09</v>
      </c>
      <c r="G51" s="145">
        <v>3180.45</v>
      </c>
      <c r="H51" s="75">
        <f t="shared" si="40"/>
        <v>32090.740499999996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1467.8999999999996</v>
      </c>
      <c r="O51" s="177">
        <f t="shared" si="36"/>
        <v>244.64999999999995</v>
      </c>
      <c r="P51" s="81">
        <f t="shared" si="37"/>
        <v>0</v>
      </c>
      <c r="Q51" s="178">
        <f t="shared" si="38"/>
        <v>-5.3500000000000512</v>
      </c>
      <c r="R51" s="179">
        <f t="shared" si="33"/>
        <v>0.9785999999999998</v>
      </c>
      <c r="S51" s="910"/>
      <c r="T51" s="167">
        <v>0.39999999999999991</v>
      </c>
      <c r="U51" s="167">
        <v>0.4902777777777777</v>
      </c>
      <c r="V51" s="145">
        <v>25</v>
      </c>
      <c r="W51" s="180">
        <f t="shared" si="39"/>
        <v>130.00000000000003</v>
      </c>
      <c r="X51" s="185">
        <v>0.38750000000000001</v>
      </c>
      <c r="Y51" s="185">
        <v>0.39930555555555558</v>
      </c>
      <c r="Z51" s="186"/>
      <c r="AA51" s="186"/>
      <c r="AB51" s="895"/>
      <c r="AC51" s="895"/>
      <c r="AD51" s="705"/>
      <c r="AE51" s="705"/>
      <c r="AF51" s="181">
        <f t="shared" si="34"/>
        <v>-32.100000000000364</v>
      </c>
      <c r="AG51" s="712">
        <f t="shared" si="7"/>
        <v>0.9785999999999998</v>
      </c>
      <c r="AH51" s="927"/>
      <c r="AJ51" s="62"/>
      <c r="AK51" s="62"/>
    </row>
    <row r="52" spans="1:37" s="182" customFormat="1" ht="19.2" customHeight="1">
      <c r="A52" s="934"/>
      <c r="B52" s="127" t="s">
        <v>166</v>
      </c>
      <c r="C52" s="172"/>
      <c r="D52" s="165" t="s">
        <v>117</v>
      </c>
      <c r="E52" s="184"/>
      <c r="F52" s="174">
        <v>10.09</v>
      </c>
      <c r="G52" s="145">
        <v>3180.45</v>
      </c>
      <c r="H52" s="75">
        <f t="shared" si="40"/>
        <v>32090.740499999996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1467.8999999999996</v>
      </c>
      <c r="O52" s="177">
        <f t="shared" si="36"/>
        <v>244.64999999999995</v>
      </c>
      <c r="P52" s="81">
        <f t="shared" si="37"/>
        <v>0</v>
      </c>
      <c r="Q52" s="178">
        <f t="shared" si="38"/>
        <v>-5.3500000000000512</v>
      </c>
      <c r="R52" s="179">
        <f t="shared" si="33"/>
        <v>0.9785999999999998</v>
      </c>
      <c r="S52" s="910"/>
      <c r="T52" s="167">
        <v>0.52986111111111101</v>
      </c>
      <c r="U52" s="167">
        <v>0.6201388888888888</v>
      </c>
      <c r="V52" s="145">
        <v>4</v>
      </c>
      <c r="W52" s="180">
        <f t="shared" si="39"/>
        <v>130.00000000000003</v>
      </c>
      <c r="X52" s="185"/>
      <c r="Y52" s="185"/>
      <c r="Z52" s="186"/>
      <c r="AA52" s="186"/>
      <c r="AB52" s="895"/>
      <c r="AC52" s="895"/>
      <c r="AD52" s="705"/>
      <c r="AE52" s="705"/>
      <c r="AF52" s="181">
        <f t="shared" si="34"/>
        <v>-32.100000000000364</v>
      </c>
      <c r="AG52" s="712">
        <f t="shared" si="7"/>
        <v>0.9785999999999998</v>
      </c>
      <c r="AH52" s="927"/>
      <c r="AJ52" s="62"/>
      <c r="AK52" s="62"/>
    </row>
    <row r="53" spans="1:37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706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705"/>
      <c r="AE53" s="705"/>
      <c r="AF53" s="181">
        <f t="shared" si="34"/>
        <v>0</v>
      </c>
      <c r="AG53" s="712" t="e">
        <f t="shared" si="7"/>
        <v>#DIV/0!</v>
      </c>
      <c r="AH53" s="927"/>
      <c r="AJ53" s="62"/>
      <c r="AK53" s="62"/>
    </row>
    <row r="54" spans="1:37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706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705"/>
      <c r="AE54" s="705"/>
      <c r="AF54" s="181">
        <f t="shared" si="34"/>
        <v>0</v>
      </c>
      <c r="AG54" s="712" t="e">
        <f t="shared" si="7"/>
        <v>#DIV/0!</v>
      </c>
      <c r="AH54" s="927"/>
      <c r="AJ54" s="62"/>
      <c r="AK54" s="62"/>
    </row>
    <row r="55" spans="1:37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706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705"/>
      <c r="AE55" s="705"/>
      <c r="AF55" s="181"/>
      <c r="AG55" s="712"/>
      <c r="AH55" s="927"/>
      <c r="AJ55" s="62"/>
      <c r="AK55" s="62"/>
    </row>
    <row r="56" spans="1:37" ht="19.2" customHeight="1">
      <c r="A56" s="935"/>
      <c r="B56" s="190">
        <v>0</v>
      </c>
      <c r="C56" s="191" t="s">
        <v>1222</v>
      </c>
      <c r="D56" s="932" t="s">
        <v>1215</v>
      </c>
      <c r="E56" s="891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1613.7957290167815</v>
      </c>
      <c r="O56" s="136">
        <f t="shared" si="41"/>
        <v>250.29643478064528</v>
      </c>
      <c r="P56" s="192">
        <f>M56-J56</f>
        <v>0.22222222222222232</v>
      </c>
      <c r="Q56" s="151">
        <f>N56-K56</f>
        <v>-123.53760431655178</v>
      </c>
      <c r="R56" s="193">
        <f t="shared" ref="R56:R60" si="42">O56/L56</f>
        <v>0.88877665376962323</v>
      </c>
      <c r="S56" s="910"/>
      <c r="T56" s="194"/>
      <c r="U56" s="194"/>
      <c r="V56" s="72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0</v>
      </c>
      <c r="AF56" s="196">
        <f>N56-K56</f>
        <v>-123.53760431655178</v>
      </c>
      <c r="AG56" s="706">
        <f>N56/K56</f>
        <v>0.92889239966430248</v>
      </c>
      <c r="AH56" s="927"/>
    </row>
    <row r="57" spans="1:37" ht="19.2" customHeight="1">
      <c r="A57" s="922" t="s">
        <v>1223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2990</v>
      </c>
      <c r="H57" s="116">
        <f t="shared" ref="H57:H66" si="43">F57*G57</f>
        <v>83361.2</v>
      </c>
      <c r="I57" s="705"/>
      <c r="J57" s="129">
        <v>7</v>
      </c>
      <c r="K57" s="85">
        <v>1500</v>
      </c>
      <c r="L57" s="118">
        <v>214.28571428571428</v>
      </c>
      <c r="M57" s="715">
        <v>7</v>
      </c>
      <c r="N57" s="85">
        <f t="shared" ref="N57:N60" si="44">G57/W57*60</f>
        <v>1446.7741935483873</v>
      </c>
      <c r="O57" s="118">
        <f t="shared" ref="O57:O60" si="45">N57/M57</f>
        <v>206.68202764976962</v>
      </c>
      <c r="P57" s="197">
        <f t="shared" ref="P57:P60" si="46">M57-J57</f>
        <v>0</v>
      </c>
      <c r="Q57" s="79">
        <f t="shared" ref="Q57:Q60" si="47">O57-L57</f>
        <v>-7.6036866359446549</v>
      </c>
      <c r="R57" s="709">
        <f t="shared" si="42"/>
        <v>0.96451612903225825</v>
      </c>
      <c r="S57" s="910">
        <f>R69</f>
        <v>0.96291248742689672</v>
      </c>
      <c r="T57" s="198">
        <v>0.125</v>
      </c>
      <c r="U57" s="198">
        <v>0.21111111111111111</v>
      </c>
      <c r="V57" s="707">
        <v>5</v>
      </c>
      <c r="W57" s="717">
        <f>(U57-T57)*24*60</f>
        <v>123.99999999999999</v>
      </c>
      <c r="X57" s="83"/>
      <c r="Y57" s="83"/>
      <c r="Z57" s="84"/>
      <c r="AA57" s="84"/>
      <c r="AB57" s="895"/>
      <c r="AC57" s="895"/>
      <c r="AD57" s="705"/>
      <c r="AE57" s="705"/>
      <c r="AF57" s="78">
        <f t="shared" si="6"/>
        <v>-53.225806451612698</v>
      </c>
      <c r="AG57" s="708">
        <f t="shared" si="7"/>
        <v>0.96451612903225825</v>
      </c>
      <c r="AH57" s="909">
        <f>AG69</f>
        <v>0.9629145829821103</v>
      </c>
    </row>
    <row r="58" spans="1:37" ht="19.2" customHeight="1">
      <c r="A58" s="923"/>
      <c r="B58" s="156" t="s">
        <v>163</v>
      </c>
      <c r="C58" s="705"/>
      <c r="D58" s="71" t="s">
        <v>119</v>
      </c>
      <c r="E58" s="72"/>
      <c r="F58" s="73">
        <v>28</v>
      </c>
      <c r="G58" s="74">
        <v>2812</v>
      </c>
      <c r="H58" s="75">
        <f t="shared" si="43"/>
        <v>78736</v>
      </c>
      <c r="I58" s="707"/>
      <c r="J58" s="76">
        <v>7</v>
      </c>
      <c r="K58" s="74">
        <v>1500</v>
      </c>
      <c r="L58" s="118">
        <v>214.28571428571428</v>
      </c>
      <c r="M58" s="718">
        <v>7</v>
      </c>
      <c r="N58" s="74">
        <f t="shared" si="44"/>
        <v>1442.0512820512822</v>
      </c>
      <c r="O58" s="77">
        <f t="shared" si="45"/>
        <v>206.00732600732604</v>
      </c>
      <c r="P58" s="197">
        <f t="shared" si="46"/>
        <v>0</v>
      </c>
      <c r="Q58" s="79">
        <f t="shared" si="47"/>
        <v>-8.2783882783882348</v>
      </c>
      <c r="R58" s="709">
        <f t="shared" si="42"/>
        <v>0.96136752136752157</v>
      </c>
      <c r="S58" s="910"/>
      <c r="T58" s="198">
        <v>0.21805555555555556</v>
      </c>
      <c r="U58" s="198">
        <v>0.29930555555555555</v>
      </c>
      <c r="V58" s="707">
        <v>10</v>
      </c>
      <c r="W58" s="717">
        <f>(U58-T58)*24*60</f>
        <v>116.99999999999999</v>
      </c>
      <c r="X58" s="83"/>
      <c r="Y58" s="83"/>
      <c r="Z58" s="84"/>
      <c r="AA58" s="84"/>
      <c r="AB58" s="928"/>
      <c r="AC58" s="929"/>
      <c r="AD58" s="705"/>
      <c r="AE58" s="705"/>
      <c r="AF58" s="78">
        <f t="shared" si="6"/>
        <v>-57.948717948717785</v>
      </c>
      <c r="AG58" s="709">
        <f t="shared" si="7"/>
        <v>0.96136752136752146</v>
      </c>
      <c r="AH58" s="910"/>
    </row>
    <row r="59" spans="1:37" ht="19.2" customHeight="1">
      <c r="A59" s="923"/>
      <c r="B59" s="156" t="s">
        <v>166</v>
      </c>
      <c r="C59" s="705"/>
      <c r="D59" s="71" t="s">
        <v>117</v>
      </c>
      <c r="E59" s="72"/>
      <c r="F59" s="73">
        <v>10.09</v>
      </c>
      <c r="G59" s="74">
        <v>4997.8500000000004</v>
      </c>
      <c r="H59" s="75">
        <f t="shared" si="43"/>
        <v>50428.306500000006</v>
      </c>
      <c r="I59" s="707"/>
      <c r="J59" s="76">
        <v>6</v>
      </c>
      <c r="K59" s="74">
        <v>1500</v>
      </c>
      <c r="L59" s="118">
        <v>250</v>
      </c>
      <c r="M59" s="718">
        <v>6</v>
      </c>
      <c r="N59" s="74">
        <f t="shared" si="44"/>
        <v>1441.6875000000005</v>
      </c>
      <c r="O59" s="77">
        <f t="shared" si="45"/>
        <v>240.28125000000009</v>
      </c>
      <c r="P59" s="197">
        <f t="shared" si="46"/>
        <v>0</v>
      </c>
      <c r="Q59" s="79">
        <f t="shared" si="47"/>
        <v>-9.7187499999999147</v>
      </c>
      <c r="R59" s="709">
        <f t="shared" si="42"/>
        <v>0.96112500000000034</v>
      </c>
      <c r="S59" s="910"/>
      <c r="T59" s="198">
        <v>0.31666666666666665</v>
      </c>
      <c r="U59" s="198">
        <v>0.46111111111111108</v>
      </c>
      <c r="V59" s="153">
        <v>25</v>
      </c>
      <c r="W59" s="717">
        <f t="shared" ref="W59:W69" si="48">(U59-T59)*24*60</f>
        <v>207.99999999999997</v>
      </c>
      <c r="X59" s="83">
        <v>0.30416666666666664</v>
      </c>
      <c r="Y59" s="83">
        <v>0.31597222222222221</v>
      </c>
      <c r="Z59" s="84"/>
      <c r="AA59" s="84"/>
      <c r="AB59" s="895"/>
      <c r="AC59" s="895"/>
      <c r="AD59" s="705"/>
      <c r="AE59" s="705"/>
      <c r="AF59" s="78">
        <f t="shared" si="6"/>
        <v>-58.312499999999545</v>
      </c>
      <c r="AG59" s="709">
        <f t="shared" si="7"/>
        <v>0.96112500000000034</v>
      </c>
      <c r="AH59" s="910"/>
    </row>
    <row r="60" spans="1:37" ht="19.2" customHeight="1">
      <c r="A60" s="923"/>
      <c r="B60" s="156" t="s">
        <v>166</v>
      </c>
      <c r="C60" s="705"/>
      <c r="D60" s="71" t="s">
        <v>117</v>
      </c>
      <c r="E60" s="72"/>
      <c r="F60" s="73">
        <v>10.09</v>
      </c>
      <c r="G60" s="74">
        <v>3786.25</v>
      </c>
      <c r="H60" s="75">
        <f t="shared" si="43"/>
        <v>38203.262499999997</v>
      </c>
      <c r="I60" s="707"/>
      <c r="J60" s="76">
        <v>6</v>
      </c>
      <c r="K60" s="74">
        <v>1500</v>
      </c>
      <c r="L60" s="118">
        <v>250</v>
      </c>
      <c r="M60" s="718">
        <v>6</v>
      </c>
      <c r="N60" s="74">
        <f t="shared" si="44"/>
        <v>1446.9745222929928</v>
      </c>
      <c r="O60" s="77">
        <f t="shared" si="45"/>
        <v>241.16242038216546</v>
      </c>
      <c r="P60" s="197">
        <f t="shared" si="46"/>
        <v>0</v>
      </c>
      <c r="Q60" s="79">
        <f t="shared" si="47"/>
        <v>-8.8375796178345354</v>
      </c>
      <c r="R60" s="709">
        <f t="shared" si="42"/>
        <v>0.96464968152866182</v>
      </c>
      <c r="S60" s="910"/>
      <c r="T60" s="198">
        <v>0.50069444444444444</v>
      </c>
      <c r="U60" s="198">
        <v>0.60972222222222228</v>
      </c>
      <c r="V60" s="153">
        <v>4</v>
      </c>
      <c r="W60" s="717">
        <f t="shared" si="48"/>
        <v>157.00000000000009</v>
      </c>
      <c r="X60" s="83"/>
      <c r="Y60" s="83"/>
      <c r="Z60" s="84"/>
      <c r="AA60" s="84"/>
      <c r="AB60" s="895"/>
      <c r="AC60" s="895"/>
      <c r="AD60" s="705"/>
      <c r="AE60" s="705"/>
      <c r="AF60" s="78">
        <f t="shared" si="6"/>
        <v>-53.025477707007212</v>
      </c>
      <c r="AG60" s="708">
        <f t="shared" si="7"/>
        <v>0.96464968152866182</v>
      </c>
      <c r="AH60" s="910"/>
    </row>
    <row r="61" spans="1:37" ht="19.2" customHeight="1">
      <c r="A61" s="923"/>
      <c r="B61" s="156">
        <v>0</v>
      </c>
      <c r="C61" s="705"/>
      <c r="D61" s="71"/>
      <c r="E61" s="72"/>
      <c r="F61" s="73" t="s">
        <v>161</v>
      </c>
      <c r="G61" s="74"/>
      <c r="H61" s="75">
        <f t="shared" si="43"/>
        <v>0</v>
      </c>
      <c r="I61" s="707"/>
      <c r="J61" s="76"/>
      <c r="K61" s="74"/>
      <c r="L61" s="118"/>
      <c r="M61" s="718"/>
      <c r="N61" s="74"/>
      <c r="O61" s="77"/>
      <c r="P61" s="197"/>
      <c r="Q61" s="79"/>
      <c r="R61" s="709"/>
      <c r="S61" s="910"/>
      <c r="T61" s="198"/>
      <c r="U61" s="198"/>
      <c r="V61" s="153"/>
      <c r="W61" s="717">
        <f t="shared" si="48"/>
        <v>0</v>
      </c>
      <c r="X61" s="83"/>
      <c r="Y61" s="83"/>
      <c r="Z61" s="84"/>
      <c r="AA61" s="84"/>
      <c r="AB61" s="895"/>
      <c r="AC61" s="895"/>
      <c r="AD61" s="705"/>
      <c r="AE61" s="705"/>
      <c r="AF61" s="78">
        <f t="shared" si="6"/>
        <v>0</v>
      </c>
      <c r="AG61" s="709" t="e">
        <f t="shared" si="7"/>
        <v>#DIV/0!</v>
      </c>
      <c r="AH61" s="910"/>
    </row>
    <row r="62" spans="1:37" ht="19.2" customHeight="1">
      <c r="A62" s="923"/>
      <c r="B62" s="156">
        <v>0</v>
      </c>
      <c r="C62" s="705"/>
      <c r="D62" s="71"/>
      <c r="E62" s="72"/>
      <c r="F62" s="73" t="s">
        <v>161</v>
      </c>
      <c r="G62" s="145"/>
      <c r="H62" s="75">
        <f t="shared" si="43"/>
        <v>0</v>
      </c>
      <c r="I62" s="707"/>
      <c r="J62" s="76"/>
      <c r="K62" s="74"/>
      <c r="L62" s="118"/>
      <c r="M62" s="92"/>
      <c r="N62" s="74"/>
      <c r="O62" s="77"/>
      <c r="P62" s="197"/>
      <c r="Q62" s="79"/>
      <c r="R62" s="709"/>
      <c r="S62" s="910"/>
      <c r="T62" s="199"/>
      <c r="U62" s="199"/>
      <c r="V62" s="153"/>
      <c r="W62" s="717">
        <f t="shared" si="48"/>
        <v>0</v>
      </c>
      <c r="X62" s="83"/>
      <c r="Y62" s="83"/>
      <c r="Z62" s="84"/>
      <c r="AA62" s="84"/>
      <c r="AB62" s="895"/>
      <c r="AC62" s="895"/>
      <c r="AD62" s="705"/>
      <c r="AE62" s="705"/>
      <c r="AF62" s="78">
        <f t="shared" si="6"/>
        <v>0</v>
      </c>
      <c r="AG62" s="709" t="e">
        <f t="shared" si="7"/>
        <v>#DIV/0!</v>
      </c>
      <c r="AH62" s="910"/>
    </row>
    <row r="63" spans="1:37" ht="19.2" customHeight="1">
      <c r="A63" s="923"/>
      <c r="B63" s="156">
        <v>0</v>
      </c>
      <c r="C63" s="705"/>
      <c r="D63" s="71"/>
      <c r="E63" s="72"/>
      <c r="F63" s="73" t="s">
        <v>161</v>
      </c>
      <c r="G63" s="145"/>
      <c r="H63" s="75">
        <f t="shared" si="43"/>
        <v>0</v>
      </c>
      <c r="I63" s="707"/>
      <c r="J63" s="76"/>
      <c r="K63" s="74"/>
      <c r="L63" s="118"/>
      <c r="M63" s="92" t="s">
        <v>15</v>
      </c>
      <c r="N63" s="74"/>
      <c r="O63" s="77"/>
      <c r="P63" s="197"/>
      <c r="Q63" s="79"/>
      <c r="R63" s="709"/>
      <c r="S63" s="910"/>
      <c r="T63" s="199"/>
      <c r="U63" s="199"/>
      <c r="V63" s="153"/>
      <c r="W63" s="717">
        <f t="shared" si="48"/>
        <v>0</v>
      </c>
      <c r="X63" s="83"/>
      <c r="Y63" s="83"/>
      <c r="Z63" s="84"/>
      <c r="AA63" s="84"/>
      <c r="AB63" s="895"/>
      <c r="AC63" s="895"/>
      <c r="AD63" s="705"/>
      <c r="AE63" s="705"/>
      <c r="AF63" s="78">
        <f t="shared" si="6"/>
        <v>0</v>
      </c>
      <c r="AG63" s="708" t="e">
        <f t="shared" si="7"/>
        <v>#DIV/0!</v>
      </c>
      <c r="AH63" s="910"/>
    </row>
    <row r="64" spans="1:37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707"/>
      <c r="J64" s="202"/>
      <c r="K64" s="91"/>
      <c r="L64" s="118"/>
      <c r="M64" s="92"/>
      <c r="N64" s="74"/>
      <c r="O64" s="77"/>
      <c r="P64" s="197"/>
      <c r="Q64" s="79"/>
      <c r="R64" s="709"/>
      <c r="S64" s="910"/>
      <c r="T64" s="199"/>
      <c r="U64" s="199"/>
      <c r="V64" s="153"/>
      <c r="W64" s="717">
        <f t="shared" si="48"/>
        <v>0</v>
      </c>
      <c r="X64" s="707"/>
      <c r="Y64" s="707"/>
      <c r="Z64" s="84"/>
      <c r="AA64" s="84"/>
      <c r="AB64" s="895"/>
      <c r="AC64" s="895"/>
      <c r="AD64" s="705"/>
      <c r="AE64" s="705"/>
      <c r="AF64" s="78">
        <f t="shared" si="6"/>
        <v>0</v>
      </c>
      <c r="AG64" s="709" t="e">
        <f t="shared" si="7"/>
        <v>#DIV/0!</v>
      </c>
      <c r="AH64" s="910"/>
    </row>
    <row r="65" spans="1:37" ht="19.2" customHeight="1">
      <c r="A65" s="924"/>
      <c r="B65" s="127">
        <v>0</v>
      </c>
      <c r="C65" s="713"/>
      <c r="D65" s="71"/>
      <c r="E65" s="72"/>
      <c r="F65" s="73" t="s">
        <v>161</v>
      </c>
      <c r="G65" s="145"/>
      <c r="H65" s="75">
        <f t="shared" si="43"/>
        <v>0</v>
      </c>
      <c r="I65" s="707"/>
      <c r="J65" s="202"/>
      <c r="K65" s="91"/>
      <c r="L65" s="118"/>
      <c r="M65" s="92"/>
      <c r="N65" s="91"/>
      <c r="O65" s="108"/>
      <c r="P65" s="78"/>
      <c r="Q65" s="79"/>
      <c r="R65" s="709"/>
      <c r="S65" s="910"/>
      <c r="T65" s="199"/>
      <c r="U65" s="199"/>
      <c r="V65" s="153"/>
      <c r="W65" s="717">
        <f t="shared" si="48"/>
        <v>0</v>
      </c>
      <c r="X65" s="707"/>
      <c r="Y65" s="707"/>
      <c r="Z65" s="84"/>
      <c r="AA65" s="84"/>
      <c r="AB65" s="895"/>
      <c r="AC65" s="895"/>
      <c r="AD65" s="705"/>
      <c r="AE65" s="705"/>
      <c r="AF65" s="78">
        <f t="shared" si="6"/>
        <v>0</v>
      </c>
      <c r="AG65" s="709" t="e">
        <f t="shared" si="7"/>
        <v>#DIV/0!</v>
      </c>
      <c r="AH65" s="910"/>
    </row>
    <row r="66" spans="1:37" ht="19.2" customHeight="1">
      <c r="A66" s="924"/>
      <c r="B66" s="127">
        <v>0</v>
      </c>
      <c r="C66" s="713"/>
      <c r="D66" s="71"/>
      <c r="E66" s="72"/>
      <c r="F66" s="73" t="s">
        <v>161</v>
      </c>
      <c r="G66" s="145"/>
      <c r="H66" s="75">
        <f t="shared" si="43"/>
        <v>0</v>
      </c>
      <c r="I66" s="707"/>
      <c r="J66" s="202"/>
      <c r="K66" s="91"/>
      <c r="L66" s="118"/>
      <c r="M66" s="92"/>
      <c r="N66" s="91"/>
      <c r="O66" s="108"/>
      <c r="P66" s="78"/>
      <c r="Q66" s="79"/>
      <c r="R66" s="709"/>
      <c r="S66" s="910"/>
      <c r="T66" s="199"/>
      <c r="U66" s="199"/>
      <c r="V66" s="153"/>
      <c r="W66" s="717">
        <f t="shared" si="48"/>
        <v>0</v>
      </c>
      <c r="X66" s="707"/>
      <c r="Y66" s="707"/>
      <c r="Z66" s="84"/>
      <c r="AA66" s="84"/>
      <c r="AB66" s="895"/>
      <c r="AC66" s="895"/>
      <c r="AD66" s="705"/>
      <c r="AE66" s="705"/>
      <c r="AF66" s="78">
        <f t="shared" si="6"/>
        <v>0</v>
      </c>
      <c r="AG66" s="708" t="e">
        <f t="shared" si="7"/>
        <v>#DIV/0!</v>
      </c>
      <c r="AH66" s="910"/>
    </row>
    <row r="67" spans="1:37" ht="19.2" customHeight="1">
      <c r="A67" s="924"/>
      <c r="B67" s="127">
        <v>0</v>
      </c>
      <c r="C67" s="713"/>
      <c r="D67" s="71"/>
      <c r="E67" s="72"/>
      <c r="F67" s="73" t="s">
        <v>161</v>
      </c>
      <c r="G67" s="145"/>
      <c r="H67" s="75">
        <f>F67*G67</f>
        <v>0</v>
      </c>
      <c r="I67" s="707"/>
      <c r="J67" s="202"/>
      <c r="K67" s="91"/>
      <c r="L67" s="118"/>
      <c r="M67" s="92"/>
      <c r="N67" s="91"/>
      <c r="O67" s="108"/>
      <c r="P67" s="78"/>
      <c r="Q67" s="79"/>
      <c r="R67" s="709"/>
      <c r="S67" s="910"/>
      <c r="T67" s="199"/>
      <c r="U67" s="199"/>
      <c r="V67" s="153"/>
      <c r="W67" s="717">
        <f t="shared" si="48"/>
        <v>0</v>
      </c>
      <c r="X67" s="707"/>
      <c r="Y67" s="707"/>
      <c r="Z67" s="84"/>
      <c r="AA67" s="84"/>
      <c r="AB67" s="895"/>
      <c r="AC67" s="895"/>
      <c r="AD67" s="705"/>
      <c r="AE67" s="705"/>
      <c r="AF67" s="78">
        <f t="shared" si="6"/>
        <v>0</v>
      </c>
      <c r="AG67" s="709" t="e">
        <f t="shared" si="7"/>
        <v>#DIV/0!</v>
      </c>
      <c r="AH67" s="910"/>
    </row>
    <row r="68" spans="1:37" ht="19.2" customHeight="1">
      <c r="A68" s="924"/>
      <c r="B68" s="707">
        <v>0</v>
      </c>
      <c r="C68" s="713"/>
      <c r="D68" s="71"/>
      <c r="E68" s="72"/>
      <c r="F68" s="174" t="s">
        <v>161</v>
      </c>
      <c r="G68" s="145"/>
      <c r="H68" s="75">
        <f>F68*G68</f>
        <v>0</v>
      </c>
      <c r="I68" s="707"/>
      <c r="J68" s="202"/>
      <c r="K68" s="91"/>
      <c r="L68" s="118"/>
      <c r="M68" s="92"/>
      <c r="N68" s="91"/>
      <c r="O68" s="108"/>
      <c r="P68" s="78"/>
      <c r="Q68" s="79"/>
      <c r="R68" s="709"/>
      <c r="S68" s="910"/>
      <c r="T68" s="199"/>
      <c r="U68" s="199"/>
      <c r="V68" s="153"/>
      <c r="W68" s="717">
        <f t="shared" si="48"/>
        <v>0</v>
      </c>
      <c r="X68" s="707"/>
      <c r="Y68" s="707"/>
      <c r="Z68" s="84"/>
      <c r="AA68" s="84"/>
      <c r="AB68" s="895"/>
      <c r="AC68" s="895"/>
      <c r="AD68" s="705"/>
      <c r="AE68" s="705"/>
      <c r="AF68" s="78"/>
      <c r="AG68" s="709"/>
      <c r="AH68" s="910"/>
    </row>
    <row r="69" spans="1:37" ht="19.2" customHeight="1">
      <c r="A69" s="924"/>
      <c r="B69" s="203">
        <v>0</v>
      </c>
      <c r="C69" s="204" t="s">
        <v>1224</v>
      </c>
      <c r="D69" s="891" t="s">
        <v>1215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1444.3718744731655</v>
      </c>
      <c r="O69" s="102">
        <f t="shared" si="49"/>
        <v>223.53325600981532</v>
      </c>
      <c r="P69" s="78">
        <f>M69-J69</f>
        <v>0</v>
      </c>
      <c r="Q69" s="79">
        <f>N69-K69</f>
        <v>-55.628125526834538</v>
      </c>
      <c r="R69" s="209">
        <f t="shared" ref="R69:R75" si="50">O69/L69</f>
        <v>0.96291248742689672</v>
      </c>
      <c r="S69" s="910"/>
      <c r="T69" s="210"/>
      <c r="U69" s="210"/>
      <c r="V69" s="74"/>
      <c r="W69" s="71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0</v>
      </c>
      <c r="AE69" s="139">
        <f>SUM(AE57:AE68)</f>
        <v>0</v>
      </c>
      <c r="AF69" s="78">
        <f t="shared" si="6"/>
        <v>-55.628125526834538</v>
      </c>
      <c r="AG69" s="709">
        <f t="shared" si="7"/>
        <v>0.9629145829821103</v>
      </c>
      <c r="AH69" s="910"/>
    </row>
    <row r="70" spans="1:37" ht="19.2" customHeight="1">
      <c r="A70" s="925" t="s">
        <v>1225</v>
      </c>
      <c r="B70" s="707" t="s">
        <v>166</v>
      </c>
      <c r="C70" s="127"/>
      <c r="D70" s="71" t="s">
        <v>120</v>
      </c>
      <c r="E70" s="72"/>
      <c r="F70" s="73">
        <v>54.09</v>
      </c>
      <c r="G70" s="85">
        <v>342.20000000000005</v>
      </c>
      <c r="H70" s="75">
        <f>F70*G70</f>
        <v>18509.598000000005</v>
      </c>
      <c r="I70" s="707"/>
      <c r="J70" s="76">
        <v>16</v>
      </c>
      <c r="K70" s="74">
        <v>1500</v>
      </c>
      <c r="L70" s="77">
        <v>93.75</v>
      </c>
      <c r="M70" s="718">
        <v>17</v>
      </c>
      <c r="N70" s="74">
        <f t="shared" ref="N70:N75" si="51">G70/W70*60</f>
        <v>1283.2499999999984</v>
      </c>
      <c r="O70" s="77">
        <f t="shared" ref="O70:O75" si="52">N70/M70</f>
        <v>75.485294117646959</v>
      </c>
      <c r="P70" s="78">
        <f t="shared" ref="P70:P75" si="53">M70-J70</f>
        <v>1</v>
      </c>
      <c r="Q70" s="79">
        <f t="shared" ref="Q70:Q75" si="54">O70-L70</f>
        <v>-18.264705882353041</v>
      </c>
      <c r="R70" s="709">
        <f t="shared" si="50"/>
        <v>0.80517647058823427</v>
      </c>
      <c r="S70" s="910">
        <f>R82</f>
        <v>0.89248334861562217</v>
      </c>
      <c r="T70" s="198">
        <v>0.25</v>
      </c>
      <c r="U70" s="198">
        <v>0.26111111111111113</v>
      </c>
      <c r="V70" s="707">
        <v>5</v>
      </c>
      <c r="W70" s="717">
        <f>(U70-T70)*24*60</f>
        <v>16.000000000000021</v>
      </c>
      <c r="X70" s="707"/>
      <c r="Y70" s="707"/>
      <c r="Z70" s="84"/>
      <c r="AA70" s="84"/>
      <c r="AB70" s="895"/>
      <c r="AC70" s="895"/>
      <c r="AD70" s="705"/>
      <c r="AE70" s="705"/>
      <c r="AF70" s="78">
        <f t="shared" si="6"/>
        <v>-216.75000000000159</v>
      </c>
      <c r="AG70" s="709">
        <f t="shared" si="7"/>
        <v>0.85549999999999893</v>
      </c>
      <c r="AH70" s="910">
        <f>AG82</f>
        <v>0.90135677829106675</v>
      </c>
      <c r="AJ70" s="62" t="str">
        <f>A70</f>
        <v>四度三組
(ET-55)</v>
      </c>
      <c r="AK70" s="404">
        <f>AVERAGE(AK71:AK81)</f>
        <v>6.1999999999999948</v>
      </c>
    </row>
    <row r="71" spans="1:37" ht="19.2" customHeight="1">
      <c r="A71" s="925"/>
      <c r="B71" s="707" t="s">
        <v>167</v>
      </c>
      <c r="C71" s="70"/>
      <c r="D71" s="211" t="s">
        <v>128</v>
      </c>
      <c r="E71" s="72"/>
      <c r="F71" s="73">
        <v>69.260000000000005</v>
      </c>
      <c r="G71" s="74">
        <v>994</v>
      </c>
      <c r="H71" s="75">
        <f>F71*G71</f>
        <v>68844.44</v>
      </c>
      <c r="I71" s="707"/>
      <c r="J71" s="76">
        <v>20</v>
      </c>
      <c r="K71" s="212">
        <v>1385</v>
      </c>
      <c r="L71" s="77">
        <v>69.25</v>
      </c>
      <c r="M71" s="715">
        <v>20</v>
      </c>
      <c r="N71" s="74">
        <f t="shared" si="51"/>
        <v>1268.936170212766</v>
      </c>
      <c r="O71" s="77">
        <f t="shared" si="52"/>
        <v>63.446808510638299</v>
      </c>
      <c r="P71" s="78">
        <f t="shared" si="53"/>
        <v>0</v>
      </c>
      <c r="Q71" s="79">
        <f t="shared" si="54"/>
        <v>-5.8031914893617014</v>
      </c>
      <c r="R71" s="709">
        <f t="shared" si="50"/>
        <v>0.91619940087564333</v>
      </c>
      <c r="S71" s="910"/>
      <c r="T71" s="198">
        <v>0.26527777777777778</v>
      </c>
      <c r="U71" s="198">
        <v>0.29791666666666666</v>
      </c>
      <c r="V71" s="707">
        <v>6</v>
      </c>
      <c r="W71" s="717">
        <f t="shared" ref="W71:W81" si="55">(U71-T71)*24*60</f>
        <v>46.999999999999993</v>
      </c>
      <c r="X71" s="83"/>
      <c r="Y71" s="83"/>
      <c r="Z71" s="84"/>
      <c r="AA71" s="84"/>
      <c r="AB71" s="895"/>
      <c r="AC71" s="895"/>
      <c r="AD71" s="705"/>
      <c r="AE71" s="705"/>
      <c r="AF71" s="78">
        <f>N71-K71</f>
        <v>-116.063829787234</v>
      </c>
      <c r="AG71" s="709">
        <f>N71/K71</f>
        <v>0.91619940087564333</v>
      </c>
      <c r="AH71" s="910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925"/>
      <c r="B72" s="707" t="s">
        <v>167</v>
      </c>
      <c r="C72" s="94"/>
      <c r="D72" s="211" t="s">
        <v>121</v>
      </c>
      <c r="E72" s="72"/>
      <c r="F72" s="73">
        <v>77.34</v>
      </c>
      <c r="G72" s="74">
        <v>1473</v>
      </c>
      <c r="H72" s="75">
        <f t="shared" ref="H72:H76" si="57">F72*G72</f>
        <v>113921.82</v>
      </c>
      <c r="I72" s="707"/>
      <c r="J72" s="129">
        <v>18</v>
      </c>
      <c r="K72" s="85">
        <v>1440</v>
      </c>
      <c r="L72" s="118">
        <v>80</v>
      </c>
      <c r="M72" s="718">
        <v>18</v>
      </c>
      <c r="N72" s="74">
        <f t="shared" si="51"/>
        <v>1319.1044776119402</v>
      </c>
      <c r="O72" s="77">
        <f t="shared" si="52"/>
        <v>73.283582089552226</v>
      </c>
      <c r="P72" s="78">
        <f t="shared" si="53"/>
        <v>0</v>
      </c>
      <c r="Q72" s="79">
        <f t="shared" si="54"/>
        <v>-6.7164179104477739</v>
      </c>
      <c r="R72" s="709">
        <f t="shared" si="50"/>
        <v>0.91604477611940283</v>
      </c>
      <c r="S72" s="910"/>
      <c r="T72" s="198">
        <v>0.30208333333333331</v>
      </c>
      <c r="U72" s="198">
        <v>0.34861111111111109</v>
      </c>
      <c r="V72" s="707">
        <v>6</v>
      </c>
      <c r="W72" s="717">
        <f t="shared" si="55"/>
        <v>67</v>
      </c>
      <c r="X72" s="83"/>
      <c r="Y72" s="83"/>
      <c r="Z72" s="84"/>
      <c r="AA72" s="84"/>
      <c r="AB72" s="895"/>
      <c r="AC72" s="895"/>
      <c r="AD72" s="705"/>
      <c r="AE72" s="705"/>
      <c r="AF72" s="78">
        <f>N72-K72</f>
        <v>-120.89552238805982</v>
      </c>
      <c r="AG72" s="709">
        <f>N72/K72</f>
        <v>0.91604477611940294</v>
      </c>
      <c r="AH72" s="910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925"/>
      <c r="B73" s="707" t="s">
        <v>167</v>
      </c>
      <c r="C73" s="213"/>
      <c r="D73" s="214" t="s">
        <v>122</v>
      </c>
      <c r="E73" s="215"/>
      <c r="F73" s="73">
        <v>53.36</v>
      </c>
      <c r="G73" s="74">
        <v>3686.38</v>
      </c>
      <c r="H73" s="75">
        <f t="shared" si="57"/>
        <v>196705.23680000001</v>
      </c>
      <c r="I73" s="705"/>
      <c r="J73" s="216">
        <v>19</v>
      </c>
      <c r="K73" s="217">
        <v>1636</v>
      </c>
      <c r="L73" s="118">
        <v>86.10526315789474</v>
      </c>
      <c r="M73" s="718">
        <v>19</v>
      </c>
      <c r="N73" s="74">
        <f t="shared" si="51"/>
        <v>1391.0867924528302</v>
      </c>
      <c r="O73" s="77">
        <f t="shared" si="52"/>
        <v>73.215094339622638</v>
      </c>
      <c r="P73" s="78">
        <f t="shared" si="53"/>
        <v>0</v>
      </c>
      <c r="Q73" s="79">
        <f t="shared" si="54"/>
        <v>-12.890168818272102</v>
      </c>
      <c r="R73" s="709">
        <f t="shared" si="50"/>
        <v>0.85029755039904042</v>
      </c>
      <c r="S73" s="910"/>
      <c r="T73" s="198">
        <v>0.36388888888888887</v>
      </c>
      <c r="U73" s="198">
        <v>0.47430555555555554</v>
      </c>
      <c r="V73" s="707">
        <v>22</v>
      </c>
      <c r="W73" s="717">
        <f t="shared" si="55"/>
        <v>159</v>
      </c>
      <c r="X73" s="218">
        <v>0.35347222222222219</v>
      </c>
      <c r="Y73" s="218">
        <v>0.36319444444444443</v>
      </c>
      <c r="Z73" s="159"/>
      <c r="AA73" s="159"/>
      <c r="AB73" s="895"/>
      <c r="AC73" s="895"/>
      <c r="AD73" s="705"/>
      <c r="AE73" s="705"/>
      <c r="AF73" s="78">
        <f>N73-K73</f>
        <v>-244.9132075471698</v>
      </c>
      <c r="AG73" s="709">
        <f>N73/K73</f>
        <v>0.85029755039904042</v>
      </c>
      <c r="AH73" s="910"/>
      <c r="AJ73" s="405">
        <f t="shared" si="56"/>
        <v>6.9999999999999751</v>
      </c>
      <c r="AK73" s="406">
        <f t="shared" si="58"/>
        <v>6.9999999999999751</v>
      </c>
    </row>
    <row r="74" spans="1:37" ht="19.2" customHeight="1">
      <c r="A74" s="925"/>
      <c r="B74" s="707" t="s">
        <v>167</v>
      </c>
      <c r="C74" s="213"/>
      <c r="D74" s="214" t="s">
        <v>124</v>
      </c>
      <c r="E74" s="215"/>
      <c r="F74" s="73">
        <v>47.51</v>
      </c>
      <c r="G74" s="212">
        <v>1771</v>
      </c>
      <c r="H74" s="75">
        <f t="shared" si="57"/>
        <v>84140.209999999992</v>
      </c>
      <c r="I74" s="707"/>
      <c r="J74" s="76">
        <v>17</v>
      </c>
      <c r="K74" s="74">
        <v>1440</v>
      </c>
      <c r="L74" s="77">
        <v>84.705882352941174</v>
      </c>
      <c r="M74" s="718">
        <v>17</v>
      </c>
      <c r="N74" s="74">
        <f t="shared" si="51"/>
        <v>1345.0632911392397</v>
      </c>
      <c r="O74" s="77">
        <f t="shared" si="52"/>
        <v>79.121370067014098</v>
      </c>
      <c r="P74" s="78">
        <f t="shared" si="53"/>
        <v>0</v>
      </c>
      <c r="Q74" s="79">
        <f t="shared" si="54"/>
        <v>-5.5845122859270759</v>
      </c>
      <c r="R74" s="709">
        <f t="shared" si="50"/>
        <v>0.9340717299578053</v>
      </c>
      <c r="S74" s="910"/>
      <c r="T74" s="198">
        <v>0.51388888888888884</v>
      </c>
      <c r="U74" s="198">
        <v>0.56874999999999998</v>
      </c>
      <c r="V74" s="707">
        <v>5</v>
      </c>
      <c r="W74" s="717">
        <f t="shared" si="55"/>
        <v>79.000000000000043</v>
      </c>
      <c r="X74" s="218"/>
      <c r="Y74" s="218"/>
      <c r="Z74" s="159"/>
      <c r="AA74" s="159"/>
      <c r="AB74" s="895"/>
      <c r="AC74" s="895"/>
      <c r="AD74" s="705"/>
      <c r="AE74" s="705"/>
      <c r="AF74" s="78">
        <f t="shared" ref="AF74:AF80" si="59">N74-K74</f>
        <v>-94.936708860760291</v>
      </c>
      <c r="AG74" s="709">
        <f t="shared" ref="AG74:AG80" si="60">N74/K74</f>
        <v>0.93407172995780541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707" t="s">
        <v>167</v>
      </c>
      <c r="C75" s="94"/>
      <c r="D75" s="214" t="s">
        <v>125</v>
      </c>
      <c r="E75" s="215"/>
      <c r="F75" s="73">
        <v>53.76</v>
      </c>
      <c r="G75" s="212">
        <v>2496</v>
      </c>
      <c r="H75" s="75">
        <f t="shared" si="57"/>
        <v>134184.95999999999</v>
      </c>
      <c r="I75" s="707"/>
      <c r="J75" s="129">
        <v>16</v>
      </c>
      <c r="K75" s="85">
        <v>1440</v>
      </c>
      <c r="L75" s="118">
        <v>90</v>
      </c>
      <c r="M75" s="718">
        <v>16</v>
      </c>
      <c r="N75" s="74">
        <f t="shared" si="51"/>
        <v>1361.4545454545464</v>
      </c>
      <c r="O75" s="77">
        <f t="shared" si="52"/>
        <v>85.09090909090915</v>
      </c>
      <c r="P75" s="78">
        <f t="shared" si="53"/>
        <v>0</v>
      </c>
      <c r="Q75" s="79">
        <f t="shared" si="54"/>
        <v>-4.9090909090908497</v>
      </c>
      <c r="R75" s="709">
        <f t="shared" si="50"/>
        <v>0.9454545454545461</v>
      </c>
      <c r="S75" s="910"/>
      <c r="T75" s="198">
        <v>0.57361111111111107</v>
      </c>
      <c r="U75" s="198">
        <v>0.64999999999999991</v>
      </c>
      <c r="V75" s="707">
        <v>7</v>
      </c>
      <c r="W75" s="717">
        <f t="shared" si="55"/>
        <v>109.99999999999993</v>
      </c>
      <c r="X75" s="218"/>
      <c r="Y75" s="218"/>
      <c r="Z75" s="159"/>
      <c r="AA75" s="159"/>
      <c r="AB75" s="895"/>
      <c r="AC75" s="895"/>
      <c r="AD75" s="705"/>
      <c r="AE75" s="705"/>
      <c r="AF75" s="78">
        <f t="shared" si="59"/>
        <v>-78.545454545453595</v>
      </c>
      <c r="AG75" s="709">
        <f t="shared" si="60"/>
        <v>0.9454545454545461</v>
      </c>
      <c r="AH75" s="910"/>
      <c r="AJ75" s="405">
        <f t="shared" si="56"/>
        <v>7</v>
      </c>
      <c r="AK75" s="406">
        <f t="shared" si="58"/>
        <v>7</v>
      </c>
    </row>
    <row r="76" spans="1:37" ht="19.2" customHeight="1">
      <c r="A76" s="925"/>
      <c r="B76" s="707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707"/>
      <c r="J76" s="76"/>
      <c r="K76" s="74"/>
      <c r="L76" s="77"/>
      <c r="M76" s="715"/>
      <c r="N76" s="74"/>
      <c r="O76" s="77"/>
      <c r="P76" s="78"/>
      <c r="Q76" s="79"/>
      <c r="R76" s="709"/>
      <c r="S76" s="910"/>
      <c r="T76" s="198"/>
      <c r="U76" s="198"/>
      <c r="V76" s="707"/>
      <c r="W76" s="717">
        <f t="shared" si="55"/>
        <v>0</v>
      </c>
      <c r="X76" s="218"/>
      <c r="Y76" s="218"/>
      <c r="Z76" s="159"/>
      <c r="AA76" s="159"/>
      <c r="AB76" s="895"/>
      <c r="AC76" s="895"/>
      <c r="AD76" s="705"/>
      <c r="AE76" s="705"/>
      <c r="AF76" s="78">
        <f t="shared" si="59"/>
        <v>0</v>
      </c>
      <c r="AG76" s="709" t="e">
        <f t="shared" si="60"/>
        <v>#DIV/0!</v>
      </c>
      <c r="AH76" s="910"/>
      <c r="AJ76" s="405" t="str">
        <f t="shared" si="56"/>
        <v/>
      </c>
      <c r="AK76" s="406" t="str">
        <f t="shared" si="58"/>
        <v/>
      </c>
    </row>
    <row r="77" spans="1:37" ht="19.2" customHeight="1">
      <c r="A77" s="925"/>
      <c r="B77" s="707">
        <v>0</v>
      </c>
      <c r="C77" s="713"/>
      <c r="D77" s="71"/>
      <c r="E77" s="72"/>
      <c r="F77" s="73" t="s">
        <v>161</v>
      </c>
      <c r="G77" s="212"/>
      <c r="H77" s="75"/>
      <c r="I77" s="705"/>
      <c r="J77" s="76"/>
      <c r="K77" s="212"/>
      <c r="L77" s="77"/>
      <c r="M77" s="715"/>
      <c r="N77" s="74"/>
      <c r="O77" s="77"/>
      <c r="P77" s="78"/>
      <c r="Q77" s="79"/>
      <c r="R77" s="709"/>
      <c r="S77" s="910"/>
      <c r="T77" s="198"/>
      <c r="U77" s="198"/>
      <c r="V77" s="707"/>
      <c r="W77" s="717">
        <f t="shared" si="55"/>
        <v>0</v>
      </c>
      <c r="X77" s="218"/>
      <c r="Y77" s="218"/>
      <c r="Z77" s="159"/>
      <c r="AA77" s="159"/>
      <c r="AB77" s="895"/>
      <c r="AC77" s="895"/>
      <c r="AD77" s="705"/>
      <c r="AE77" s="705"/>
      <c r="AF77" s="78">
        <f t="shared" si="59"/>
        <v>0</v>
      </c>
      <c r="AG77" s="709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707">
        <v>0</v>
      </c>
      <c r="C78" s="713"/>
      <c r="D78" s="71"/>
      <c r="E78" s="72"/>
      <c r="F78" s="73" t="s">
        <v>161</v>
      </c>
      <c r="G78" s="85"/>
      <c r="H78" s="75"/>
      <c r="I78" s="705"/>
      <c r="J78" s="129"/>
      <c r="K78" s="85"/>
      <c r="L78" s="118"/>
      <c r="M78" s="715"/>
      <c r="N78" s="74"/>
      <c r="O78" s="77"/>
      <c r="P78" s="78"/>
      <c r="Q78" s="79"/>
      <c r="R78" s="709"/>
      <c r="S78" s="910"/>
      <c r="T78" s="198"/>
      <c r="U78" s="198"/>
      <c r="V78" s="707"/>
      <c r="W78" s="717">
        <f t="shared" si="55"/>
        <v>0</v>
      </c>
      <c r="X78" s="218"/>
      <c r="Y78" s="218"/>
      <c r="Z78" s="159"/>
      <c r="AA78" s="159"/>
      <c r="AB78" s="895"/>
      <c r="AC78" s="895"/>
      <c r="AD78" s="705"/>
      <c r="AE78" s="705"/>
      <c r="AF78" s="78">
        <f t="shared" si="59"/>
        <v>0</v>
      </c>
      <c r="AG78" s="709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707">
        <v>0</v>
      </c>
      <c r="C79" s="213"/>
      <c r="D79" s="214"/>
      <c r="E79" s="215"/>
      <c r="F79" s="73" t="s">
        <v>161</v>
      </c>
      <c r="G79" s="85"/>
      <c r="H79" s="75"/>
      <c r="I79" s="705"/>
      <c r="J79" s="129"/>
      <c r="K79" s="85"/>
      <c r="L79" s="118"/>
      <c r="M79" s="715"/>
      <c r="N79" s="85"/>
      <c r="O79" s="219"/>
      <c r="P79" s="140"/>
      <c r="Q79" s="220"/>
      <c r="R79" s="141"/>
      <c r="S79" s="910"/>
      <c r="T79" s="198"/>
      <c r="U79" s="198"/>
      <c r="V79" s="707"/>
      <c r="W79" s="717">
        <f t="shared" si="55"/>
        <v>0</v>
      </c>
      <c r="X79" s="218"/>
      <c r="Y79" s="218"/>
      <c r="Z79" s="159"/>
      <c r="AA79" s="159"/>
      <c r="AB79" s="895"/>
      <c r="AC79" s="895"/>
      <c r="AD79" s="705"/>
      <c r="AE79" s="705"/>
      <c r="AF79" s="78">
        <f t="shared" si="59"/>
        <v>0</v>
      </c>
      <c r="AG79" s="709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707">
        <v>0</v>
      </c>
      <c r="C80" s="713"/>
      <c r="D80" s="71"/>
      <c r="E80" s="72"/>
      <c r="F80" s="73" t="s">
        <v>161</v>
      </c>
      <c r="G80" s="85"/>
      <c r="H80" s="75"/>
      <c r="I80" s="705"/>
      <c r="J80" s="129"/>
      <c r="K80" s="85"/>
      <c r="L80" s="118"/>
      <c r="M80" s="715"/>
      <c r="N80" s="85"/>
      <c r="O80" s="221"/>
      <c r="P80" s="84"/>
      <c r="Q80" s="119"/>
      <c r="R80" s="711"/>
      <c r="S80" s="910"/>
      <c r="T80" s="198"/>
      <c r="U80" s="198"/>
      <c r="V80" s="707"/>
      <c r="W80" s="717">
        <f t="shared" si="55"/>
        <v>0</v>
      </c>
      <c r="X80" s="218"/>
      <c r="Y80" s="218"/>
      <c r="Z80" s="159"/>
      <c r="AA80" s="159"/>
      <c r="AB80" s="895"/>
      <c r="AC80" s="895"/>
      <c r="AD80" s="705"/>
      <c r="AE80" s="705"/>
      <c r="AF80" s="78">
        <f t="shared" si="59"/>
        <v>0</v>
      </c>
      <c r="AG80" s="709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707">
        <v>0</v>
      </c>
      <c r="C81" s="713"/>
      <c r="D81" s="71"/>
      <c r="E81" s="72"/>
      <c r="F81" s="73" t="s">
        <v>161</v>
      </c>
      <c r="G81" s="85"/>
      <c r="H81" s="116"/>
      <c r="I81" s="705"/>
      <c r="J81" s="129"/>
      <c r="K81" s="85"/>
      <c r="L81" s="118"/>
      <c r="M81" s="715"/>
      <c r="N81" s="85"/>
      <c r="O81" s="221"/>
      <c r="P81" s="84"/>
      <c r="Q81" s="119"/>
      <c r="R81" s="711"/>
      <c r="S81" s="910"/>
      <c r="T81" s="198"/>
      <c r="U81" s="198"/>
      <c r="V81" s="707"/>
      <c r="W81" s="717">
        <f t="shared" si="55"/>
        <v>0</v>
      </c>
      <c r="X81" s="218"/>
      <c r="Y81" s="218"/>
      <c r="Z81" s="159"/>
      <c r="AA81" s="159"/>
      <c r="AB81" s="895"/>
      <c r="AC81" s="895"/>
      <c r="AD81" s="705"/>
      <c r="AE81" s="705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1226</v>
      </c>
      <c r="D82" s="891" t="s">
        <v>1215</v>
      </c>
      <c r="E82" s="891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1328.1492128118869</v>
      </c>
      <c r="O82" s="223">
        <f t="shared" si="61"/>
        <v>74.940509702563887</v>
      </c>
      <c r="P82" s="150">
        <f>M82-J82</f>
        <v>0.1666666666666643</v>
      </c>
      <c r="Q82" s="151">
        <f>N82-K82</f>
        <v>-145.35078718811315</v>
      </c>
      <c r="R82" s="209">
        <f>O82/L82</f>
        <v>0.89248334861562217</v>
      </c>
      <c r="S82" s="910"/>
      <c r="T82" s="198"/>
      <c r="U82" s="198"/>
      <c r="V82" s="707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0</v>
      </c>
      <c r="AE82" s="139">
        <f>SUM(AE70:AE81)</f>
        <v>0</v>
      </c>
      <c r="AF82" s="78">
        <f>N82-K82</f>
        <v>-145.35078718811315</v>
      </c>
      <c r="AG82" s="709">
        <f>N82/K82</f>
        <v>0.90135677829106675</v>
      </c>
      <c r="AH82" s="910"/>
    </row>
    <row r="83" spans="1:37" ht="19.2" customHeight="1">
      <c r="A83" s="918" t="s">
        <v>1227</v>
      </c>
      <c r="B83" s="142" t="s">
        <v>163</v>
      </c>
      <c r="C83" s="713"/>
      <c r="D83" s="225" t="s">
        <v>100</v>
      </c>
      <c r="E83" s="72"/>
      <c r="F83" s="174">
        <v>27.5</v>
      </c>
      <c r="G83" s="74">
        <v>249</v>
      </c>
      <c r="H83" s="116">
        <f t="shared" ref="H83:H94" si="62">F83*G83</f>
        <v>6847.5</v>
      </c>
      <c r="I83" s="707"/>
      <c r="J83" s="129">
        <v>12</v>
      </c>
      <c r="K83" s="85">
        <v>2000</v>
      </c>
      <c r="L83" s="118">
        <v>166.66666666666666</v>
      </c>
      <c r="M83" s="715">
        <v>12</v>
      </c>
      <c r="N83" s="85">
        <f t="shared" ref="N83:N89" si="63">G83/W83*60</f>
        <v>1660.0000000000059</v>
      </c>
      <c r="O83" s="221">
        <f t="shared" ref="O83:O89" si="64">N83/M83</f>
        <v>138.33333333333383</v>
      </c>
      <c r="P83" s="84">
        <f t="shared" ref="P83:P84" si="65">M83-J83</f>
        <v>0</v>
      </c>
      <c r="Q83" s="119">
        <f t="shared" ref="Q83:Q84" si="66">O83-L83</f>
        <v>-28.333333333332831</v>
      </c>
      <c r="R83" s="224">
        <f t="shared" ref="R83:R84" si="67">O83/L83</f>
        <v>0.83000000000000296</v>
      </c>
      <c r="S83" s="910">
        <f>R95</f>
        <v>0.82028958214761383</v>
      </c>
      <c r="T83" s="198">
        <v>0.33333333333333331</v>
      </c>
      <c r="U83" s="198">
        <v>0.33958333333333329</v>
      </c>
      <c r="V83" s="707">
        <v>5</v>
      </c>
      <c r="W83" s="717">
        <f t="shared" ref="W83:W93" si="68">(U83-T83)*24*60</f>
        <v>8.999999999999968</v>
      </c>
      <c r="X83" s="83"/>
      <c r="Y83" s="83"/>
      <c r="Z83" s="84"/>
      <c r="AA83" s="84"/>
      <c r="AB83" s="895"/>
      <c r="AC83" s="895"/>
      <c r="AD83" s="705"/>
      <c r="AE83" s="705"/>
      <c r="AF83" s="78">
        <f t="shared" ref="AF83:AF173" si="69">N83-K83</f>
        <v>-339.99999999999409</v>
      </c>
      <c r="AG83" s="709">
        <f t="shared" ref="AG83:AG173" si="70">N83/K83</f>
        <v>0.83000000000000296</v>
      </c>
      <c r="AH83" s="910">
        <f>AG95</f>
        <v>0.82939911463190308</v>
      </c>
      <c r="AJ83" s="62" t="str">
        <f>A83</f>
        <v>四度四組
(ET-55)</v>
      </c>
      <c r="AK83" s="404">
        <f>AVERAGE(AK84:AK94)</f>
        <v>6.3333333333333783</v>
      </c>
    </row>
    <row r="84" spans="1:37" ht="19.2" customHeight="1">
      <c r="A84" s="919"/>
      <c r="B84" s="142" t="s">
        <v>163</v>
      </c>
      <c r="C84" s="157"/>
      <c r="D84" s="225" t="s">
        <v>93</v>
      </c>
      <c r="E84" s="72"/>
      <c r="F84" s="174">
        <v>36.92</v>
      </c>
      <c r="G84" s="74">
        <v>797.1</v>
      </c>
      <c r="H84" s="116">
        <f t="shared" si="62"/>
        <v>29428.932000000001</v>
      </c>
      <c r="I84" s="707"/>
      <c r="J84" s="129">
        <v>12</v>
      </c>
      <c r="K84" s="85">
        <v>2000</v>
      </c>
      <c r="L84" s="118">
        <v>166.66666666666666</v>
      </c>
      <c r="M84" s="715">
        <v>12</v>
      </c>
      <c r="N84" s="85">
        <f t="shared" si="63"/>
        <v>1494.5625000000018</v>
      </c>
      <c r="O84" s="221">
        <f t="shared" si="64"/>
        <v>124.54687500000016</v>
      </c>
      <c r="P84" s="84">
        <f t="shared" si="65"/>
        <v>0</v>
      </c>
      <c r="Q84" s="119">
        <f t="shared" si="66"/>
        <v>-42.119791666666501</v>
      </c>
      <c r="R84" s="224">
        <f t="shared" si="67"/>
        <v>0.74728125000000101</v>
      </c>
      <c r="S84" s="910"/>
      <c r="T84" s="198">
        <v>0.34374999999999994</v>
      </c>
      <c r="U84" s="198">
        <v>0.36597222222222214</v>
      </c>
      <c r="V84" s="707">
        <v>6</v>
      </c>
      <c r="W84" s="717">
        <f t="shared" si="68"/>
        <v>31.999999999999964</v>
      </c>
      <c r="X84" s="83"/>
      <c r="Y84" s="83"/>
      <c r="Z84" s="84"/>
      <c r="AA84" s="84"/>
      <c r="AB84" s="895"/>
      <c r="AC84" s="895"/>
      <c r="AD84" s="705"/>
      <c r="AE84" s="705"/>
      <c r="AF84" s="78">
        <f t="shared" si="69"/>
        <v>-505.43749999999818</v>
      </c>
      <c r="AG84" s="709">
        <f t="shared" si="70"/>
        <v>0.7472812500000009</v>
      </c>
      <c r="AH84" s="910"/>
      <c r="AJ84" s="405">
        <f t="shared" ref="AJ84:AJ94" si="71">IF((IF(V84&lt;10,V84,(X84-U83)*1440))=0,"",IF(V84&lt;10,V84,(X84-U83)*1440))</f>
        <v>6</v>
      </c>
      <c r="AK84" s="406">
        <f>IF(AJ84&gt;4,AJ84,"")</f>
        <v>6</v>
      </c>
    </row>
    <row r="85" spans="1:37" ht="19.2" customHeight="1">
      <c r="A85" s="919"/>
      <c r="B85" s="142" t="s">
        <v>167</v>
      </c>
      <c r="C85" s="127"/>
      <c r="D85" s="225" t="s">
        <v>126</v>
      </c>
      <c r="E85" s="72"/>
      <c r="F85" s="174">
        <v>61.11</v>
      </c>
      <c r="G85" s="74">
        <v>2338</v>
      </c>
      <c r="H85" s="116">
        <f t="shared" si="62"/>
        <v>142875.18</v>
      </c>
      <c r="I85" s="707"/>
      <c r="J85" s="129">
        <v>16</v>
      </c>
      <c r="K85" s="85">
        <v>1440</v>
      </c>
      <c r="L85" s="118">
        <v>90</v>
      </c>
      <c r="M85" s="715">
        <v>16</v>
      </c>
      <c r="N85" s="85">
        <f t="shared" si="63"/>
        <v>1311.0280373831774</v>
      </c>
      <c r="O85" s="221">
        <f t="shared" si="64"/>
        <v>81.93925233644859</v>
      </c>
      <c r="P85" s="84">
        <f>M85-J85</f>
        <v>0</v>
      </c>
      <c r="Q85" s="119">
        <f>O85-L85</f>
        <v>-8.0607476635514104</v>
      </c>
      <c r="R85" s="224">
        <f>O85/L85</f>
        <v>0.91043613707165094</v>
      </c>
      <c r="S85" s="910"/>
      <c r="T85" s="198">
        <v>0.38124999999999992</v>
      </c>
      <c r="U85" s="198">
        <v>0.45555555555555549</v>
      </c>
      <c r="V85" s="707">
        <v>22</v>
      </c>
      <c r="W85" s="717">
        <f t="shared" si="68"/>
        <v>107.00000000000001</v>
      </c>
      <c r="X85" s="83">
        <v>0.37083333333333335</v>
      </c>
      <c r="Y85" s="83">
        <v>0.38055555555555554</v>
      </c>
      <c r="Z85" s="84"/>
      <c r="AA85" s="84"/>
      <c r="AB85" s="895"/>
      <c r="AC85" s="895"/>
      <c r="AD85" s="705">
        <v>1</v>
      </c>
      <c r="AE85" s="705"/>
      <c r="AF85" s="78">
        <f t="shared" si="69"/>
        <v>-128.97196261682257</v>
      </c>
      <c r="AG85" s="709">
        <f t="shared" si="70"/>
        <v>0.91043613707165094</v>
      </c>
      <c r="AH85" s="910"/>
      <c r="AJ85" s="405">
        <f t="shared" si="71"/>
        <v>7.000000000000135</v>
      </c>
      <c r="AK85" s="406">
        <f t="shared" ref="AK85:AK94" si="72">IF(AJ85&gt;4,AJ85,"")</f>
        <v>7.000000000000135</v>
      </c>
    </row>
    <row r="86" spans="1:37" ht="19.2" customHeight="1">
      <c r="A86" s="919"/>
      <c r="B86" s="142" t="s">
        <v>163</v>
      </c>
      <c r="C86" s="127"/>
      <c r="D86" s="225" t="s">
        <v>93</v>
      </c>
      <c r="E86" s="72"/>
      <c r="F86" s="174">
        <v>36.92</v>
      </c>
      <c r="G86" s="74">
        <v>1859.8999999999999</v>
      </c>
      <c r="H86" s="116">
        <f t="shared" si="62"/>
        <v>68667.508000000002</v>
      </c>
      <c r="I86" s="707"/>
      <c r="J86" s="129">
        <v>12</v>
      </c>
      <c r="K86" s="85">
        <v>2000</v>
      </c>
      <c r="L86" s="118">
        <v>166.66666666666666</v>
      </c>
      <c r="M86" s="715">
        <v>12</v>
      </c>
      <c r="N86" s="85">
        <f t="shared" si="63"/>
        <v>1508.0270270270257</v>
      </c>
      <c r="O86" s="221">
        <f t="shared" si="64"/>
        <v>125.66891891891881</v>
      </c>
      <c r="P86" s="84">
        <f>M86-J86</f>
        <v>0</v>
      </c>
      <c r="Q86" s="119">
        <f>O86-L86</f>
        <v>-40.997747747747852</v>
      </c>
      <c r="R86" s="224">
        <f>O86/L86</f>
        <v>0.75401351351351287</v>
      </c>
      <c r="S86" s="910"/>
      <c r="T86" s="198">
        <v>0.46041666666666659</v>
      </c>
      <c r="U86" s="198">
        <v>0.51180555555555551</v>
      </c>
      <c r="V86" s="707">
        <v>7</v>
      </c>
      <c r="W86" s="717">
        <f t="shared" si="68"/>
        <v>74.000000000000057</v>
      </c>
      <c r="X86" s="83"/>
      <c r="Y86" s="83"/>
      <c r="Z86" s="84"/>
      <c r="AA86" s="84"/>
      <c r="AB86" s="895"/>
      <c r="AC86" s="895"/>
      <c r="AD86" s="705"/>
      <c r="AE86" s="705"/>
      <c r="AF86" s="78">
        <f>N86-K86</f>
        <v>-491.97297297297428</v>
      </c>
      <c r="AG86" s="709">
        <f>N86/K86</f>
        <v>0.75401351351351287</v>
      </c>
      <c r="AH86" s="910"/>
      <c r="AJ86" s="405">
        <f t="shared" si="71"/>
        <v>7</v>
      </c>
      <c r="AK86" s="406">
        <f t="shared" si="72"/>
        <v>7</v>
      </c>
    </row>
    <row r="87" spans="1:37" ht="19.2" customHeight="1">
      <c r="A87" s="919"/>
      <c r="B87" s="142" t="s">
        <v>167</v>
      </c>
      <c r="C87" s="713"/>
      <c r="D87" s="71" t="s">
        <v>127</v>
      </c>
      <c r="E87" s="72"/>
      <c r="F87" s="174">
        <v>61.09</v>
      </c>
      <c r="G87" s="85">
        <v>1898</v>
      </c>
      <c r="H87" s="116">
        <f t="shared" si="62"/>
        <v>115948.82</v>
      </c>
      <c r="I87" s="707"/>
      <c r="J87" s="129">
        <v>17</v>
      </c>
      <c r="K87" s="85">
        <v>1440</v>
      </c>
      <c r="L87" s="118">
        <v>84.705882352941174</v>
      </c>
      <c r="M87" s="715">
        <v>17</v>
      </c>
      <c r="N87" s="85">
        <f t="shared" si="63"/>
        <v>1294.090909090909</v>
      </c>
      <c r="O87" s="221">
        <f t="shared" si="64"/>
        <v>76.122994652406419</v>
      </c>
      <c r="P87" s="84">
        <f>M87-J87</f>
        <v>0</v>
      </c>
      <c r="Q87" s="119">
        <f>O87-L87</f>
        <v>-8.582887700534755</v>
      </c>
      <c r="R87" s="224">
        <f>O87/L87</f>
        <v>0.89867424242424243</v>
      </c>
      <c r="S87" s="910"/>
      <c r="T87" s="198">
        <v>0.55208333333333326</v>
      </c>
      <c r="U87" s="198">
        <v>0.61319444444444438</v>
      </c>
      <c r="V87" s="707">
        <v>5</v>
      </c>
      <c r="W87" s="717">
        <f t="shared" si="68"/>
        <v>88</v>
      </c>
      <c r="X87" s="83"/>
      <c r="Y87" s="83"/>
      <c r="Z87" s="84"/>
      <c r="AA87" s="84"/>
      <c r="AB87" s="895"/>
      <c r="AC87" s="895"/>
      <c r="AD87" s="705"/>
      <c r="AE87" s="705"/>
      <c r="AF87" s="78">
        <f>N87-K87</f>
        <v>-145.90909090909099</v>
      </c>
      <c r="AG87" s="709">
        <f>N87/K87</f>
        <v>0.89867424242424232</v>
      </c>
      <c r="AH87" s="910"/>
      <c r="AJ87" s="405">
        <f t="shared" si="71"/>
        <v>5</v>
      </c>
      <c r="AK87" s="406">
        <f t="shared" si="72"/>
        <v>5</v>
      </c>
    </row>
    <row r="88" spans="1:37" ht="19.2" customHeight="1">
      <c r="A88" s="919"/>
      <c r="B88" s="142" t="s">
        <v>167</v>
      </c>
      <c r="C88" s="713"/>
      <c r="D88" s="71" t="s">
        <v>138</v>
      </c>
      <c r="E88" s="72"/>
      <c r="F88" s="174">
        <v>59.54</v>
      </c>
      <c r="G88" s="148">
        <v>1071</v>
      </c>
      <c r="H88" s="116">
        <f t="shared" si="62"/>
        <v>63767.34</v>
      </c>
      <c r="I88" s="707"/>
      <c r="J88" s="129">
        <v>18</v>
      </c>
      <c r="K88" s="85">
        <v>1385</v>
      </c>
      <c r="L88" s="118">
        <v>76.944444444444443</v>
      </c>
      <c r="M88" s="715">
        <v>18</v>
      </c>
      <c r="N88" s="85">
        <f t="shared" si="63"/>
        <v>1260.0000000000005</v>
      </c>
      <c r="O88" s="221">
        <f t="shared" si="64"/>
        <v>70.000000000000028</v>
      </c>
      <c r="P88" s="84">
        <f t="shared" ref="P88" si="73">M88-J88</f>
        <v>0</v>
      </c>
      <c r="Q88" s="119">
        <f t="shared" ref="Q88" si="74">O88-L88</f>
        <v>-6.9444444444444144</v>
      </c>
      <c r="R88" s="224">
        <f t="shared" ref="R88" si="75">O88/L88</f>
        <v>0.90974729241877295</v>
      </c>
      <c r="S88" s="910"/>
      <c r="T88" s="198">
        <v>0.61805555555555547</v>
      </c>
      <c r="U88" s="198">
        <v>0.65347222222222212</v>
      </c>
      <c r="V88" s="707">
        <v>7</v>
      </c>
      <c r="W88" s="717">
        <f t="shared" si="68"/>
        <v>50.999999999999979</v>
      </c>
      <c r="X88" s="83"/>
      <c r="Y88" s="83"/>
      <c r="Z88" s="84"/>
      <c r="AA88" s="84"/>
      <c r="AB88" s="895"/>
      <c r="AC88" s="895"/>
      <c r="AD88" s="705"/>
      <c r="AE88" s="705"/>
      <c r="AF88" s="78">
        <f>N88-K88</f>
        <v>-124.99999999999955</v>
      </c>
      <c r="AG88" s="709">
        <f>N88/K88</f>
        <v>0.90974729241877295</v>
      </c>
      <c r="AH88" s="910"/>
      <c r="AJ88" s="405">
        <f t="shared" si="71"/>
        <v>7</v>
      </c>
      <c r="AK88" s="406">
        <f t="shared" si="72"/>
        <v>7</v>
      </c>
    </row>
    <row r="89" spans="1:37" ht="19.2" customHeight="1">
      <c r="A89" s="919"/>
      <c r="B89" s="142" t="s">
        <v>166</v>
      </c>
      <c r="C89" s="713"/>
      <c r="D89" s="71" t="s">
        <v>123</v>
      </c>
      <c r="E89" s="72"/>
      <c r="F89" s="174">
        <v>51.44</v>
      </c>
      <c r="G89" s="148">
        <v>964</v>
      </c>
      <c r="H89" s="116">
        <f t="shared" si="62"/>
        <v>49588.159999999996</v>
      </c>
      <c r="I89" s="707"/>
      <c r="J89" s="129">
        <v>20</v>
      </c>
      <c r="K89" s="85">
        <v>1440</v>
      </c>
      <c r="L89" s="118">
        <v>72</v>
      </c>
      <c r="M89" s="715">
        <v>20</v>
      </c>
      <c r="N89" s="85">
        <f t="shared" si="63"/>
        <v>1180.4081632653065</v>
      </c>
      <c r="O89" s="221">
        <f t="shared" si="64"/>
        <v>59.020408163265323</v>
      </c>
      <c r="P89" s="84">
        <f>M89-J89</f>
        <v>0</v>
      </c>
      <c r="Q89" s="119">
        <f>O89-L89</f>
        <v>-12.979591836734677</v>
      </c>
      <c r="R89" s="224">
        <f>O89/L89</f>
        <v>0.81972789115646283</v>
      </c>
      <c r="S89" s="910"/>
      <c r="T89" s="198">
        <v>0.66944444444444429</v>
      </c>
      <c r="U89" s="198">
        <v>0.70347222222222205</v>
      </c>
      <c r="V89" s="707">
        <v>23</v>
      </c>
      <c r="W89" s="717">
        <f t="shared" si="68"/>
        <v>48.999999999999986</v>
      </c>
      <c r="X89" s="83">
        <v>0.65763888888888888</v>
      </c>
      <c r="Y89" s="83">
        <v>0.66875000000000007</v>
      </c>
      <c r="Z89" s="84"/>
      <c r="AA89" s="84"/>
      <c r="AB89" s="895"/>
      <c r="AC89" s="895"/>
      <c r="AD89" s="705"/>
      <c r="AE89" s="705"/>
      <c r="AF89" s="78">
        <f>N89-K89</f>
        <v>-259.59183673469352</v>
      </c>
      <c r="AG89" s="709">
        <f>N89/K89</f>
        <v>0.81972789115646283</v>
      </c>
      <c r="AH89" s="910"/>
      <c r="AJ89" s="405">
        <f t="shared" si="71"/>
        <v>6.0000000000001386</v>
      </c>
      <c r="AK89" s="406">
        <f t="shared" si="72"/>
        <v>6.0000000000001386</v>
      </c>
    </row>
    <row r="90" spans="1:37" ht="19.2" customHeight="1">
      <c r="A90" s="919"/>
      <c r="B90" s="142">
        <v>0</v>
      </c>
      <c r="C90" s="713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715"/>
      <c r="N90" s="85"/>
      <c r="O90" s="221"/>
      <c r="P90" s="84"/>
      <c r="Q90" s="119"/>
      <c r="R90" s="224"/>
      <c r="S90" s="910"/>
      <c r="T90" s="198"/>
      <c r="U90" s="198"/>
      <c r="V90" s="707"/>
      <c r="W90" s="717">
        <f t="shared" si="68"/>
        <v>0</v>
      </c>
      <c r="X90" s="227"/>
      <c r="Y90" s="227"/>
      <c r="Z90" s="84"/>
      <c r="AA90" s="84"/>
      <c r="AB90" s="895"/>
      <c r="AC90" s="895"/>
      <c r="AD90" s="705"/>
      <c r="AE90" s="705"/>
      <c r="AF90" s="78">
        <f t="shared" si="69"/>
        <v>0</v>
      </c>
      <c r="AG90" s="709" t="e">
        <f t="shared" si="70"/>
        <v>#DIV/0!</v>
      </c>
      <c r="AH90" s="910"/>
      <c r="AJ90" s="405" t="str">
        <f t="shared" si="71"/>
        <v/>
      </c>
      <c r="AK90" s="406" t="str">
        <f t="shared" si="72"/>
        <v/>
      </c>
    </row>
    <row r="91" spans="1:37" ht="19.2" customHeight="1">
      <c r="A91" s="919"/>
      <c r="B91" s="142">
        <v>0</v>
      </c>
      <c r="C91" s="713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715"/>
      <c r="N91" s="85"/>
      <c r="O91" s="221"/>
      <c r="P91" s="84"/>
      <c r="Q91" s="119"/>
      <c r="R91" s="224"/>
      <c r="S91" s="911"/>
      <c r="T91" s="198"/>
      <c r="U91" s="198"/>
      <c r="V91" s="707"/>
      <c r="W91" s="717">
        <f t="shared" si="68"/>
        <v>0</v>
      </c>
      <c r="X91" s="149"/>
      <c r="Y91" s="149"/>
      <c r="Z91" s="84"/>
      <c r="AA91" s="84"/>
      <c r="AB91" s="895"/>
      <c r="AC91" s="895"/>
      <c r="AD91" s="705"/>
      <c r="AE91" s="705"/>
      <c r="AF91" s="78">
        <f t="shared" si="69"/>
        <v>0</v>
      </c>
      <c r="AG91" s="709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713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707"/>
      <c r="W92" s="717">
        <f t="shared" si="68"/>
        <v>0</v>
      </c>
      <c r="X92" s="218"/>
      <c r="Y92" s="218"/>
      <c r="Z92" s="159"/>
      <c r="AA92" s="159"/>
      <c r="AB92" s="895"/>
      <c r="AC92" s="895"/>
      <c r="AD92" s="705"/>
      <c r="AE92" s="705"/>
      <c r="AF92" s="78">
        <f t="shared" si="69"/>
        <v>0</v>
      </c>
      <c r="AG92" s="709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72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715"/>
      <c r="N93" s="85"/>
      <c r="O93" s="118"/>
      <c r="P93" s="84"/>
      <c r="Q93" s="119"/>
      <c r="R93" s="706"/>
      <c r="S93" s="920"/>
      <c r="T93" s="232"/>
      <c r="U93" s="232"/>
      <c r="V93" s="720"/>
      <c r="W93" s="717">
        <f t="shared" si="68"/>
        <v>0</v>
      </c>
      <c r="X93" s="233"/>
      <c r="Y93" s="233"/>
      <c r="Z93" s="159"/>
      <c r="AA93" s="159"/>
      <c r="AB93" s="895"/>
      <c r="AC93" s="895"/>
      <c r="AD93" s="705"/>
      <c r="AE93" s="705"/>
      <c r="AF93" s="78">
        <f t="shared" si="69"/>
        <v>0</v>
      </c>
      <c r="AG93" s="709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72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706"/>
      <c r="S94" s="920"/>
      <c r="T94" s="232"/>
      <c r="U94" s="232"/>
      <c r="V94" s="720"/>
      <c r="W94" s="717">
        <f>(U94-T94)*24*60</f>
        <v>0</v>
      </c>
      <c r="X94" s="233"/>
      <c r="Y94" s="233"/>
      <c r="Z94" s="159"/>
      <c r="AA94" s="159"/>
      <c r="AB94" s="895"/>
      <c r="AC94" s="895"/>
      <c r="AD94" s="705"/>
      <c r="AE94" s="705"/>
      <c r="AF94" s="78">
        <f t="shared" si="69"/>
        <v>0</v>
      </c>
      <c r="AG94" s="709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1228</v>
      </c>
      <c r="D95" s="891" t="s">
        <v>1215</v>
      </c>
      <c r="E95" s="891"/>
      <c r="F95" s="98"/>
      <c r="G95" s="99"/>
      <c r="H95" s="237"/>
      <c r="I95" s="135"/>
      <c r="J95" s="238">
        <v>15.285714285714286</v>
      </c>
      <c r="K95" s="238">
        <v>1672.1428571428571</v>
      </c>
      <c r="L95" s="239">
        <v>117.66433239962653</v>
      </c>
      <c r="M95" s="238">
        <f t="shared" ref="M95:O95" si="76">AVERAGE(M83:M94)</f>
        <v>15.285714285714286</v>
      </c>
      <c r="N95" s="238">
        <f t="shared" si="76"/>
        <v>1386.8738052523465</v>
      </c>
      <c r="O95" s="239">
        <f t="shared" si="76"/>
        <v>96.518826057767583</v>
      </c>
      <c r="P95" s="240">
        <f>M95-J95</f>
        <v>0</v>
      </c>
      <c r="Q95" s="241">
        <f t="shared" ref="Q95:Q103" si="77">O95-L95</f>
        <v>-21.145506341858948</v>
      </c>
      <c r="R95" s="242">
        <f>O95/L95</f>
        <v>0.82028958214761383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1</v>
      </c>
      <c r="AE95" s="139">
        <f>SUM(AE83:AE94)</f>
        <v>0</v>
      </c>
      <c r="AF95" s="104">
        <f t="shared" si="69"/>
        <v>-285.26905189051058</v>
      </c>
      <c r="AG95" s="710">
        <f t="shared" si="70"/>
        <v>0.82939911463190308</v>
      </c>
      <c r="AH95" s="911"/>
    </row>
    <row r="96" spans="1:37" ht="19.2" customHeight="1">
      <c r="A96" s="921" t="s">
        <v>1229</v>
      </c>
      <c r="B96" s="707" t="s">
        <v>163</v>
      </c>
      <c r="C96" s="127"/>
      <c r="D96" s="128" t="s">
        <v>111</v>
      </c>
      <c r="E96" s="72"/>
      <c r="F96" s="73">
        <v>43.14</v>
      </c>
      <c r="G96" s="74">
        <v>1177.5</v>
      </c>
      <c r="H96" s="75">
        <f t="shared" ref="H96:H105" si="78">F96*G96</f>
        <v>50797.35</v>
      </c>
      <c r="I96" s="707"/>
      <c r="J96" s="76">
        <v>17</v>
      </c>
      <c r="K96" s="74">
        <v>1500</v>
      </c>
      <c r="L96" s="77">
        <v>88.235294117647058</v>
      </c>
      <c r="M96" s="718">
        <v>17</v>
      </c>
      <c r="N96" s="74">
        <f t="shared" ref="N96:N103" si="79">G96/W96*60</f>
        <v>1333.0188679245291</v>
      </c>
      <c r="O96" s="77">
        <f t="shared" ref="O96:O103" si="80">N96/M96</f>
        <v>78.412874583795826</v>
      </c>
      <c r="P96" s="78">
        <f t="shared" ref="P96:P103" si="81">M96-J96</f>
        <v>0</v>
      </c>
      <c r="Q96" s="79">
        <f t="shared" si="77"/>
        <v>-9.8224195338512317</v>
      </c>
      <c r="R96" s="709">
        <f t="shared" ref="R96:R103" si="82">O96/L96</f>
        <v>0.88867924528301934</v>
      </c>
      <c r="S96" s="910">
        <f>R108</f>
        <v>0.83966221659079243</v>
      </c>
      <c r="T96" s="80">
        <v>0.33333333333333331</v>
      </c>
      <c r="U96" s="80">
        <v>0.37013888888888885</v>
      </c>
      <c r="V96" s="705">
        <v>5</v>
      </c>
      <c r="W96" s="120">
        <f t="shared" ref="W96:W133" si="83">(U96-T96)*24*60</f>
        <v>52.999999999999972</v>
      </c>
      <c r="X96" s="126"/>
      <c r="Y96" s="126"/>
      <c r="Z96" s="84"/>
      <c r="AA96" s="84"/>
      <c r="AB96" s="895"/>
      <c r="AC96" s="895"/>
      <c r="AD96" s="705"/>
      <c r="AE96" s="705"/>
      <c r="AF96" s="84">
        <f t="shared" si="69"/>
        <v>-166.9811320754709</v>
      </c>
      <c r="AG96" s="706">
        <f t="shared" si="70"/>
        <v>0.88867924528301945</v>
      </c>
      <c r="AH96" s="894">
        <f>AG108</f>
        <v>0.83871381305765547</v>
      </c>
      <c r="AJ96" s="62" t="str">
        <f>A96</f>
        <v>四度五組
(ET-55)</v>
      </c>
      <c r="AK96" s="404">
        <f>AVERAGE(AK97:AK107)</f>
        <v>6.0000000000000506</v>
      </c>
    </row>
    <row r="97" spans="1:37" s="252" customFormat="1" ht="19.2" customHeight="1">
      <c r="A97" s="921"/>
      <c r="B97" s="707" t="s">
        <v>163</v>
      </c>
      <c r="C97" s="243"/>
      <c r="D97" s="244" t="s">
        <v>130</v>
      </c>
      <c r="E97" s="87"/>
      <c r="F97" s="245">
        <v>29.113149847094796</v>
      </c>
      <c r="G97" s="246">
        <v>2528</v>
      </c>
      <c r="H97" s="247">
        <f t="shared" si="78"/>
        <v>73598.042813455642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1115.294117647059</v>
      </c>
      <c r="O97" s="77">
        <f t="shared" si="80"/>
        <v>55.764705882352949</v>
      </c>
      <c r="P97" s="78">
        <f t="shared" si="81"/>
        <v>0</v>
      </c>
      <c r="Q97" s="79">
        <f t="shared" si="77"/>
        <v>-13.485294117647051</v>
      </c>
      <c r="R97" s="709">
        <f t="shared" si="82"/>
        <v>0.8052665109365047</v>
      </c>
      <c r="S97" s="910"/>
      <c r="T97" s="248">
        <v>0.38611111111111107</v>
      </c>
      <c r="U97" s="248">
        <v>0.48055555555555551</v>
      </c>
      <c r="V97" s="249">
        <v>23</v>
      </c>
      <c r="W97" s="120">
        <f t="shared" si="83"/>
        <v>136</v>
      </c>
      <c r="X97" s="83">
        <v>0.375</v>
      </c>
      <c r="Y97" s="83">
        <v>0.38541666666666669</v>
      </c>
      <c r="Z97" s="84"/>
      <c r="AA97" s="84"/>
      <c r="AB97" s="895"/>
      <c r="AC97" s="895"/>
      <c r="AD97" s="249"/>
      <c r="AE97" s="249"/>
      <c r="AF97" s="250">
        <f t="shared" si="69"/>
        <v>-269.70588235294099</v>
      </c>
      <c r="AG97" s="251">
        <f t="shared" si="70"/>
        <v>0.8052665109365047</v>
      </c>
      <c r="AH97" s="894"/>
      <c r="AJ97" s="405">
        <f>IF((IF(V97&lt;10,V97,(X97-U96)*1440))=0,"",IF(V97&lt;10,V97,(X97-U96)*1440))</f>
        <v>7.0000000000000551</v>
      </c>
      <c r="AK97" s="406">
        <f>IF(AJ97&gt;4,AJ97,"")</f>
        <v>7.0000000000000551</v>
      </c>
    </row>
    <row r="98" spans="1:37" s="255" customFormat="1" ht="19.2" customHeight="1">
      <c r="A98" s="921"/>
      <c r="B98" s="707" t="s">
        <v>163</v>
      </c>
      <c r="C98" s="86"/>
      <c r="D98" s="71" t="s">
        <v>131</v>
      </c>
      <c r="E98" s="114"/>
      <c r="F98" s="245">
        <v>28.26</v>
      </c>
      <c r="G98" s="85">
        <v>338</v>
      </c>
      <c r="H98" s="247">
        <f t="shared" si="78"/>
        <v>9551.880000000001</v>
      </c>
      <c r="I98" s="705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9"/>
        <v>965.71428571428908</v>
      </c>
      <c r="O98" s="77">
        <f t="shared" si="80"/>
        <v>50.827067669173111</v>
      </c>
      <c r="P98" s="78">
        <f t="shared" si="81"/>
        <v>0</v>
      </c>
      <c r="Q98" s="79">
        <f t="shared" si="77"/>
        <v>-12.330827067668992</v>
      </c>
      <c r="R98" s="709">
        <f t="shared" si="82"/>
        <v>0.80476190476190768</v>
      </c>
      <c r="S98" s="910"/>
      <c r="T98" s="80">
        <v>0.52083333333333326</v>
      </c>
      <c r="U98" s="80">
        <v>0.53541666666666654</v>
      </c>
      <c r="V98" s="705">
        <v>5</v>
      </c>
      <c r="W98" s="120">
        <f t="shared" si="83"/>
        <v>20.999999999999925</v>
      </c>
      <c r="X98" s="253"/>
      <c r="Y98" s="253"/>
      <c r="Z98" s="254"/>
      <c r="AA98" s="254"/>
      <c r="AB98" s="895"/>
      <c r="AC98" s="895"/>
      <c r="AD98" s="705"/>
      <c r="AE98" s="705"/>
      <c r="AF98" s="250">
        <f t="shared" si="69"/>
        <v>-234.28571428571092</v>
      </c>
      <c r="AG98" s="706">
        <f t="shared" si="70"/>
        <v>0.80476190476190756</v>
      </c>
      <c r="AH98" s="894"/>
      <c r="AJ98" s="405">
        <f t="shared" ref="AJ98:AJ107" si="84">IF((IF(V98&lt;10,V98,(X98-U97)*1440))=0,"",IF(V98&lt;10,V98,(X98-U97)*1440))</f>
        <v>5</v>
      </c>
      <c r="AK98" s="406">
        <f t="shared" ref="AK98:AK107" si="85">IF(AJ98&gt;4,AJ98,"")</f>
        <v>5</v>
      </c>
    </row>
    <row r="99" spans="1:37" ht="19.2" customHeight="1">
      <c r="A99" s="921"/>
      <c r="B99" s="707" t="s">
        <v>166</v>
      </c>
      <c r="C99" s="112"/>
      <c r="D99" s="113" t="s">
        <v>192</v>
      </c>
      <c r="E99" s="114"/>
      <c r="F99" s="245">
        <v>56.43</v>
      </c>
      <c r="G99" s="85">
        <v>1103</v>
      </c>
      <c r="H99" s="247">
        <f t="shared" si="78"/>
        <v>62242.29</v>
      </c>
      <c r="I99" s="705"/>
      <c r="J99" s="76">
        <v>19</v>
      </c>
      <c r="K99" s="74">
        <v>1385</v>
      </c>
      <c r="L99" s="77">
        <v>72.89473684210526</v>
      </c>
      <c r="M99" s="718">
        <v>19</v>
      </c>
      <c r="N99" s="74">
        <f t="shared" si="79"/>
        <v>1272.6923076923085</v>
      </c>
      <c r="O99" s="77">
        <f t="shared" si="80"/>
        <v>66.983805668016245</v>
      </c>
      <c r="P99" s="78">
        <f t="shared" si="81"/>
        <v>0</v>
      </c>
      <c r="Q99" s="79">
        <f t="shared" si="77"/>
        <v>-5.9109311740890149</v>
      </c>
      <c r="R99" s="709">
        <f t="shared" si="82"/>
        <v>0.91891141349625183</v>
      </c>
      <c r="S99" s="910"/>
      <c r="T99" s="80">
        <v>0.53888888888888875</v>
      </c>
      <c r="U99" s="80">
        <v>0.57499999999999984</v>
      </c>
      <c r="V99" s="705">
        <v>5</v>
      </c>
      <c r="W99" s="120">
        <f t="shared" si="83"/>
        <v>51.999999999999972</v>
      </c>
      <c r="X99" s="218"/>
      <c r="Y99" s="218"/>
      <c r="Z99" s="159"/>
      <c r="AA99" s="159"/>
      <c r="AB99" s="895"/>
      <c r="AC99" s="895"/>
      <c r="AD99" s="705"/>
      <c r="AE99" s="705"/>
      <c r="AF99" s="250">
        <f t="shared" si="69"/>
        <v>-112.30769230769147</v>
      </c>
      <c r="AG99" s="251">
        <f t="shared" si="70"/>
        <v>0.91891141349625161</v>
      </c>
      <c r="AH99" s="894"/>
      <c r="AJ99" s="405">
        <f t="shared" si="84"/>
        <v>5</v>
      </c>
      <c r="AK99" s="406">
        <f t="shared" si="85"/>
        <v>5</v>
      </c>
    </row>
    <row r="100" spans="1:37" s="255" customFormat="1" ht="19.2" customHeight="1">
      <c r="A100" s="921"/>
      <c r="B100" s="707" t="s">
        <v>166</v>
      </c>
      <c r="C100" s="86"/>
      <c r="D100" s="71" t="s">
        <v>147</v>
      </c>
      <c r="E100" s="114"/>
      <c r="F100" s="245">
        <v>57.734999999999999</v>
      </c>
      <c r="G100" s="85">
        <v>1615</v>
      </c>
      <c r="H100" s="247">
        <f t="shared" si="78"/>
        <v>93242.024999999994</v>
      </c>
      <c r="I100" s="705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1258.4415584415578</v>
      </c>
      <c r="O100" s="77">
        <f t="shared" si="80"/>
        <v>78.652597402597365</v>
      </c>
      <c r="P100" s="78">
        <f t="shared" si="81"/>
        <v>0</v>
      </c>
      <c r="Q100" s="79">
        <f t="shared" si="77"/>
        <v>-19.159902597402635</v>
      </c>
      <c r="R100" s="709">
        <f t="shared" si="82"/>
        <v>0.80411601178374303</v>
      </c>
      <c r="S100" s="910"/>
      <c r="T100" s="248">
        <v>0.57986111111111094</v>
      </c>
      <c r="U100" s="248">
        <v>0.63333333333333319</v>
      </c>
      <c r="V100" s="249">
        <v>7</v>
      </c>
      <c r="W100" s="120">
        <f t="shared" si="83"/>
        <v>77.000000000000043</v>
      </c>
      <c r="X100" s="256"/>
      <c r="Y100" s="256"/>
      <c r="Z100" s="254"/>
      <c r="AA100" s="254"/>
      <c r="AB100" s="895"/>
      <c r="AC100" s="895"/>
      <c r="AD100" s="705"/>
      <c r="AE100" s="705">
        <v>1</v>
      </c>
      <c r="AF100" s="250">
        <f t="shared" si="69"/>
        <v>-306.55844155844215</v>
      </c>
      <c r="AG100" s="706">
        <f t="shared" si="70"/>
        <v>0.80411601178374303</v>
      </c>
      <c r="AH100" s="894"/>
      <c r="AJ100" s="405">
        <f t="shared" si="84"/>
        <v>7</v>
      </c>
      <c r="AK100" s="406">
        <f t="shared" si="85"/>
        <v>7</v>
      </c>
    </row>
    <row r="101" spans="1:37" s="255" customFormat="1" ht="19.2" customHeight="1">
      <c r="A101" s="921"/>
      <c r="B101" s="707" t="s">
        <v>163</v>
      </c>
      <c r="C101" s="86"/>
      <c r="D101" s="113" t="s">
        <v>111</v>
      </c>
      <c r="E101" s="114"/>
      <c r="F101" s="245">
        <v>43.14</v>
      </c>
      <c r="G101" s="85">
        <v>392.5</v>
      </c>
      <c r="H101" s="247">
        <f t="shared" si="78"/>
        <v>16932.45</v>
      </c>
      <c r="I101" s="705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9"/>
        <v>1308.3333333333378</v>
      </c>
      <c r="O101" s="77">
        <f t="shared" si="80"/>
        <v>76.960784313725753</v>
      </c>
      <c r="P101" s="78">
        <f t="shared" si="81"/>
        <v>0</v>
      </c>
      <c r="Q101" s="79">
        <f t="shared" si="77"/>
        <v>-11.274509803921305</v>
      </c>
      <c r="R101" s="709">
        <f t="shared" si="82"/>
        <v>0.87222222222222523</v>
      </c>
      <c r="S101" s="910"/>
      <c r="T101" s="248">
        <v>0.64930555555555536</v>
      </c>
      <c r="U101" s="80">
        <v>0.66180555555555531</v>
      </c>
      <c r="V101" s="249">
        <v>23</v>
      </c>
      <c r="W101" s="120">
        <f t="shared" si="83"/>
        <v>17.999999999999936</v>
      </c>
      <c r="X101" s="257">
        <v>0.63750000000000007</v>
      </c>
      <c r="Y101" s="257">
        <v>0.64861111111111114</v>
      </c>
      <c r="Z101" s="254"/>
      <c r="AA101" s="254"/>
      <c r="AB101" s="895"/>
      <c r="AC101" s="895"/>
      <c r="AD101" s="705"/>
      <c r="AE101" s="705"/>
      <c r="AF101" s="250">
        <f t="shared" si="69"/>
        <v>-191.66666666666219</v>
      </c>
      <c r="AG101" s="251">
        <f t="shared" si="70"/>
        <v>0.87222222222222523</v>
      </c>
      <c r="AH101" s="894"/>
      <c r="AJ101" s="405">
        <f t="shared" si="84"/>
        <v>6.0000000000002984</v>
      </c>
      <c r="AK101" s="406">
        <f t="shared" si="85"/>
        <v>6.0000000000002984</v>
      </c>
    </row>
    <row r="102" spans="1:37" s="255" customFormat="1" ht="19.2" customHeight="1">
      <c r="A102" s="921"/>
      <c r="B102" s="707" t="s">
        <v>163</v>
      </c>
      <c r="C102" s="213"/>
      <c r="D102" s="113" t="s">
        <v>130</v>
      </c>
      <c r="E102" s="215"/>
      <c r="F102" s="245">
        <v>29.113149847094796</v>
      </c>
      <c r="G102" s="85">
        <v>303.36</v>
      </c>
      <c r="H102" s="247">
        <f t="shared" si="78"/>
        <v>8831.7651376146769</v>
      </c>
      <c r="I102" s="707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9"/>
        <v>1070.6823529411802</v>
      </c>
      <c r="O102" s="77">
        <f t="shared" si="80"/>
        <v>53.534117647059006</v>
      </c>
      <c r="P102" s="78">
        <f t="shared" si="81"/>
        <v>0</v>
      </c>
      <c r="Q102" s="79">
        <f t="shared" si="77"/>
        <v>-15.715882352940994</v>
      </c>
      <c r="R102" s="709">
        <f t="shared" si="82"/>
        <v>0.77305585049904701</v>
      </c>
      <c r="S102" s="910"/>
      <c r="T102" s="248">
        <v>0.66597222222222197</v>
      </c>
      <c r="U102" s="248">
        <v>0.67777777777777748</v>
      </c>
      <c r="V102" s="249">
        <v>6</v>
      </c>
      <c r="W102" s="120">
        <f t="shared" si="83"/>
        <v>16.99999999999994</v>
      </c>
      <c r="X102" s="257"/>
      <c r="Y102" s="257"/>
      <c r="Z102" s="254"/>
      <c r="AA102" s="254"/>
      <c r="AB102" s="895"/>
      <c r="AC102" s="895"/>
      <c r="AD102" s="705"/>
      <c r="AE102" s="705"/>
      <c r="AF102" s="250">
        <f t="shared" si="69"/>
        <v>-314.31764705881983</v>
      </c>
      <c r="AG102" s="706">
        <f t="shared" si="70"/>
        <v>0.77305585049904701</v>
      </c>
      <c r="AH102" s="894"/>
      <c r="AJ102" s="405">
        <f t="shared" si="84"/>
        <v>6</v>
      </c>
      <c r="AK102" s="406">
        <f t="shared" si="85"/>
        <v>6</v>
      </c>
    </row>
    <row r="103" spans="1:37" s="255" customFormat="1" ht="19.2" customHeight="1">
      <c r="A103" s="921"/>
      <c r="B103" s="707" t="s">
        <v>167</v>
      </c>
      <c r="C103" s="258"/>
      <c r="D103" s="113" t="s">
        <v>122</v>
      </c>
      <c r="E103" s="114"/>
      <c r="F103" s="245">
        <v>53.36</v>
      </c>
      <c r="G103" s="85">
        <v>456</v>
      </c>
      <c r="H103" s="247">
        <f t="shared" si="78"/>
        <v>24332.16</v>
      </c>
      <c r="I103" s="259">
        <v>1</v>
      </c>
      <c r="J103" s="76">
        <v>19</v>
      </c>
      <c r="K103" s="74">
        <v>1636</v>
      </c>
      <c r="L103" s="77">
        <v>86.10526315789474</v>
      </c>
      <c r="M103" s="129">
        <v>19</v>
      </c>
      <c r="N103" s="74">
        <f t="shared" si="79"/>
        <v>1368.000000000005</v>
      </c>
      <c r="O103" s="77">
        <f t="shared" si="80"/>
        <v>72.00000000000027</v>
      </c>
      <c r="P103" s="78">
        <f t="shared" si="81"/>
        <v>0</v>
      </c>
      <c r="Q103" s="79">
        <f t="shared" si="77"/>
        <v>-14.10526315789447</v>
      </c>
      <c r="R103" s="709">
        <f t="shared" si="82"/>
        <v>0.83618581907090772</v>
      </c>
      <c r="S103" s="910"/>
      <c r="T103" s="248">
        <v>0.68194444444444413</v>
      </c>
      <c r="U103" s="248">
        <v>0.69583333333333297</v>
      </c>
      <c r="V103" s="249">
        <v>6</v>
      </c>
      <c r="W103" s="120">
        <f t="shared" si="83"/>
        <v>19.999999999999929</v>
      </c>
      <c r="X103" s="257"/>
      <c r="Y103" s="257"/>
      <c r="Z103" s="254"/>
      <c r="AA103" s="254"/>
      <c r="AB103" s="895"/>
      <c r="AC103" s="895"/>
      <c r="AD103" s="705"/>
      <c r="AE103" s="705"/>
      <c r="AF103" s="84">
        <f t="shared" si="69"/>
        <v>-267.999999999995</v>
      </c>
      <c r="AG103" s="706">
        <f t="shared" si="70"/>
        <v>0.83618581907090772</v>
      </c>
      <c r="AH103" s="894"/>
      <c r="AJ103" s="405">
        <f t="shared" si="84"/>
        <v>6</v>
      </c>
      <c r="AK103" s="406">
        <f t="shared" si="85"/>
        <v>6</v>
      </c>
    </row>
    <row r="104" spans="1:37" s="255" customFormat="1" ht="19.2" customHeight="1">
      <c r="A104" s="921"/>
      <c r="B104" s="707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709"/>
      <c r="S104" s="911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895"/>
      <c r="AC104" s="895"/>
      <c r="AD104" s="705"/>
      <c r="AE104" s="705"/>
      <c r="AF104" s="250">
        <f t="shared" si="69"/>
        <v>0</v>
      </c>
      <c r="AG104" s="251" t="e">
        <f t="shared" si="70"/>
        <v>#DIV/0!</v>
      </c>
      <c r="AH104" s="894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921"/>
      <c r="B105" s="707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709"/>
      <c r="S105" s="911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895"/>
      <c r="AC105" s="895"/>
      <c r="AD105" s="705"/>
      <c r="AE105" s="705"/>
      <c r="AF105" s="84">
        <f t="shared" si="69"/>
        <v>0</v>
      </c>
      <c r="AG105" s="706" t="e">
        <f t="shared" si="70"/>
        <v>#DIV/0!</v>
      </c>
      <c r="AH105" s="894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709"/>
      <c r="S106" s="9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895"/>
      <c r="AC106" s="895"/>
      <c r="AD106" s="705"/>
      <c r="AE106" s="705"/>
      <c r="AF106" s="84">
        <f t="shared" si="69"/>
        <v>0</v>
      </c>
      <c r="AG106" s="706" t="e">
        <f t="shared" si="70"/>
        <v>#DIV/0!</v>
      </c>
      <c r="AH106" s="894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706"/>
      <c r="S107" s="9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895"/>
      <c r="AC107" s="895"/>
      <c r="AD107" s="705"/>
      <c r="AE107" s="705"/>
      <c r="AF107" s="254"/>
      <c r="AG107" s="706"/>
      <c r="AH107" s="894"/>
      <c r="AJ107" s="405" t="str">
        <f t="shared" si="84"/>
        <v/>
      </c>
      <c r="AK107" s="406" t="str">
        <f t="shared" si="85"/>
        <v/>
      </c>
    </row>
    <row r="108" spans="1:37" ht="19.2" customHeight="1">
      <c r="A108" s="921"/>
      <c r="B108" s="142">
        <v>0</v>
      </c>
      <c r="C108" s="132" t="s">
        <v>1230</v>
      </c>
      <c r="D108" s="891" t="s">
        <v>1215</v>
      </c>
      <c r="E108" s="891"/>
      <c r="F108" s="263"/>
      <c r="G108" s="103"/>
      <c r="H108" s="134"/>
      <c r="I108" s="135"/>
      <c r="J108" s="103">
        <v>18.375</v>
      </c>
      <c r="K108" s="103">
        <v>1444.5</v>
      </c>
      <c r="L108" s="136">
        <v>79.367622871517028</v>
      </c>
      <c r="M108" s="103">
        <f t="shared" ref="M108:O108" si="86">AVERAGE(M96:M107)</f>
        <v>18.375</v>
      </c>
      <c r="N108" s="103">
        <f t="shared" si="86"/>
        <v>1211.5221029617833</v>
      </c>
      <c r="O108" s="136">
        <f t="shared" si="86"/>
        <v>66.641994145840059</v>
      </c>
      <c r="P108" s="84">
        <f t="shared" ref="P108:P116" si="87">M108-J108</f>
        <v>0</v>
      </c>
      <c r="Q108" s="119">
        <f t="shared" ref="Q108:Q116" si="88">O108-L108</f>
        <v>-12.72562872567697</v>
      </c>
      <c r="R108" s="137">
        <f t="shared" ref="R108:R116" si="89">O108/L108</f>
        <v>0.83966221659079243</v>
      </c>
      <c r="S108" s="911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0</v>
      </c>
      <c r="AE108" s="139">
        <f>SUM(AE96:AE107)</f>
        <v>1</v>
      </c>
      <c r="AF108" s="84">
        <f t="shared" si="69"/>
        <v>-232.97789703821672</v>
      </c>
      <c r="AG108" s="706">
        <f t="shared" si="70"/>
        <v>0.83871381305765547</v>
      </c>
      <c r="AH108" s="894"/>
      <c r="AK108" s="404"/>
    </row>
    <row r="109" spans="1:37" ht="19.2" customHeight="1">
      <c r="A109" s="912" t="s">
        <v>1231</v>
      </c>
      <c r="B109" s="707" t="s">
        <v>165</v>
      </c>
      <c r="C109" s="713"/>
      <c r="D109" s="264" t="s">
        <v>133</v>
      </c>
      <c r="E109" s="72"/>
      <c r="F109" s="73">
        <v>29.965493443754308</v>
      </c>
      <c r="G109" s="74">
        <v>1340</v>
      </c>
      <c r="H109" s="75">
        <f t="shared" ref="H109:H119" si="90">F109*G109</f>
        <v>40153.761214630773</v>
      </c>
      <c r="I109" s="707"/>
      <c r="J109" s="76">
        <v>18</v>
      </c>
      <c r="K109" s="74">
        <v>1200</v>
      </c>
      <c r="L109" s="77">
        <v>66.666666666666671</v>
      </c>
      <c r="M109" s="718">
        <v>18</v>
      </c>
      <c r="N109" s="74">
        <f t="shared" ref="N109:N116" si="91">G109/W109*60</f>
        <v>1057.8947368421045</v>
      </c>
      <c r="O109" s="77">
        <f t="shared" ref="O109:O116" si="92">N109/M109</f>
        <v>58.771929824561361</v>
      </c>
      <c r="P109" s="78">
        <f t="shared" si="87"/>
        <v>0</v>
      </c>
      <c r="Q109" s="79">
        <f t="shared" si="88"/>
        <v>-7.8947368421053099</v>
      </c>
      <c r="R109" s="709">
        <f t="shared" si="89"/>
        <v>0.88157894736842035</v>
      </c>
      <c r="S109" s="915">
        <f>R121</f>
        <v>0.88304972753232913</v>
      </c>
      <c r="T109" s="265">
        <v>0.5</v>
      </c>
      <c r="U109" s="265">
        <v>0.55277777777777781</v>
      </c>
      <c r="V109" s="266">
        <v>5</v>
      </c>
      <c r="W109" s="717">
        <f t="shared" si="83"/>
        <v>76.000000000000057</v>
      </c>
      <c r="X109" s="83"/>
      <c r="Y109" s="83"/>
      <c r="Z109" s="84"/>
      <c r="AA109" s="84"/>
      <c r="AB109" s="895"/>
      <c r="AC109" s="895"/>
      <c r="AD109" s="705"/>
      <c r="AE109" s="705"/>
      <c r="AF109" s="78">
        <f t="shared" si="69"/>
        <v>-142.10526315789548</v>
      </c>
      <c r="AG109" s="160">
        <f t="shared" si="70"/>
        <v>0.88157894736842046</v>
      </c>
      <c r="AH109" s="894">
        <f>AG121</f>
        <v>0.88196862340145443</v>
      </c>
      <c r="AJ109" s="62" t="str">
        <f>A109</f>
        <v>綜合一組
(ET-55)</v>
      </c>
      <c r="AK109" s="404">
        <f>AVERAGE(AK110:AK120)</f>
        <v>6.4285714285714448</v>
      </c>
    </row>
    <row r="110" spans="1:37" ht="19.2" customHeight="1">
      <c r="A110" s="913"/>
      <c r="B110" s="707" t="s">
        <v>165</v>
      </c>
      <c r="C110" s="213"/>
      <c r="D110" s="71" t="s">
        <v>110</v>
      </c>
      <c r="E110" s="215"/>
      <c r="F110" s="73">
        <v>35.83</v>
      </c>
      <c r="G110" s="212">
        <v>1303.3600000000001</v>
      </c>
      <c r="H110" s="75">
        <f t="shared" si="90"/>
        <v>46699.388800000001</v>
      </c>
      <c r="I110" s="707">
        <v>1</v>
      </c>
      <c r="J110" s="76">
        <v>11</v>
      </c>
      <c r="K110" s="74">
        <v>2250</v>
      </c>
      <c r="L110" s="77">
        <v>204.54545454545453</v>
      </c>
      <c r="M110" s="718">
        <v>11</v>
      </c>
      <c r="N110" s="74">
        <f t="shared" si="91"/>
        <v>1861.9428571428566</v>
      </c>
      <c r="O110" s="77">
        <f t="shared" si="92"/>
        <v>169.26753246753242</v>
      </c>
      <c r="P110" s="78">
        <f t="shared" si="87"/>
        <v>0</v>
      </c>
      <c r="Q110" s="79">
        <f t="shared" si="88"/>
        <v>-35.277922077922113</v>
      </c>
      <c r="R110" s="709">
        <f t="shared" si="89"/>
        <v>0.82753015873015856</v>
      </c>
      <c r="S110" s="901"/>
      <c r="T110" s="265">
        <v>0.56875000000000009</v>
      </c>
      <c r="U110" s="265">
        <v>0.59791666666666676</v>
      </c>
      <c r="V110" s="266">
        <v>23</v>
      </c>
      <c r="W110" s="717">
        <f t="shared" si="83"/>
        <v>42.000000000000014</v>
      </c>
      <c r="X110" s="227">
        <v>0.55694444444444446</v>
      </c>
      <c r="Y110" s="227">
        <v>0.56805555555555554</v>
      </c>
      <c r="Z110" s="84"/>
      <c r="AA110" s="84"/>
      <c r="AB110" s="895"/>
      <c r="AC110" s="895"/>
      <c r="AD110" s="705"/>
      <c r="AE110" s="705"/>
      <c r="AF110" s="78">
        <f t="shared" si="69"/>
        <v>-388.05714285714339</v>
      </c>
      <c r="AG110" s="160">
        <f t="shared" si="70"/>
        <v>0.82753015873015845</v>
      </c>
      <c r="AH110" s="894"/>
      <c r="AJ110" s="405">
        <f>IF((IF(V110&lt;10,V110,(X110-U109)*1440))=0,"",IF(V110&lt;10,V110,(X110-U109)*1440))</f>
        <v>5.9999999999999787</v>
      </c>
      <c r="AK110" s="406">
        <f>IF(AJ110&gt;4,AJ110,"")</f>
        <v>5.9999999999999787</v>
      </c>
    </row>
    <row r="111" spans="1:37" ht="19.2" customHeight="1">
      <c r="A111" s="913"/>
      <c r="B111" s="707" t="s">
        <v>166</v>
      </c>
      <c r="C111" s="213"/>
      <c r="D111" s="214" t="s">
        <v>134</v>
      </c>
      <c r="E111" s="215"/>
      <c r="F111" s="73">
        <v>55.56</v>
      </c>
      <c r="G111" s="85">
        <v>1066</v>
      </c>
      <c r="H111" s="75">
        <f t="shared" si="90"/>
        <v>59226.96</v>
      </c>
      <c r="I111" s="705">
        <v>1</v>
      </c>
      <c r="J111" s="76">
        <v>16</v>
      </c>
      <c r="K111" s="74">
        <v>1440</v>
      </c>
      <c r="L111" s="77">
        <v>90</v>
      </c>
      <c r="M111" s="267">
        <v>16</v>
      </c>
      <c r="N111" s="74">
        <f t="shared" si="91"/>
        <v>1390.4347826086957</v>
      </c>
      <c r="O111" s="77">
        <f t="shared" si="92"/>
        <v>86.902173913043484</v>
      </c>
      <c r="P111" s="78">
        <f t="shared" si="87"/>
        <v>0</v>
      </c>
      <c r="Q111" s="79">
        <f t="shared" si="88"/>
        <v>-3.0978260869565162</v>
      </c>
      <c r="R111" s="709">
        <f t="shared" si="89"/>
        <v>0.96557971014492761</v>
      </c>
      <c r="S111" s="901"/>
      <c r="T111" s="265">
        <v>0.70833333333333337</v>
      </c>
      <c r="U111" s="265">
        <v>0.74027777777777781</v>
      </c>
      <c r="V111" s="266">
        <v>5</v>
      </c>
      <c r="W111" s="717">
        <f t="shared" si="83"/>
        <v>46</v>
      </c>
      <c r="X111" s="83"/>
      <c r="Y111" s="83"/>
      <c r="Z111" s="84"/>
      <c r="AA111" s="84"/>
      <c r="AB111" s="895"/>
      <c r="AC111" s="895"/>
      <c r="AD111" s="705"/>
      <c r="AE111" s="705"/>
      <c r="AF111" s="78">
        <f t="shared" si="69"/>
        <v>-49.565217391304259</v>
      </c>
      <c r="AG111" s="160">
        <f t="shared" si="70"/>
        <v>0.96557971014492761</v>
      </c>
      <c r="AH111" s="894"/>
      <c r="AJ111" s="405">
        <f t="shared" ref="AJ111:AJ120" si="93">IF((IF(V111&lt;10,V111,(X111-U110)*1440))=0,"",IF(V111&lt;10,V111,(X111-U110)*1440))</f>
        <v>5</v>
      </c>
      <c r="AK111" s="406">
        <f t="shared" ref="AK111:AK120" si="94">IF(AJ111&gt;4,AJ111,"")</f>
        <v>5</v>
      </c>
    </row>
    <row r="112" spans="1:37" ht="19.2" customHeight="1">
      <c r="A112" s="913"/>
      <c r="B112" s="707" t="s">
        <v>166</v>
      </c>
      <c r="C112" s="213"/>
      <c r="D112" s="214" t="s">
        <v>135</v>
      </c>
      <c r="E112" s="114"/>
      <c r="F112" s="73">
        <v>58.17</v>
      </c>
      <c r="G112" s="85">
        <v>940</v>
      </c>
      <c r="H112" s="75">
        <f t="shared" si="90"/>
        <v>54679.8</v>
      </c>
      <c r="I112" s="705">
        <v>1</v>
      </c>
      <c r="J112" s="76">
        <v>14</v>
      </c>
      <c r="K112" s="74">
        <v>1440</v>
      </c>
      <c r="L112" s="77">
        <v>102.85714285714286</v>
      </c>
      <c r="M112" s="718">
        <v>14</v>
      </c>
      <c r="N112" s="74">
        <f t="shared" si="91"/>
        <v>1342.8571428571424</v>
      </c>
      <c r="O112" s="77">
        <f t="shared" si="92"/>
        <v>95.918367346938751</v>
      </c>
      <c r="P112" s="78">
        <f t="shared" si="87"/>
        <v>0</v>
      </c>
      <c r="Q112" s="79">
        <f t="shared" si="88"/>
        <v>-6.9387755102041098</v>
      </c>
      <c r="R112" s="709">
        <f t="shared" si="89"/>
        <v>0.93253968253968222</v>
      </c>
      <c r="S112" s="901"/>
      <c r="T112" s="265">
        <v>0.74444444444444446</v>
      </c>
      <c r="U112" s="265">
        <v>0.77361111111111114</v>
      </c>
      <c r="V112" s="266">
        <v>6</v>
      </c>
      <c r="W112" s="717">
        <f t="shared" si="83"/>
        <v>42.000000000000014</v>
      </c>
      <c r="X112" s="253"/>
      <c r="Y112" s="253"/>
      <c r="Z112" s="84"/>
      <c r="AA112" s="84"/>
      <c r="AB112" s="895"/>
      <c r="AC112" s="895"/>
      <c r="AD112" s="705"/>
      <c r="AE112" s="705"/>
      <c r="AF112" s="78">
        <f t="shared" si="69"/>
        <v>-97.142857142857565</v>
      </c>
      <c r="AG112" s="160">
        <f t="shared" si="70"/>
        <v>0.93253968253968222</v>
      </c>
      <c r="AH112" s="894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913"/>
      <c r="B113" s="707" t="s">
        <v>166</v>
      </c>
      <c r="C113" s="213"/>
      <c r="D113" s="214" t="s">
        <v>156</v>
      </c>
      <c r="E113" s="114"/>
      <c r="F113" s="73">
        <v>51.06</v>
      </c>
      <c r="G113" s="85">
        <v>1346</v>
      </c>
      <c r="H113" s="75">
        <f t="shared" si="90"/>
        <v>68726.760000000009</v>
      </c>
      <c r="I113" s="705"/>
      <c r="J113" s="76">
        <v>16</v>
      </c>
      <c r="K113" s="74">
        <v>1500</v>
      </c>
      <c r="L113" s="77">
        <v>93.75</v>
      </c>
      <c r="M113" s="715">
        <v>16</v>
      </c>
      <c r="N113" s="74">
        <f t="shared" si="91"/>
        <v>1346.0000000000014</v>
      </c>
      <c r="O113" s="77">
        <f t="shared" si="92"/>
        <v>84.125000000000085</v>
      </c>
      <c r="P113" s="78">
        <f t="shared" si="87"/>
        <v>0</v>
      </c>
      <c r="Q113" s="79">
        <f t="shared" si="88"/>
        <v>-9.6249999999999147</v>
      </c>
      <c r="R113" s="709">
        <f t="shared" si="89"/>
        <v>0.8973333333333342</v>
      </c>
      <c r="S113" s="901"/>
      <c r="T113" s="265">
        <v>0.77847222222222223</v>
      </c>
      <c r="U113" s="265">
        <v>0.82013888888888886</v>
      </c>
      <c r="V113" s="266">
        <v>7</v>
      </c>
      <c r="W113" s="717">
        <f t="shared" si="83"/>
        <v>59.999999999999943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-153.99999999999864</v>
      </c>
      <c r="AG113" s="160">
        <f t="shared" si="70"/>
        <v>0.8973333333333342</v>
      </c>
      <c r="AH113" s="894"/>
      <c r="AJ113" s="405">
        <f t="shared" si="93"/>
        <v>7</v>
      </c>
      <c r="AK113" s="406">
        <f t="shared" si="94"/>
        <v>7</v>
      </c>
    </row>
    <row r="114" spans="1:37" s="255" customFormat="1" ht="19.2" customHeight="1">
      <c r="A114" s="913"/>
      <c r="B114" s="707" t="s">
        <v>166</v>
      </c>
      <c r="C114" s="213"/>
      <c r="D114" s="113" t="s">
        <v>151</v>
      </c>
      <c r="E114" s="72"/>
      <c r="F114" s="73">
        <v>50.49</v>
      </c>
      <c r="G114" s="74">
        <v>1339</v>
      </c>
      <c r="H114" s="75">
        <f t="shared" si="90"/>
        <v>67606.11</v>
      </c>
      <c r="I114" s="705"/>
      <c r="J114" s="76">
        <v>14</v>
      </c>
      <c r="K114" s="74">
        <v>1440</v>
      </c>
      <c r="L114" s="77">
        <v>102.85714285714286</v>
      </c>
      <c r="M114" s="715">
        <v>14</v>
      </c>
      <c r="N114" s="74">
        <f t="shared" si="91"/>
        <v>1361.6949152542386</v>
      </c>
      <c r="O114" s="77">
        <f t="shared" si="92"/>
        <v>97.263922518159902</v>
      </c>
      <c r="P114" s="78">
        <f t="shared" si="87"/>
        <v>0</v>
      </c>
      <c r="Q114" s="79">
        <f t="shared" si="88"/>
        <v>-5.5932203389829596</v>
      </c>
      <c r="R114" s="709">
        <f t="shared" si="89"/>
        <v>0.94562146892655452</v>
      </c>
      <c r="S114" s="901"/>
      <c r="T114" s="265">
        <v>0.83611111111111103</v>
      </c>
      <c r="U114" s="265">
        <v>0.87708333333333321</v>
      </c>
      <c r="V114" s="266">
        <v>23</v>
      </c>
      <c r="W114" s="717">
        <f t="shared" si="83"/>
        <v>58.99999999999995</v>
      </c>
      <c r="X114" s="253">
        <v>0.82500000000000007</v>
      </c>
      <c r="Y114" s="253">
        <v>0.83472222222222225</v>
      </c>
      <c r="Z114" s="254"/>
      <c r="AA114" s="254"/>
      <c r="AB114" s="895"/>
      <c r="AC114" s="895"/>
      <c r="AD114" s="258"/>
      <c r="AE114" s="258"/>
      <c r="AF114" s="78">
        <f t="shared" si="69"/>
        <v>-78.305084745761405</v>
      </c>
      <c r="AG114" s="160">
        <f t="shared" si="70"/>
        <v>0.94562146892655463</v>
      </c>
      <c r="AH114" s="894"/>
      <c r="AJ114" s="405">
        <f t="shared" si="93"/>
        <v>7.000000000000135</v>
      </c>
      <c r="AK114" s="406">
        <f t="shared" si="94"/>
        <v>7.000000000000135</v>
      </c>
    </row>
    <row r="115" spans="1:37" s="255" customFormat="1" ht="19.2" customHeight="1">
      <c r="A115" s="913"/>
      <c r="B115" s="707" t="s">
        <v>166</v>
      </c>
      <c r="C115" s="213"/>
      <c r="D115" s="113" t="s">
        <v>154</v>
      </c>
      <c r="E115" s="114"/>
      <c r="F115" s="73">
        <v>54.5</v>
      </c>
      <c r="G115" s="268">
        <v>265</v>
      </c>
      <c r="H115" s="75">
        <f t="shared" si="90"/>
        <v>14442.5</v>
      </c>
      <c r="I115" s="705"/>
      <c r="J115" s="76">
        <v>21</v>
      </c>
      <c r="K115" s="74">
        <v>1440</v>
      </c>
      <c r="L115" s="77">
        <v>68.571428571428569</v>
      </c>
      <c r="M115" s="715">
        <v>21</v>
      </c>
      <c r="N115" s="74">
        <f t="shared" si="91"/>
        <v>1059.9999999999811</v>
      </c>
      <c r="O115" s="77">
        <f t="shared" si="92"/>
        <v>50.476190476189579</v>
      </c>
      <c r="P115" s="78">
        <f t="shared" si="87"/>
        <v>0</v>
      </c>
      <c r="Q115" s="79">
        <f t="shared" si="88"/>
        <v>-18.09523809523899</v>
      </c>
      <c r="R115" s="709">
        <f t="shared" si="89"/>
        <v>0.73611111111109806</v>
      </c>
      <c r="S115" s="901"/>
      <c r="T115" s="265">
        <v>0.88263888888888875</v>
      </c>
      <c r="U115" s="265">
        <v>0.8930555555555556</v>
      </c>
      <c r="V115" s="266">
        <v>8</v>
      </c>
      <c r="W115" s="717">
        <f t="shared" si="83"/>
        <v>15.000000000000266</v>
      </c>
      <c r="X115" s="253"/>
      <c r="Y115" s="253"/>
      <c r="Z115" s="254"/>
      <c r="AA115" s="254"/>
      <c r="AB115" s="895"/>
      <c r="AC115" s="895"/>
      <c r="AD115" s="258"/>
      <c r="AE115" s="258"/>
      <c r="AF115" s="78">
        <f t="shared" si="69"/>
        <v>-380.00000000001887</v>
      </c>
      <c r="AG115" s="160">
        <f t="shared" si="70"/>
        <v>0.73611111111109806</v>
      </c>
      <c r="AH115" s="894"/>
      <c r="AJ115" s="405">
        <f t="shared" si="93"/>
        <v>8</v>
      </c>
      <c r="AK115" s="406">
        <f t="shared" si="94"/>
        <v>8</v>
      </c>
    </row>
    <row r="116" spans="1:37" s="255" customFormat="1" ht="19.2" customHeight="1">
      <c r="A116" s="913"/>
      <c r="B116" s="707" t="s">
        <v>166</v>
      </c>
      <c r="C116" s="86"/>
      <c r="D116" s="113" t="s">
        <v>155</v>
      </c>
      <c r="E116" s="114"/>
      <c r="F116" s="73">
        <v>54.09</v>
      </c>
      <c r="G116" s="268">
        <v>1144</v>
      </c>
      <c r="H116" s="75">
        <f t="shared" si="90"/>
        <v>61878.960000000006</v>
      </c>
      <c r="I116" s="705"/>
      <c r="J116" s="76">
        <v>19</v>
      </c>
      <c r="K116" s="74">
        <v>1440</v>
      </c>
      <c r="L116" s="77">
        <v>75.78947368421052</v>
      </c>
      <c r="M116" s="715">
        <v>19</v>
      </c>
      <c r="N116" s="74">
        <f t="shared" si="91"/>
        <v>1295.0943396226501</v>
      </c>
      <c r="O116" s="77">
        <f t="shared" si="92"/>
        <v>68.162859980139473</v>
      </c>
      <c r="P116" s="78">
        <f t="shared" si="87"/>
        <v>0</v>
      </c>
      <c r="Q116" s="79">
        <f t="shared" si="88"/>
        <v>-7.6266137040710476</v>
      </c>
      <c r="R116" s="709">
        <f t="shared" si="89"/>
        <v>0.89937106918239584</v>
      </c>
      <c r="S116" s="901"/>
      <c r="T116" s="265">
        <v>0.89722222222222225</v>
      </c>
      <c r="U116" s="265">
        <v>0.93402777777777757</v>
      </c>
      <c r="V116" s="266">
        <v>6</v>
      </c>
      <c r="W116" s="717">
        <f t="shared" si="83"/>
        <v>52.999999999999652</v>
      </c>
      <c r="X116" s="253"/>
      <c r="Y116" s="253"/>
      <c r="Z116" s="254"/>
      <c r="AA116" s="254"/>
      <c r="AB116" s="895"/>
      <c r="AC116" s="895"/>
      <c r="AD116" s="258"/>
      <c r="AE116" s="258"/>
      <c r="AF116" s="78">
        <f t="shared" si="69"/>
        <v>-144.90566037734993</v>
      </c>
      <c r="AG116" s="160">
        <f t="shared" si="70"/>
        <v>0.89937106918239584</v>
      </c>
      <c r="AH116" s="894"/>
      <c r="AJ116" s="405">
        <f t="shared" si="93"/>
        <v>6</v>
      </c>
      <c r="AK116" s="406">
        <f t="shared" si="94"/>
        <v>6</v>
      </c>
    </row>
    <row r="117" spans="1:37" s="255" customFormat="1" ht="19.2" customHeight="1">
      <c r="A117" s="913"/>
      <c r="B117" s="707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705"/>
      <c r="J117" s="76"/>
      <c r="K117" s="74"/>
      <c r="L117" s="77"/>
      <c r="M117" s="715"/>
      <c r="N117" s="74"/>
      <c r="O117" s="77"/>
      <c r="P117" s="78"/>
      <c r="Q117" s="79"/>
      <c r="R117" s="709"/>
      <c r="S117" s="901"/>
      <c r="T117" s="265"/>
      <c r="U117" s="265"/>
      <c r="V117" s="266"/>
      <c r="W117" s="717">
        <f t="shared" si="83"/>
        <v>0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0</v>
      </c>
      <c r="AG117" s="160" t="e">
        <f t="shared" si="70"/>
        <v>#DIV/0!</v>
      </c>
      <c r="AH117" s="894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913"/>
      <c r="B118" s="707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705"/>
      <c r="J118" s="76"/>
      <c r="K118" s="74"/>
      <c r="L118" s="77"/>
      <c r="M118" s="715"/>
      <c r="N118" s="74"/>
      <c r="O118" s="77"/>
      <c r="P118" s="78"/>
      <c r="Q118" s="79"/>
      <c r="R118" s="709"/>
      <c r="S118" s="901"/>
      <c r="T118" s="265"/>
      <c r="U118" s="265"/>
      <c r="V118" s="266"/>
      <c r="W118" s="717">
        <f t="shared" si="83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913"/>
      <c r="B119" s="707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705"/>
      <c r="J119" s="76"/>
      <c r="K119" s="74"/>
      <c r="L119" s="77"/>
      <c r="M119" s="715"/>
      <c r="N119" s="74"/>
      <c r="O119" s="77"/>
      <c r="P119" s="78"/>
      <c r="Q119" s="79"/>
      <c r="R119" s="709"/>
      <c r="S119" s="901"/>
      <c r="T119" s="265"/>
      <c r="U119" s="265"/>
      <c r="V119" s="266"/>
      <c r="W119" s="717">
        <f t="shared" si="83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913"/>
      <c r="B120" s="707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705"/>
      <c r="J120" s="216"/>
      <c r="K120" s="270"/>
      <c r="L120" s="77"/>
      <c r="M120" s="715"/>
      <c r="N120" s="217"/>
      <c r="O120" s="262"/>
      <c r="P120" s="197"/>
      <c r="Q120" s="79"/>
      <c r="R120" s="709"/>
      <c r="S120" s="901"/>
      <c r="T120" s="265"/>
      <c r="U120" s="265"/>
      <c r="V120" s="266"/>
      <c r="W120" s="717">
        <f t="shared" si="83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3"/>
        <v/>
      </c>
      <c r="AK120" s="406" t="str">
        <f t="shared" si="94"/>
        <v/>
      </c>
    </row>
    <row r="121" spans="1:37" ht="19.2" customHeight="1">
      <c r="A121" s="914"/>
      <c r="B121" s="156">
        <v>0</v>
      </c>
      <c r="C121" s="132" t="s">
        <v>1232</v>
      </c>
      <c r="D121" s="271" t="s">
        <v>1215</v>
      </c>
      <c r="E121" s="272"/>
      <c r="F121" s="205"/>
      <c r="G121" s="273"/>
      <c r="H121" s="274"/>
      <c r="I121" s="275"/>
      <c r="J121" s="238">
        <v>16.125</v>
      </c>
      <c r="K121" s="238">
        <v>1518.75</v>
      </c>
      <c r="L121" s="239">
        <v>100.62966364775575</v>
      </c>
      <c r="M121" s="238">
        <f>AVERAGE(M109:M120)</f>
        <v>16.125</v>
      </c>
      <c r="N121" s="238">
        <f t="shared" ref="N121:O121" si="95">AVERAGE(N109:N120)</f>
        <v>1339.4898467909588</v>
      </c>
      <c r="O121" s="239">
        <f t="shared" si="95"/>
        <v>88.860997065820641</v>
      </c>
      <c r="P121" s="78">
        <f t="shared" ref="P121:P129" si="96">M121-J121</f>
        <v>0</v>
      </c>
      <c r="Q121" s="79">
        <f t="shared" ref="Q121:Q129" si="97">O121-L121</f>
        <v>-11.768666581935108</v>
      </c>
      <c r="R121" s="209">
        <f t="shared" ref="R121:R129" si="98">O121/L121</f>
        <v>0.88304972753232913</v>
      </c>
      <c r="S121" s="909"/>
      <c r="T121" s="198"/>
      <c r="U121" s="198"/>
      <c r="V121" s="74"/>
      <c r="W121" s="717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0</v>
      </c>
      <c r="AE121" s="139">
        <f>SUM(AE109:AE120)</f>
        <v>0</v>
      </c>
      <c r="AF121" s="78">
        <f>N121-K121</f>
        <v>-179.26015320904116</v>
      </c>
      <c r="AG121" s="160">
        <f>N121/K121</f>
        <v>0.88196862340145443</v>
      </c>
      <c r="AH121" s="894"/>
    </row>
    <row r="122" spans="1:37" ht="19.2" customHeight="1">
      <c r="A122" s="916" t="s">
        <v>1233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1318</v>
      </c>
      <c r="H122" s="75">
        <f t="shared" ref="H122:H132" si="99">F122*G122</f>
        <v>77327.06</v>
      </c>
      <c r="I122" s="707"/>
      <c r="J122" s="76">
        <v>19</v>
      </c>
      <c r="K122" s="74">
        <v>1440</v>
      </c>
      <c r="L122" s="77">
        <v>75.78947368421052</v>
      </c>
      <c r="M122" s="718">
        <v>19</v>
      </c>
      <c r="N122" s="212">
        <f t="shared" ref="N122:N129" si="100">G122/W122*60</f>
        <v>1318.0000000000011</v>
      </c>
      <c r="O122" s="276">
        <f t="shared" ref="O122:O129" si="101">N122/M122</f>
        <v>69.368421052631632</v>
      </c>
      <c r="P122" s="140">
        <f t="shared" si="96"/>
        <v>0</v>
      </c>
      <c r="Q122" s="220">
        <f t="shared" si="97"/>
        <v>-6.4210526315788883</v>
      </c>
      <c r="R122" s="141">
        <f t="shared" si="98"/>
        <v>0.91527777777777852</v>
      </c>
      <c r="S122" s="910">
        <f>R134</f>
        <v>0.95313461838040248</v>
      </c>
      <c r="T122" s="198">
        <v>0.5</v>
      </c>
      <c r="U122" s="198">
        <v>0.54166666666666663</v>
      </c>
      <c r="V122" s="266">
        <v>5</v>
      </c>
      <c r="W122" s="717">
        <f t="shared" si="83"/>
        <v>59.999999999999943</v>
      </c>
      <c r="X122" s="83"/>
      <c r="Y122" s="83"/>
      <c r="Z122" s="84"/>
      <c r="AA122" s="84"/>
      <c r="AB122" s="895"/>
      <c r="AC122" s="895"/>
      <c r="AD122" s="705"/>
      <c r="AE122" s="705"/>
      <c r="AF122" s="78">
        <f t="shared" si="69"/>
        <v>-121.99999999999886</v>
      </c>
      <c r="AG122" s="709">
        <f t="shared" si="70"/>
        <v>0.91527777777777852</v>
      </c>
      <c r="AH122" s="909">
        <f>AG134</f>
        <v>0.9522704728403385</v>
      </c>
      <c r="AJ122" s="62" t="str">
        <f>A122</f>
        <v>綜合二組
(ET-55)</v>
      </c>
      <c r="AK122" s="404">
        <f>AVERAGE(AK123:AK133)</f>
        <v>6.2857142857143051</v>
      </c>
    </row>
    <row r="123" spans="1:37" ht="19.2" customHeight="1">
      <c r="A123" s="916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1793</v>
      </c>
      <c r="H123" s="75">
        <f t="shared" si="99"/>
        <v>106719.36</v>
      </c>
      <c r="I123" s="705"/>
      <c r="J123" s="76">
        <v>21</v>
      </c>
      <c r="K123" s="74">
        <v>1385</v>
      </c>
      <c r="L123" s="77">
        <v>65.952380952380949</v>
      </c>
      <c r="M123" s="715">
        <v>21</v>
      </c>
      <c r="N123" s="85">
        <f t="shared" si="100"/>
        <v>1265.6470588235293</v>
      </c>
      <c r="O123" s="118">
        <f t="shared" si="101"/>
        <v>60.268907563025202</v>
      </c>
      <c r="P123" s="84">
        <f t="shared" si="96"/>
        <v>0</v>
      </c>
      <c r="Q123" s="119">
        <f t="shared" si="97"/>
        <v>-5.683473389355747</v>
      </c>
      <c r="R123" s="706">
        <f t="shared" si="98"/>
        <v>0.91382459120832438</v>
      </c>
      <c r="S123" s="910"/>
      <c r="T123" s="198">
        <v>0.54583333333333328</v>
      </c>
      <c r="U123" s="198">
        <v>0.60486111111111107</v>
      </c>
      <c r="V123" s="266">
        <v>6</v>
      </c>
      <c r="W123" s="717">
        <f t="shared" si="83"/>
        <v>85.000000000000014</v>
      </c>
      <c r="X123" s="83"/>
      <c r="Y123" s="83"/>
      <c r="Z123" s="84"/>
      <c r="AA123" s="84"/>
      <c r="AB123" s="895"/>
      <c r="AC123" s="895"/>
      <c r="AD123" s="705"/>
      <c r="AE123" s="705"/>
      <c r="AF123" s="78">
        <f t="shared" si="69"/>
        <v>-119.35294117647072</v>
      </c>
      <c r="AG123" s="709">
        <f t="shared" si="70"/>
        <v>0.91382459120832438</v>
      </c>
      <c r="AH123" s="910"/>
      <c r="AJ123" s="405">
        <f t="shared" ref="AJ123:AJ133" si="102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916"/>
      <c r="B124" s="168" t="s">
        <v>166</v>
      </c>
      <c r="C124" s="213"/>
      <c r="D124" s="214" t="s">
        <v>142</v>
      </c>
      <c r="E124" s="215"/>
      <c r="F124" s="73">
        <v>56.87</v>
      </c>
      <c r="G124" s="212">
        <v>1103</v>
      </c>
      <c r="H124" s="75">
        <f t="shared" si="99"/>
        <v>62727.61</v>
      </c>
      <c r="I124" s="277"/>
      <c r="J124" s="76">
        <v>18</v>
      </c>
      <c r="K124" s="74">
        <v>1636</v>
      </c>
      <c r="L124" s="77">
        <v>90.888888888888886</v>
      </c>
      <c r="M124" s="718">
        <v>18</v>
      </c>
      <c r="N124" s="212">
        <f t="shared" si="100"/>
        <v>1575.7142857142851</v>
      </c>
      <c r="O124" s="276">
        <f t="shared" si="101"/>
        <v>87.539682539682502</v>
      </c>
      <c r="P124" s="140">
        <f t="shared" si="96"/>
        <v>0</v>
      </c>
      <c r="Q124" s="220">
        <f t="shared" si="97"/>
        <v>-3.3492063492063835</v>
      </c>
      <c r="R124" s="141">
        <f t="shared" si="98"/>
        <v>0.96315054139014977</v>
      </c>
      <c r="S124" s="917"/>
      <c r="T124" s="198">
        <v>0.70833333333333337</v>
      </c>
      <c r="U124" s="198">
        <v>0.73750000000000004</v>
      </c>
      <c r="V124" s="266">
        <v>5</v>
      </c>
      <c r="W124" s="717">
        <f t="shared" si="83"/>
        <v>42.000000000000014</v>
      </c>
      <c r="X124" s="227"/>
      <c r="Y124" s="227"/>
      <c r="Z124" s="84"/>
      <c r="AA124" s="84"/>
      <c r="AB124" s="895"/>
      <c r="AC124" s="895"/>
      <c r="AD124" s="705"/>
      <c r="AE124" s="705"/>
      <c r="AF124" s="140">
        <f t="shared" si="69"/>
        <v>-60.285714285714903</v>
      </c>
      <c r="AG124" s="141">
        <f t="shared" si="70"/>
        <v>0.96315054139014977</v>
      </c>
      <c r="AH124" s="910"/>
      <c r="AJ124" s="405">
        <f t="shared" si="102"/>
        <v>5</v>
      </c>
      <c r="AK124" s="406">
        <f t="shared" ref="AK124:AK133" si="103">IF(AJ124&gt;4,AJ124,"")</f>
        <v>5</v>
      </c>
    </row>
    <row r="125" spans="1:37" ht="19.2" customHeight="1">
      <c r="A125" s="916"/>
      <c r="B125" s="168" t="s">
        <v>166</v>
      </c>
      <c r="C125" s="127"/>
      <c r="D125" s="71" t="s">
        <v>144</v>
      </c>
      <c r="E125" s="72"/>
      <c r="F125" s="73">
        <v>57.3</v>
      </c>
      <c r="G125" s="74">
        <v>867</v>
      </c>
      <c r="H125" s="75">
        <f t="shared" si="99"/>
        <v>49679.1</v>
      </c>
      <c r="I125" s="707"/>
      <c r="J125" s="76">
        <v>19</v>
      </c>
      <c r="K125" s="74">
        <v>1440</v>
      </c>
      <c r="L125" s="77">
        <v>75.78947368421052</v>
      </c>
      <c r="M125" s="718">
        <v>19</v>
      </c>
      <c r="N125" s="85">
        <f t="shared" si="100"/>
        <v>1368.9473684210516</v>
      </c>
      <c r="O125" s="118">
        <f t="shared" si="101"/>
        <v>72.049861495844823</v>
      </c>
      <c r="P125" s="84">
        <f t="shared" si="96"/>
        <v>0</v>
      </c>
      <c r="Q125" s="119">
        <f t="shared" si="97"/>
        <v>-3.7396121883656974</v>
      </c>
      <c r="R125" s="706">
        <f t="shared" si="98"/>
        <v>0.95065789473684148</v>
      </c>
      <c r="S125" s="917"/>
      <c r="T125" s="198">
        <v>0.74236111111111114</v>
      </c>
      <c r="U125" s="198">
        <v>0.76875000000000004</v>
      </c>
      <c r="V125" s="266">
        <v>7</v>
      </c>
      <c r="W125" s="717">
        <f t="shared" si="83"/>
        <v>38.000000000000028</v>
      </c>
      <c r="X125" s="93"/>
      <c r="Y125" s="93"/>
      <c r="Z125" s="84"/>
      <c r="AA125" s="84"/>
      <c r="AB125" s="895"/>
      <c r="AC125" s="895"/>
      <c r="AD125" s="705"/>
      <c r="AE125" s="705"/>
      <c r="AF125" s="78">
        <f t="shared" si="69"/>
        <v>-71.052631578948422</v>
      </c>
      <c r="AG125" s="709">
        <f t="shared" si="70"/>
        <v>0.95065789473684137</v>
      </c>
      <c r="AH125" s="911"/>
      <c r="AJ125" s="405">
        <f t="shared" si="102"/>
        <v>7</v>
      </c>
      <c r="AK125" s="406">
        <f t="shared" si="103"/>
        <v>7</v>
      </c>
    </row>
    <row r="126" spans="1:37" ht="19.2" customHeight="1">
      <c r="A126" s="916"/>
      <c r="B126" s="168" t="s">
        <v>166</v>
      </c>
      <c r="C126" s="705"/>
      <c r="D126" s="278" t="s">
        <v>143</v>
      </c>
      <c r="E126" s="215"/>
      <c r="F126" s="73">
        <v>50.67</v>
      </c>
      <c r="G126" s="85">
        <v>1433</v>
      </c>
      <c r="H126" s="75">
        <f t="shared" si="99"/>
        <v>72610.11</v>
      </c>
      <c r="I126" s="705"/>
      <c r="J126" s="76">
        <v>18</v>
      </c>
      <c r="K126" s="74">
        <v>1500</v>
      </c>
      <c r="L126" s="77">
        <v>83.333333333333329</v>
      </c>
      <c r="M126" s="715">
        <v>18</v>
      </c>
      <c r="N126" s="212">
        <f t="shared" si="100"/>
        <v>1482.4137931034493</v>
      </c>
      <c r="O126" s="276">
        <f t="shared" si="101"/>
        <v>82.356321839080522</v>
      </c>
      <c r="P126" s="140">
        <f t="shared" si="96"/>
        <v>0</v>
      </c>
      <c r="Q126" s="220">
        <f t="shared" si="97"/>
        <v>-0.97701149425280676</v>
      </c>
      <c r="R126" s="141">
        <f t="shared" si="98"/>
        <v>0.98827586206896634</v>
      </c>
      <c r="S126" s="917"/>
      <c r="T126" s="198">
        <v>0.77222222222222225</v>
      </c>
      <c r="U126" s="198">
        <v>0.8125</v>
      </c>
      <c r="V126" s="266">
        <v>5</v>
      </c>
      <c r="W126" s="717">
        <f t="shared" si="83"/>
        <v>57.999999999999957</v>
      </c>
      <c r="X126" s="93"/>
      <c r="Y126" s="93"/>
      <c r="Z126" s="84"/>
      <c r="AA126" s="84"/>
      <c r="AB126" s="895"/>
      <c r="AC126" s="895"/>
      <c r="AD126" s="705"/>
      <c r="AE126" s="705">
        <v>1</v>
      </c>
      <c r="AF126" s="140">
        <f t="shared" si="69"/>
        <v>-17.586206896550721</v>
      </c>
      <c r="AG126" s="141">
        <f t="shared" si="70"/>
        <v>0.98827586206896623</v>
      </c>
      <c r="AH126" s="911"/>
      <c r="AJ126" s="405">
        <f t="shared" si="102"/>
        <v>5</v>
      </c>
      <c r="AK126" s="406">
        <f t="shared" si="103"/>
        <v>5</v>
      </c>
    </row>
    <row r="127" spans="1:37" ht="19.2" customHeight="1">
      <c r="A127" s="916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1211</v>
      </c>
      <c r="H127" s="75">
        <f t="shared" si="99"/>
        <v>68772.69</v>
      </c>
      <c r="I127" s="258"/>
      <c r="J127" s="76">
        <v>18</v>
      </c>
      <c r="K127" s="74">
        <v>1636</v>
      </c>
      <c r="L127" s="77">
        <v>90.888888888888886</v>
      </c>
      <c r="M127" s="718">
        <v>18</v>
      </c>
      <c r="N127" s="85">
        <f t="shared" si="100"/>
        <v>1545.9574468085109</v>
      </c>
      <c r="O127" s="118">
        <f t="shared" si="101"/>
        <v>85.886524822695051</v>
      </c>
      <c r="P127" s="84">
        <f t="shared" si="96"/>
        <v>0</v>
      </c>
      <c r="Q127" s="119">
        <f t="shared" si="97"/>
        <v>-5.0023640661938344</v>
      </c>
      <c r="R127" s="706">
        <f t="shared" si="98"/>
        <v>0.94496176455287961</v>
      </c>
      <c r="S127" s="917"/>
      <c r="T127" s="198">
        <v>0.81805555555555554</v>
      </c>
      <c r="U127" s="198">
        <v>0.85069444444444442</v>
      </c>
      <c r="V127" s="707">
        <v>8</v>
      </c>
      <c r="W127" s="717">
        <f t="shared" si="83"/>
        <v>46.999999999999993</v>
      </c>
      <c r="X127" s="93"/>
      <c r="Y127" s="93"/>
      <c r="Z127" s="84"/>
      <c r="AA127" s="84"/>
      <c r="AB127" s="895"/>
      <c r="AC127" s="895"/>
      <c r="AD127" s="705"/>
      <c r="AE127" s="705"/>
      <c r="AF127" s="140">
        <f t="shared" si="69"/>
        <v>-90.042553191489105</v>
      </c>
      <c r="AG127" s="141">
        <f t="shared" si="70"/>
        <v>0.9449617645528795</v>
      </c>
      <c r="AH127" s="911"/>
      <c r="AJ127" s="405">
        <f t="shared" si="102"/>
        <v>8</v>
      </c>
      <c r="AK127" s="406">
        <f t="shared" si="103"/>
        <v>8</v>
      </c>
    </row>
    <row r="128" spans="1:37" ht="19.2" customHeight="1">
      <c r="A128" s="916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1187</v>
      </c>
      <c r="H128" s="75">
        <f t="shared" si="99"/>
        <v>68015.099999999991</v>
      </c>
      <c r="I128" s="705"/>
      <c r="J128" s="76">
        <v>16</v>
      </c>
      <c r="K128" s="74">
        <v>1636</v>
      </c>
      <c r="L128" s="77">
        <v>102.25</v>
      </c>
      <c r="M128" s="715">
        <v>16</v>
      </c>
      <c r="N128" s="212">
        <f t="shared" si="100"/>
        <v>1582.6666666666665</v>
      </c>
      <c r="O128" s="276">
        <f t="shared" si="101"/>
        <v>98.916666666666657</v>
      </c>
      <c r="P128" s="140">
        <f t="shared" si="96"/>
        <v>0</v>
      </c>
      <c r="Q128" s="220">
        <f t="shared" si="97"/>
        <v>-3.3333333333333428</v>
      </c>
      <c r="R128" s="141">
        <f t="shared" si="98"/>
        <v>0.96740016299918496</v>
      </c>
      <c r="S128" s="917"/>
      <c r="T128" s="198">
        <v>0.8666666666666667</v>
      </c>
      <c r="U128" s="198">
        <v>0.8979166666666667</v>
      </c>
      <c r="V128" s="707">
        <v>23</v>
      </c>
      <c r="W128" s="717">
        <f t="shared" si="83"/>
        <v>45</v>
      </c>
      <c r="X128" s="93">
        <v>0.85555555555555562</v>
      </c>
      <c r="Y128" s="93">
        <v>0.8652777777777777</v>
      </c>
      <c r="Z128" s="84"/>
      <c r="AA128" s="84"/>
      <c r="AB128" s="895"/>
      <c r="AC128" s="895"/>
      <c r="AD128" s="705"/>
      <c r="AE128" s="705"/>
      <c r="AF128" s="78">
        <f t="shared" si="69"/>
        <v>-53.333333333333485</v>
      </c>
      <c r="AG128" s="709">
        <f t="shared" si="70"/>
        <v>0.96740016299918496</v>
      </c>
      <c r="AH128" s="911"/>
      <c r="AJ128" s="405">
        <f t="shared" si="102"/>
        <v>7.000000000000135</v>
      </c>
      <c r="AK128" s="406">
        <f t="shared" si="103"/>
        <v>7.000000000000135</v>
      </c>
    </row>
    <row r="129" spans="1:37" ht="19.2" customHeight="1">
      <c r="A129" s="916"/>
      <c r="B129" s="168" t="s">
        <v>166</v>
      </c>
      <c r="C129" s="190"/>
      <c r="D129" s="88" t="s">
        <v>190</v>
      </c>
      <c r="E129" s="90"/>
      <c r="F129" s="73">
        <v>47.6</v>
      </c>
      <c r="G129" s="85">
        <v>2070</v>
      </c>
      <c r="H129" s="75">
        <f t="shared" si="99"/>
        <v>98532</v>
      </c>
      <c r="I129" s="705"/>
      <c r="J129" s="76">
        <v>21</v>
      </c>
      <c r="K129" s="74">
        <v>1440</v>
      </c>
      <c r="L129" s="77">
        <v>68.571428571428569</v>
      </c>
      <c r="M129" s="718">
        <v>21</v>
      </c>
      <c r="N129" s="85">
        <f t="shared" si="100"/>
        <v>1395.5056179775281</v>
      </c>
      <c r="O129" s="118">
        <f t="shared" si="101"/>
        <v>66.452648475120384</v>
      </c>
      <c r="P129" s="84">
        <f t="shared" si="96"/>
        <v>0</v>
      </c>
      <c r="Q129" s="119">
        <f t="shared" si="97"/>
        <v>-2.1187800963081855</v>
      </c>
      <c r="R129" s="706">
        <f t="shared" si="98"/>
        <v>0.9691011235955056</v>
      </c>
      <c r="S129" s="917"/>
      <c r="T129" s="198">
        <v>0.90208333333333335</v>
      </c>
      <c r="U129" s="198">
        <v>0.96388888888888891</v>
      </c>
      <c r="V129" s="707">
        <v>6</v>
      </c>
      <c r="W129" s="717">
        <f t="shared" si="83"/>
        <v>89</v>
      </c>
      <c r="X129" s="93"/>
      <c r="Y129" s="93"/>
      <c r="Z129" s="84"/>
      <c r="AA129" s="84"/>
      <c r="AB129" s="895"/>
      <c r="AC129" s="895"/>
      <c r="AD129" s="705"/>
      <c r="AE129" s="705"/>
      <c r="AF129" s="140">
        <f t="shared" si="69"/>
        <v>-44.494382022471882</v>
      </c>
      <c r="AG129" s="141">
        <f t="shared" si="70"/>
        <v>0.9691011235955056</v>
      </c>
      <c r="AH129" s="911"/>
      <c r="AJ129" s="405">
        <f t="shared" si="102"/>
        <v>6</v>
      </c>
      <c r="AK129" s="406">
        <f t="shared" si="103"/>
        <v>6</v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705"/>
      <c r="J130" s="76"/>
      <c r="K130" s="74"/>
      <c r="L130" s="77"/>
      <c r="M130" s="129"/>
      <c r="N130" s="85"/>
      <c r="O130" s="118"/>
      <c r="P130" s="84"/>
      <c r="Q130" s="119"/>
      <c r="R130" s="706"/>
      <c r="S130" s="917"/>
      <c r="T130" s="198"/>
      <c r="U130" s="198"/>
      <c r="V130" s="707"/>
      <c r="W130" s="717">
        <f t="shared" si="83"/>
        <v>0</v>
      </c>
      <c r="X130" s="93"/>
      <c r="Y130" s="93"/>
      <c r="Z130" s="84"/>
      <c r="AA130" s="84"/>
      <c r="AB130" s="895"/>
      <c r="AC130" s="895"/>
      <c r="AD130" s="705"/>
      <c r="AE130" s="705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707"/>
      <c r="W131" s="717">
        <f t="shared" si="83"/>
        <v>0</v>
      </c>
      <c r="X131" s="93"/>
      <c r="Y131" s="93"/>
      <c r="Z131" s="84"/>
      <c r="AA131" s="84"/>
      <c r="AB131" s="895"/>
      <c r="AC131" s="895"/>
      <c r="AD131" s="705"/>
      <c r="AE131" s="705"/>
      <c r="AF131" s="78">
        <f t="shared" si="69"/>
        <v>0</v>
      </c>
      <c r="AG131" s="709" t="e">
        <f t="shared" si="70"/>
        <v>#DIV/0!</v>
      </c>
      <c r="AH131" s="911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705"/>
      <c r="J132" s="129"/>
      <c r="K132" s="85"/>
      <c r="L132" s="118"/>
      <c r="M132" s="715"/>
      <c r="N132" s="85"/>
      <c r="O132" s="118"/>
      <c r="P132" s="84"/>
      <c r="Q132" s="119"/>
      <c r="R132" s="706"/>
      <c r="S132" s="917"/>
      <c r="T132" s="198"/>
      <c r="U132" s="198"/>
      <c r="V132" s="707"/>
      <c r="W132" s="717">
        <f t="shared" si="83"/>
        <v>0</v>
      </c>
      <c r="X132" s="93"/>
      <c r="Y132" s="93"/>
      <c r="Z132" s="84"/>
      <c r="AA132" s="84"/>
      <c r="AB132" s="895"/>
      <c r="AC132" s="895"/>
      <c r="AD132" s="705"/>
      <c r="AE132" s="705"/>
      <c r="AF132" s="104"/>
      <c r="AG132" s="710"/>
      <c r="AH132" s="911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705"/>
      <c r="J133" s="129"/>
      <c r="K133" s="85"/>
      <c r="L133" s="118"/>
      <c r="M133" s="715"/>
      <c r="N133" s="85"/>
      <c r="O133" s="118"/>
      <c r="P133" s="84"/>
      <c r="Q133" s="119"/>
      <c r="R133" s="706"/>
      <c r="S133" s="917"/>
      <c r="T133" s="198"/>
      <c r="U133" s="198"/>
      <c r="V133" s="707"/>
      <c r="W133" s="282">
        <f t="shared" si="83"/>
        <v>0</v>
      </c>
      <c r="X133" s="93"/>
      <c r="Y133" s="93"/>
      <c r="Z133" s="84"/>
      <c r="AA133" s="84"/>
      <c r="AB133" s="895"/>
      <c r="AC133" s="895"/>
      <c r="AD133" s="705"/>
      <c r="AE133" s="705"/>
      <c r="AF133" s="104"/>
      <c r="AG133" s="710"/>
      <c r="AH133" s="911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916"/>
      <c r="B134" s="203">
        <v>0</v>
      </c>
      <c r="C134" s="132" t="s">
        <v>1234</v>
      </c>
      <c r="D134" s="891" t="s">
        <v>1215</v>
      </c>
      <c r="E134" s="891"/>
      <c r="F134" s="222"/>
      <c r="G134" s="103"/>
      <c r="H134" s="134"/>
      <c r="I134" s="283"/>
      <c r="J134" s="284">
        <v>18.75</v>
      </c>
      <c r="K134" s="284">
        <v>1514.125</v>
      </c>
      <c r="L134" s="285">
        <v>81.682983500417706</v>
      </c>
      <c r="M134" s="284">
        <f t="shared" ref="M134:O134" si="104">AVERAGE(M122:M133)</f>
        <v>18.75</v>
      </c>
      <c r="N134" s="284">
        <f t="shared" si="104"/>
        <v>1441.8565296893776</v>
      </c>
      <c r="O134" s="285">
        <f t="shared" si="104"/>
        <v>77.854879306843344</v>
      </c>
      <c r="P134" s="81">
        <f t="shared" ref="P134:P143" si="105">M134-J134</f>
        <v>0</v>
      </c>
      <c r="Q134" s="178">
        <f t="shared" ref="Q134:Q143" si="106">O134-L134</f>
        <v>-3.8281041935743616</v>
      </c>
      <c r="R134" s="286">
        <f t="shared" ref="R134:R143" si="107">O134/L134</f>
        <v>0.95313461838040248</v>
      </c>
      <c r="S134" s="910"/>
      <c r="T134" s="198"/>
      <c r="U134" s="198"/>
      <c r="V134" s="707"/>
      <c r="W134" s="707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0</v>
      </c>
      <c r="AE134" s="139">
        <f>SUM(AE122:AE133)</f>
        <v>1</v>
      </c>
      <c r="AF134" s="78">
        <f t="shared" si="69"/>
        <v>-72.268470310622433</v>
      </c>
      <c r="AG134" s="709">
        <f t="shared" si="70"/>
        <v>0.9522704728403385</v>
      </c>
      <c r="AH134" s="911"/>
    </row>
    <row r="135" spans="1:37" ht="19.2" customHeight="1">
      <c r="A135" s="897" t="s">
        <v>1235</v>
      </c>
      <c r="B135" s="707" t="s">
        <v>166</v>
      </c>
      <c r="C135" s="705"/>
      <c r="D135" s="113" t="s">
        <v>120</v>
      </c>
      <c r="E135" s="114"/>
      <c r="F135" s="73">
        <v>54.09</v>
      </c>
      <c r="G135" s="85">
        <v>1368.8000000000002</v>
      </c>
      <c r="H135" s="287">
        <f t="shared" ref="H135:H146" si="108">F135*G135</f>
        <v>74038.392000000022</v>
      </c>
      <c r="I135" s="705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09">G135/W135*60</f>
        <v>1303.6190476190491</v>
      </c>
      <c r="O135" s="149">
        <f t="shared" ref="O135:O143" si="110">N135/M135</f>
        <v>76.683473389355825</v>
      </c>
      <c r="P135" s="84">
        <f t="shared" si="105"/>
        <v>1</v>
      </c>
      <c r="Q135" s="119">
        <f t="shared" si="106"/>
        <v>-17.066526610644175</v>
      </c>
      <c r="R135" s="706">
        <f t="shared" si="107"/>
        <v>0.81795704948646208</v>
      </c>
      <c r="S135" s="901">
        <f>R147</f>
        <v>0.90821182065808437</v>
      </c>
      <c r="T135" s="288">
        <v>0.5</v>
      </c>
      <c r="U135" s="198">
        <v>0.54374999999999996</v>
      </c>
      <c r="V135" s="153">
        <v>5</v>
      </c>
      <c r="W135" s="289">
        <f t="shared" ref="W135:W147" si="111">(U135-T135)*24*60</f>
        <v>62.999999999999936</v>
      </c>
      <c r="X135" s="83"/>
      <c r="Y135" s="83"/>
      <c r="Z135" s="84"/>
      <c r="AA135" s="84"/>
      <c r="AB135" s="895"/>
      <c r="AC135" s="895"/>
      <c r="AD135" s="705"/>
      <c r="AE135" s="705"/>
      <c r="AF135" s="150">
        <f t="shared" si="69"/>
        <v>-196.38095238095093</v>
      </c>
      <c r="AG135" s="155">
        <f t="shared" si="70"/>
        <v>0.86907936507936601</v>
      </c>
      <c r="AH135" s="894">
        <f>AG147</f>
        <v>0.92290184681970233</v>
      </c>
      <c r="AJ135" s="62" t="str">
        <f>A135</f>
        <v>綜合三組
(ET-55)</v>
      </c>
      <c r="AK135" s="404">
        <f>AVERAGE(AK136:AK146)</f>
        <v>6.3749999999999938</v>
      </c>
    </row>
    <row r="136" spans="1:37" ht="19.2" customHeight="1">
      <c r="A136" s="898"/>
      <c r="B136" s="707" t="s">
        <v>166</v>
      </c>
      <c r="C136" s="705"/>
      <c r="D136" s="113" t="s">
        <v>196</v>
      </c>
      <c r="E136" s="114"/>
      <c r="F136" s="73">
        <v>57.3</v>
      </c>
      <c r="G136" s="85">
        <v>795</v>
      </c>
      <c r="H136" s="116">
        <f t="shared" si="108"/>
        <v>45553.5</v>
      </c>
      <c r="I136" s="705"/>
      <c r="J136" s="76">
        <v>19</v>
      </c>
      <c r="K136" s="85">
        <v>1440</v>
      </c>
      <c r="L136" s="118">
        <v>75.78947368421052</v>
      </c>
      <c r="M136" s="715">
        <v>19</v>
      </c>
      <c r="N136" s="85">
        <f t="shared" si="109"/>
        <v>1324.9999999999989</v>
      </c>
      <c r="O136" s="118">
        <f t="shared" si="110"/>
        <v>69.736842105263094</v>
      </c>
      <c r="P136" s="84">
        <f t="shared" si="105"/>
        <v>0</v>
      </c>
      <c r="Q136" s="119">
        <f t="shared" si="106"/>
        <v>-6.0526315789474268</v>
      </c>
      <c r="R136" s="706">
        <f t="shared" si="107"/>
        <v>0.92013888888888806</v>
      </c>
      <c r="S136" s="901"/>
      <c r="T136" s="288">
        <v>0.54791666666666661</v>
      </c>
      <c r="U136" s="198">
        <v>0.57291666666666663</v>
      </c>
      <c r="V136" s="153">
        <v>6</v>
      </c>
      <c r="W136" s="289">
        <f t="shared" si="111"/>
        <v>36.000000000000028</v>
      </c>
      <c r="X136" s="83"/>
      <c r="Y136" s="83"/>
      <c r="Z136" s="84"/>
      <c r="AA136" s="84"/>
      <c r="AB136" s="895"/>
      <c r="AC136" s="895"/>
      <c r="AD136" s="705"/>
      <c r="AE136" s="705"/>
      <c r="AF136" s="78">
        <f t="shared" si="69"/>
        <v>-115.00000000000114</v>
      </c>
      <c r="AG136" s="160">
        <f t="shared" si="70"/>
        <v>0.92013888888888806</v>
      </c>
      <c r="AH136" s="894"/>
      <c r="AJ136" s="405">
        <f t="shared" ref="AJ136:AJ146" si="112">IF((IF(V136&lt;10,V136,(X136-U135)*1440))=0,"",IF(V136&lt;10,V136,(X136-U135)*1440))</f>
        <v>6</v>
      </c>
      <c r="AK136" s="406">
        <f>IF(AJ136&gt;4,AJ136,"")</f>
        <v>6</v>
      </c>
    </row>
    <row r="137" spans="1:37" ht="19.2" customHeight="1">
      <c r="A137" s="898"/>
      <c r="B137" s="707" t="s">
        <v>166</v>
      </c>
      <c r="C137" s="705"/>
      <c r="D137" s="113" t="s">
        <v>146</v>
      </c>
      <c r="E137" s="114"/>
      <c r="F137" s="73">
        <v>53.27</v>
      </c>
      <c r="G137" s="246">
        <v>1069</v>
      </c>
      <c r="H137" s="116">
        <f t="shared" si="108"/>
        <v>56945.630000000005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1282.8000000000004</v>
      </c>
      <c r="O137" s="149">
        <f t="shared" si="110"/>
        <v>80.175000000000026</v>
      </c>
      <c r="P137" s="84">
        <f t="shared" si="105"/>
        <v>0</v>
      </c>
      <c r="Q137" s="119">
        <f t="shared" si="106"/>
        <v>-13.574999999999974</v>
      </c>
      <c r="R137" s="706">
        <f t="shared" si="107"/>
        <v>0.85520000000000029</v>
      </c>
      <c r="S137" s="901"/>
      <c r="T137" s="198">
        <v>0.5888888888888888</v>
      </c>
      <c r="U137" s="198">
        <v>0.62361111111111101</v>
      </c>
      <c r="V137" s="290">
        <v>23</v>
      </c>
      <c r="W137" s="289">
        <f t="shared" si="111"/>
        <v>49.999999999999986</v>
      </c>
      <c r="X137" s="83">
        <v>0.57777777777777783</v>
      </c>
      <c r="Y137" s="83">
        <v>0.58750000000000002</v>
      </c>
      <c r="Z137" s="84"/>
      <c r="AA137" s="84"/>
      <c r="AB137" s="895"/>
      <c r="AC137" s="895"/>
      <c r="AD137" s="705"/>
      <c r="AE137" s="705"/>
      <c r="AF137" s="78">
        <f t="shared" si="69"/>
        <v>-217.19999999999959</v>
      </c>
      <c r="AG137" s="160">
        <f t="shared" si="70"/>
        <v>0.85520000000000029</v>
      </c>
      <c r="AH137" s="894"/>
      <c r="AJ137" s="405">
        <f t="shared" si="112"/>
        <v>7.000000000000135</v>
      </c>
      <c r="AK137" s="406">
        <f t="shared" ref="AK137:AK146" si="113">IF(AJ137&gt;4,AJ137,"")</f>
        <v>7.000000000000135</v>
      </c>
    </row>
    <row r="138" spans="1:37" ht="19.2" customHeight="1">
      <c r="A138" s="898"/>
      <c r="B138" s="707" t="s">
        <v>166</v>
      </c>
      <c r="C138" s="260"/>
      <c r="D138" s="113" t="s">
        <v>145</v>
      </c>
      <c r="E138" s="114"/>
      <c r="F138" s="73">
        <v>50.67</v>
      </c>
      <c r="G138" s="85">
        <v>1060</v>
      </c>
      <c r="H138" s="116">
        <f t="shared" si="108"/>
        <v>53710.200000000004</v>
      </c>
      <c r="I138" s="705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1297.9591836734696</v>
      </c>
      <c r="O138" s="118">
        <f t="shared" si="110"/>
        <v>72.108843537414984</v>
      </c>
      <c r="P138" s="84">
        <f t="shared" si="105"/>
        <v>0</v>
      </c>
      <c r="Q138" s="119">
        <f t="shared" si="106"/>
        <v>-11.224489795918345</v>
      </c>
      <c r="R138" s="706">
        <f t="shared" si="107"/>
        <v>0.86530612244897986</v>
      </c>
      <c r="S138" s="901"/>
      <c r="T138" s="198">
        <v>0.62777777777777766</v>
      </c>
      <c r="U138" s="198">
        <v>0.66180555555555542</v>
      </c>
      <c r="V138" s="290">
        <v>6</v>
      </c>
      <c r="W138" s="289">
        <f t="shared" si="111"/>
        <v>48.999999999999986</v>
      </c>
      <c r="X138" s="83"/>
      <c r="Y138" s="83"/>
      <c r="Z138" s="84"/>
      <c r="AA138" s="84"/>
      <c r="AB138" s="895"/>
      <c r="AC138" s="895"/>
      <c r="AD138" s="705">
        <v>1</v>
      </c>
      <c r="AE138" s="705"/>
      <c r="AF138" s="78">
        <f t="shared" si="69"/>
        <v>-202.04081632653038</v>
      </c>
      <c r="AG138" s="160">
        <f t="shared" si="70"/>
        <v>0.86530612244897975</v>
      </c>
      <c r="AH138" s="894"/>
      <c r="AJ138" s="405">
        <f t="shared" si="112"/>
        <v>6</v>
      </c>
      <c r="AK138" s="406">
        <f t="shared" si="113"/>
        <v>6</v>
      </c>
    </row>
    <row r="139" spans="1:37" ht="19.2" customHeight="1">
      <c r="A139" s="898"/>
      <c r="B139" s="707" t="s">
        <v>166</v>
      </c>
      <c r="C139" s="713"/>
      <c r="D139" s="71" t="s">
        <v>148</v>
      </c>
      <c r="E139" s="72"/>
      <c r="F139" s="73">
        <v>50.98</v>
      </c>
      <c r="G139" s="85">
        <v>1605</v>
      </c>
      <c r="H139" s="116">
        <f t="shared" si="108"/>
        <v>81822.899999999994</v>
      </c>
      <c r="I139" s="70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1395.6521739130419</v>
      </c>
      <c r="O139" s="149">
        <f t="shared" si="110"/>
        <v>69.782608695652101</v>
      </c>
      <c r="P139" s="84">
        <f t="shared" si="105"/>
        <v>0</v>
      </c>
      <c r="Q139" s="119">
        <f t="shared" si="106"/>
        <v>-2.217391304347899</v>
      </c>
      <c r="R139" s="706">
        <f t="shared" si="107"/>
        <v>0.96920289855072361</v>
      </c>
      <c r="S139" s="901"/>
      <c r="T139" s="198">
        <v>0.70833333333333337</v>
      </c>
      <c r="U139" s="198">
        <v>0.75625000000000009</v>
      </c>
      <c r="V139" s="291">
        <v>5</v>
      </c>
      <c r="W139" s="289">
        <f t="shared" si="111"/>
        <v>69.000000000000071</v>
      </c>
      <c r="X139" s="83"/>
      <c r="Y139" s="83"/>
      <c r="Z139" s="84"/>
      <c r="AA139" s="84"/>
      <c r="AB139" s="895"/>
      <c r="AC139" s="895"/>
      <c r="AD139" s="705"/>
      <c r="AE139" s="705"/>
      <c r="AF139" s="78">
        <f t="shared" si="69"/>
        <v>-44.347826086958094</v>
      </c>
      <c r="AG139" s="160">
        <f t="shared" si="70"/>
        <v>0.9692028985507235</v>
      </c>
      <c r="AH139" s="894"/>
      <c r="AJ139" s="405">
        <f t="shared" si="112"/>
        <v>5</v>
      </c>
      <c r="AK139" s="406">
        <f>IF(AJ139&gt;4,AJ139,"")</f>
        <v>5</v>
      </c>
    </row>
    <row r="140" spans="1:37" ht="19.2" customHeight="1">
      <c r="A140" s="899"/>
      <c r="B140" s="707" t="s">
        <v>166</v>
      </c>
      <c r="C140" s="713"/>
      <c r="D140" s="292" t="s">
        <v>149</v>
      </c>
      <c r="E140" s="114"/>
      <c r="F140" s="73">
        <v>50.92</v>
      </c>
      <c r="G140" s="85">
        <v>1662</v>
      </c>
      <c r="H140" s="116">
        <f t="shared" si="108"/>
        <v>84629.040000000008</v>
      </c>
      <c r="I140" s="705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1384.9999999999989</v>
      </c>
      <c r="O140" s="149">
        <f t="shared" si="110"/>
        <v>72.894736842105203</v>
      </c>
      <c r="P140" s="84">
        <f t="shared" si="105"/>
        <v>0</v>
      </c>
      <c r="Q140" s="119">
        <f t="shared" si="106"/>
        <v>-2.894736842105317</v>
      </c>
      <c r="R140" s="706">
        <f t="shared" si="107"/>
        <v>0.9618055555555548</v>
      </c>
      <c r="S140" s="902"/>
      <c r="T140" s="232">
        <v>0.76111111111111118</v>
      </c>
      <c r="U140" s="293">
        <v>0.81111111111111123</v>
      </c>
      <c r="V140" s="294">
        <v>7</v>
      </c>
      <c r="W140" s="289">
        <f t="shared" si="111"/>
        <v>72.000000000000057</v>
      </c>
      <c r="X140" s="83"/>
      <c r="Y140" s="83"/>
      <c r="Z140" s="84"/>
      <c r="AA140" s="84"/>
      <c r="AB140" s="895"/>
      <c r="AC140" s="895"/>
      <c r="AD140" s="705"/>
      <c r="AE140" s="705"/>
      <c r="AF140" s="78">
        <f t="shared" si="69"/>
        <v>-55.000000000001137</v>
      </c>
      <c r="AG140" s="160">
        <f t="shared" si="70"/>
        <v>0.9618055555555548</v>
      </c>
      <c r="AH140" s="894"/>
      <c r="AJ140" s="405">
        <f t="shared" si="112"/>
        <v>7</v>
      </c>
      <c r="AK140" s="406">
        <f t="shared" si="113"/>
        <v>7</v>
      </c>
    </row>
    <row r="141" spans="1:37" ht="19.2" customHeight="1">
      <c r="A141" s="899"/>
      <c r="B141" s="707" t="s">
        <v>166</v>
      </c>
      <c r="C141" s="713"/>
      <c r="D141" s="71" t="s">
        <v>137</v>
      </c>
      <c r="E141" s="295"/>
      <c r="F141" s="73">
        <v>56.43</v>
      </c>
      <c r="G141" s="85">
        <v>978</v>
      </c>
      <c r="H141" s="116">
        <f t="shared" si="108"/>
        <v>55188.54</v>
      </c>
      <c r="I141" s="705"/>
      <c r="J141" s="76">
        <v>16</v>
      </c>
      <c r="K141" s="74">
        <v>1500</v>
      </c>
      <c r="L141" s="77">
        <v>93.75</v>
      </c>
      <c r="M141" s="267">
        <v>17</v>
      </c>
      <c r="N141" s="85">
        <f t="shared" si="109"/>
        <v>1431.2195121951213</v>
      </c>
      <c r="O141" s="118">
        <f t="shared" si="110"/>
        <v>84.189383070301247</v>
      </c>
      <c r="P141" s="84">
        <f t="shared" si="105"/>
        <v>1</v>
      </c>
      <c r="Q141" s="119">
        <f t="shared" si="106"/>
        <v>-9.5606169296987531</v>
      </c>
      <c r="R141" s="706">
        <f t="shared" si="107"/>
        <v>0.89802008608321326</v>
      </c>
      <c r="S141" s="902"/>
      <c r="T141" s="232">
        <v>0.81666666666666676</v>
      </c>
      <c r="U141" s="293">
        <v>0.84513888888888899</v>
      </c>
      <c r="V141" s="86">
        <v>8</v>
      </c>
      <c r="W141" s="289">
        <f t="shared" si="111"/>
        <v>41.000000000000014</v>
      </c>
      <c r="X141" s="83"/>
      <c r="Y141" s="83"/>
      <c r="Z141" s="84"/>
      <c r="AA141" s="84"/>
      <c r="AB141" s="895"/>
      <c r="AC141" s="895"/>
      <c r="AD141" s="705"/>
      <c r="AE141" s="705"/>
      <c r="AF141" s="78">
        <f t="shared" si="69"/>
        <v>-68.780487804878703</v>
      </c>
      <c r="AG141" s="160">
        <f t="shared" si="70"/>
        <v>0.95414634146341415</v>
      </c>
      <c r="AH141" s="894"/>
      <c r="AJ141" s="405">
        <f>IF((IF(V141&lt;10,V141,(X141-U140)*1440))=0,"",IF(V141&lt;10,V141,(X141-U140)*1440))</f>
        <v>8</v>
      </c>
      <c r="AK141" s="406">
        <f>IF(AJ141&gt;4,AJ141,"")</f>
        <v>8</v>
      </c>
    </row>
    <row r="142" spans="1:37" ht="19.2" customHeight="1">
      <c r="A142" s="899"/>
      <c r="B142" s="707" t="s">
        <v>166</v>
      </c>
      <c r="C142" s="713"/>
      <c r="D142" s="71" t="s">
        <v>193</v>
      </c>
      <c r="E142" s="295"/>
      <c r="F142" s="73">
        <v>50.67</v>
      </c>
      <c r="G142" s="85">
        <v>1334</v>
      </c>
      <c r="H142" s="116">
        <f t="shared" si="108"/>
        <v>67593.78</v>
      </c>
      <c r="I142" s="705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1429.2857142857154</v>
      </c>
      <c r="O142" s="149">
        <f t="shared" si="110"/>
        <v>84.075630252100908</v>
      </c>
      <c r="P142" s="84">
        <f t="shared" si="105"/>
        <v>0</v>
      </c>
      <c r="Q142" s="119">
        <f t="shared" si="106"/>
        <v>-4.1596638655461504</v>
      </c>
      <c r="R142" s="706">
        <f t="shared" si="107"/>
        <v>0.95285714285714362</v>
      </c>
      <c r="S142" s="902"/>
      <c r="T142" s="232">
        <v>0.86111111111111116</v>
      </c>
      <c r="U142" s="293">
        <v>0.9</v>
      </c>
      <c r="V142" s="86">
        <v>23</v>
      </c>
      <c r="W142" s="289">
        <f t="shared" si="111"/>
        <v>55.999999999999957</v>
      </c>
      <c r="X142" s="83">
        <v>0.85</v>
      </c>
      <c r="Y142" s="83">
        <v>0.85972222222222217</v>
      </c>
      <c r="Z142" s="84"/>
      <c r="AA142" s="84"/>
      <c r="AB142" s="895"/>
      <c r="AC142" s="895"/>
      <c r="AD142" s="705"/>
      <c r="AE142" s="705"/>
      <c r="AF142" s="78">
        <f t="shared" si="69"/>
        <v>-70.714285714284642</v>
      </c>
      <c r="AG142" s="160">
        <f t="shared" si="70"/>
        <v>0.95285714285714362</v>
      </c>
      <c r="AH142" s="894"/>
      <c r="AJ142" s="405">
        <f t="shared" si="112"/>
        <v>6.9999999999998153</v>
      </c>
      <c r="AK142" s="406">
        <f t="shared" si="113"/>
        <v>6.9999999999998153</v>
      </c>
    </row>
    <row r="143" spans="1:37" ht="19.2" customHeight="1">
      <c r="A143" s="899"/>
      <c r="B143" s="707" t="s">
        <v>166</v>
      </c>
      <c r="C143" s="296"/>
      <c r="D143" s="113" t="s">
        <v>150</v>
      </c>
      <c r="E143" s="114"/>
      <c r="F143" s="73">
        <v>50.67</v>
      </c>
      <c r="G143" s="85">
        <v>971</v>
      </c>
      <c r="H143" s="116">
        <f t="shared" si="108"/>
        <v>49200.57</v>
      </c>
      <c r="I143" s="705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9"/>
        <v>1387.1428571428567</v>
      </c>
      <c r="O143" s="118">
        <f t="shared" si="110"/>
        <v>81.596638655462158</v>
      </c>
      <c r="P143" s="84">
        <f t="shared" si="105"/>
        <v>0</v>
      </c>
      <c r="Q143" s="119">
        <f t="shared" si="106"/>
        <v>-3.1092436974790161</v>
      </c>
      <c r="R143" s="706">
        <f t="shared" si="107"/>
        <v>0.96329365079365048</v>
      </c>
      <c r="S143" s="902"/>
      <c r="T143" s="232">
        <v>0.90347222222222223</v>
      </c>
      <c r="U143" s="293">
        <v>0.93263888888888891</v>
      </c>
      <c r="V143" s="86">
        <v>5</v>
      </c>
      <c r="W143" s="289">
        <f t="shared" si="111"/>
        <v>42.000000000000014</v>
      </c>
      <c r="X143" s="83"/>
      <c r="Y143" s="83"/>
      <c r="Z143" s="84"/>
      <c r="AA143" s="84"/>
      <c r="AB143" s="895"/>
      <c r="AC143" s="895"/>
      <c r="AD143" s="705"/>
      <c r="AE143" s="705"/>
      <c r="AF143" s="78">
        <f t="shared" si="69"/>
        <v>-52.857142857143344</v>
      </c>
      <c r="AG143" s="160">
        <f t="shared" si="70"/>
        <v>0.96329365079365048</v>
      </c>
      <c r="AH143" s="894"/>
      <c r="AJ143" s="405">
        <f t="shared" si="112"/>
        <v>5</v>
      </c>
      <c r="AK143" s="406">
        <f t="shared" si="113"/>
        <v>5</v>
      </c>
    </row>
    <row r="144" spans="1:37" ht="19.2" customHeight="1">
      <c r="A144" s="899"/>
      <c r="B144" s="707">
        <v>0</v>
      </c>
      <c r="C144" s="713"/>
      <c r="D144" s="71"/>
      <c r="E144" s="295"/>
      <c r="F144" s="73" t="s">
        <v>161</v>
      </c>
      <c r="G144" s="85"/>
      <c r="H144" s="116">
        <f t="shared" si="108"/>
        <v>0</v>
      </c>
      <c r="I144" s="705"/>
      <c r="J144" s="129"/>
      <c r="K144" s="85"/>
      <c r="L144" s="118"/>
      <c r="M144" s="715"/>
      <c r="N144" s="85"/>
      <c r="O144" s="149"/>
      <c r="P144" s="84"/>
      <c r="Q144" s="119"/>
      <c r="R144" s="706"/>
      <c r="S144" s="902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895"/>
      <c r="AC144" s="895"/>
      <c r="AD144" s="705"/>
      <c r="AE144" s="705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899"/>
      <c r="B145" s="707">
        <v>0</v>
      </c>
      <c r="C145" s="713"/>
      <c r="D145" s="71"/>
      <c r="E145" s="295"/>
      <c r="F145" s="73" t="s">
        <v>161</v>
      </c>
      <c r="G145" s="85"/>
      <c r="H145" s="116">
        <f t="shared" si="108"/>
        <v>0</v>
      </c>
      <c r="I145" s="705"/>
      <c r="J145" s="129"/>
      <c r="K145" s="85"/>
      <c r="L145" s="118"/>
      <c r="M145" s="715"/>
      <c r="N145" s="85"/>
      <c r="O145" s="118"/>
      <c r="P145" s="84"/>
      <c r="Q145" s="119"/>
      <c r="R145" s="706"/>
      <c r="S145" s="902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895"/>
      <c r="AC145" s="895"/>
      <c r="AD145" s="705"/>
      <c r="AE145" s="705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899"/>
      <c r="B146" s="721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705"/>
      <c r="J146" s="129"/>
      <c r="K146" s="85"/>
      <c r="L146" s="118"/>
      <c r="M146" s="715"/>
      <c r="N146" s="85"/>
      <c r="O146" s="118"/>
      <c r="P146" s="84"/>
      <c r="Q146" s="119"/>
      <c r="R146" s="706"/>
      <c r="S146" s="902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895"/>
      <c r="AC146" s="895"/>
      <c r="AD146" s="705"/>
      <c r="AE146" s="705"/>
      <c r="AF146" s="84"/>
      <c r="AG146" s="706"/>
      <c r="AH146" s="894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900"/>
      <c r="B147" s="298">
        <v>0</v>
      </c>
      <c r="C147" s="132" t="s">
        <v>1236</v>
      </c>
      <c r="D147" s="891" t="s">
        <v>1215</v>
      </c>
      <c r="E147" s="891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M147:O147" si="114">AVERAGE(M135:M146)</f>
        <v>17.777777777777779</v>
      </c>
      <c r="N147" s="284">
        <f t="shared" si="114"/>
        <v>1359.7420543143614</v>
      </c>
      <c r="O147" s="285">
        <f t="shared" si="114"/>
        <v>76.804795171961729</v>
      </c>
      <c r="P147" s="81">
        <f t="shared" ref="P147:P148" si="115">M147-J147</f>
        <v>0.22222222222222143</v>
      </c>
      <c r="Q147" s="178">
        <f t="shared" ref="Q147:Q148" si="116">O147-L147</f>
        <v>-7.7622556249652206</v>
      </c>
      <c r="R147" s="300">
        <f t="shared" ref="R147:R148" si="117">O147/L147</f>
        <v>0.90821182065808437</v>
      </c>
      <c r="S147" s="903"/>
      <c r="T147" s="232"/>
      <c r="U147" s="232"/>
      <c r="V147" s="86"/>
      <c r="W147" s="717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1</v>
      </c>
      <c r="AE147" s="139">
        <f>SUM(AE135:AE146)</f>
        <v>0</v>
      </c>
      <c r="AF147" s="240">
        <f t="shared" si="69"/>
        <v>-113.59127901897182</v>
      </c>
      <c r="AG147" s="301">
        <f t="shared" si="70"/>
        <v>0.92290184681970233</v>
      </c>
      <c r="AH147" s="894"/>
    </row>
    <row r="148" spans="1:37" ht="19.2" customHeight="1">
      <c r="A148" s="906" t="s">
        <v>1237</v>
      </c>
      <c r="B148" s="705" t="s">
        <v>165</v>
      </c>
      <c r="C148" s="156"/>
      <c r="D148" s="211" t="s">
        <v>153</v>
      </c>
      <c r="E148" s="72"/>
      <c r="F148" s="174">
        <v>28.57</v>
      </c>
      <c r="G148" s="85">
        <v>1587</v>
      </c>
      <c r="H148" s="116">
        <f t="shared" ref="H148:H172" si="118">F148*G148</f>
        <v>45340.590000000004</v>
      </c>
      <c r="I148" s="302"/>
      <c r="J148" s="129">
        <v>8</v>
      </c>
      <c r="K148" s="85">
        <v>1500</v>
      </c>
      <c r="L148" s="118">
        <v>187.5</v>
      </c>
      <c r="M148" s="129">
        <v>10</v>
      </c>
      <c r="N148" s="74">
        <f t="shared" ref="N148" si="119">G148/W148*60</f>
        <v>1535.8064516129045</v>
      </c>
      <c r="O148" s="77">
        <f t="shared" ref="O148" si="120">N148/M148</f>
        <v>153.58064516129045</v>
      </c>
      <c r="P148" s="78">
        <f t="shared" si="115"/>
        <v>2</v>
      </c>
      <c r="Q148" s="79">
        <f t="shared" si="116"/>
        <v>-33.919354838709552</v>
      </c>
      <c r="R148" s="709">
        <f t="shared" si="117"/>
        <v>0.81909677419354909</v>
      </c>
      <c r="S148" s="907">
        <f>R160</f>
        <v>0.81909677419354909</v>
      </c>
      <c r="T148" s="288">
        <v>0.70833333333333337</v>
      </c>
      <c r="U148" s="198">
        <v>0.75138888888888888</v>
      </c>
      <c r="V148" s="707">
        <v>5</v>
      </c>
      <c r="W148" s="717">
        <f>(U148-T148)*24*60</f>
        <v>61.999999999999943</v>
      </c>
      <c r="X148" s="83"/>
      <c r="Y148" s="83"/>
      <c r="Z148" s="84"/>
      <c r="AA148" s="84"/>
      <c r="AB148" s="895"/>
      <c r="AC148" s="895"/>
      <c r="AD148" s="705"/>
      <c r="AE148" s="705"/>
      <c r="AF148" s="78">
        <f t="shared" si="69"/>
        <v>35.806451612904539</v>
      </c>
      <c r="AG148" s="160">
        <f t="shared" si="70"/>
        <v>1.0238709677419364</v>
      </c>
      <c r="AH148" s="894">
        <f>AG160</f>
        <v>1.0238709677419364</v>
      </c>
    </row>
    <row r="149" spans="1:37" ht="19.2" customHeight="1">
      <c r="A149" s="906"/>
      <c r="B149" s="705">
        <v>0</v>
      </c>
      <c r="C149" s="258"/>
      <c r="D149" s="292"/>
      <c r="E149" s="90"/>
      <c r="F149" s="174" t="s">
        <v>161</v>
      </c>
      <c r="G149" s="85"/>
      <c r="H149" s="116">
        <f t="shared" si="118"/>
        <v>0</v>
      </c>
      <c r="I149" s="302"/>
      <c r="J149" s="129"/>
      <c r="K149" s="85"/>
      <c r="L149" s="118"/>
      <c r="M149" s="129"/>
      <c r="N149" s="74"/>
      <c r="O149" s="77"/>
      <c r="P149" s="78"/>
      <c r="Q149" s="79"/>
      <c r="R149" s="709"/>
      <c r="S149" s="908"/>
      <c r="T149" s="288"/>
      <c r="U149" s="198"/>
      <c r="V149" s="707"/>
      <c r="W149" s="717">
        <f t="shared" ref="W149:W159" si="121">(U149-T149)*24*60</f>
        <v>0</v>
      </c>
      <c r="X149" s="83"/>
      <c r="Y149" s="83"/>
      <c r="Z149" s="84"/>
      <c r="AA149" s="84"/>
      <c r="AB149" s="895"/>
      <c r="AC149" s="895"/>
      <c r="AD149" s="705"/>
      <c r="AE149" s="705"/>
      <c r="AF149" s="78">
        <f t="shared" si="69"/>
        <v>0</v>
      </c>
      <c r="AG149" s="160" t="e">
        <f t="shared" si="70"/>
        <v>#DIV/0!</v>
      </c>
      <c r="AH149" s="896"/>
    </row>
    <row r="150" spans="1:37" ht="19.2" customHeight="1">
      <c r="A150" s="906"/>
      <c r="B150" s="705">
        <v>0</v>
      </c>
      <c r="C150" s="258"/>
      <c r="D150" s="214"/>
      <c r="E150" s="90"/>
      <c r="F150" s="174" t="s">
        <v>161</v>
      </c>
      <c r="G150" s="85"/>
      <c r="H150" s="116">
        <f t="shared" si="118"/>
        <v>0</v>
      </c>
      <c r="I150" s="302"/>
      <c r="J150" s="129"/>
      <c r="K150" s="85"/>
      <c r="L150" s="118"/>
      <c r="M150" s="129"/>
      <c r="N150" s="74"/>
      <c r="O150" s="77"/>
      <c r="P150" s="78"/>
      <c r="Q150" s="79"/>
      <c r="R150" s="709"/>
      <c r="S150" s="908"/>
      <c r="T150" s="288"/>
      <c r="U150" s="198"/>
      <c r="V150" s="707"/>
      <c r="W150" s="717">
        <f t="shared" si="121"/>
        <v>0</v>
      </c>
      <c r="X150" s="253"/>
      <c r="Y150" s="253"/>
      <c r="Z150" s="254"/>
      <c r="AA150" s="254"/>
      <c r="AB150" s="895"/>
      <c r="AC150" s="895"/>
      <c r="AD150" s="705"/>
      <c r="AE150" s="705"/>
      <c r="AF150" s="78">
        <f t="shared" si="69"/>
        <v>0</v>
      </c>
      <c r="AG150" s="160" t="e">
        <f t="shared" si="70"/>
        <v>#DIV/0!</v>
      </c>
      <c r="AH150" s="896"/>
    </row>
    <row r="151" spans="1:37" s="255" customFormat="1" ht="19.2" customHeight="1">
      <c r="A151" s="906"/>
      <c r="B151" s="705">
        <v>0</v>
      </c>
      <c r="C151" s="258"/>
      <c r="D151" s="88"/>
      <c r="E151" s="90"/>
      <c r="F151" s="174" t="s">
        <v>161</v>
      </c>
      <c r="G151" s="85"/>
      <c r="H151" s="116">
        <f t="shared" si="118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709"/>
      <c r="S151" s="908"/>
      <c r="T151" s="288"/>
      <c r="U151" s="198"/>
      <c r="V151" s="707"/>
      <c r="W151" s="717">
        <f t="shared" si="121"/>
        <v>0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0</v>
      </c>
      <c r="AG151" s="160" t="e">
        <f t="shared" si="70"/>
        <v>#DIV/0!</v>
      </c>
      <c r="AH151" s="896"/>
    </row>
    <row r="152" spans="1:37" s="255" customFormat="1" ht="19.2" customHeight="1">
      <c r="A152" s="906"/>
      <c r="B152" s="705">
        <v>0</v>
      </c>
      <c r="C152" s="258"/>
      <c r="D152" s="88"/>
      <c r="E152" s="90"/>
      <c r="F152" s="174" t="s">
        <v>161</v>
      </c>
      <c r="G152" s="85"/>
      <c r="H152" s="116">
        <f t="shared" si="118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709"/>
      <c r="S152" s="908"/>
      <c r="T152" s="303"/>
      <c r="U152" s="232"/>
      <c r="V152" s="720"/>
      <c r="W152" s="717">
        <f t="shared" si="121"/>
        <v>0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0</v>
      </c>
      <c r="AG152" s="160" t="e">
        <f t="shared" si="70"/>
        <v>#DIV/0!</v>
      </c>
      <c r="AH152" s="896"/>
    </row>
    <row r="153" spans="1:37" s="255" customFormat="1" ht="19.2" customHeight="1">
      <c r="A153" s="906"/>
      <c r="B153" s="705">
        <v>0</v>
      </c>
      <c r="C153" s="258"/>
      <c r="D153" s="292"/>
      <c r="E153" s="90"/>
      <c r="F153" s="174" t="s">
        <v>161</v>
      </c>
      <c r="G153" s="85"/>
      <c r="H153" s="116">
        <f t="shared" si="118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709"/>
      <c r="S153" s="908"/>
      <c r="T153" s="303"/>
      <c r="U153" s="232"/>
      <c r="V153" s="720"/>
      <c r="W153" s="717">
        <f t="shared" si="121"/>
        <v>0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0</v>
      </c>
      <c r="AG153" s="160" t="e">
        <f t="shared" si="70"/>
        <v>#DIV/0!</v>
      </c>
      <c r="AH153" s="896"/>
    </row>
    <row r="154" spans="1:37" s="255" customFormat="1" ht="19.2" customHeight="1">
      <c r="A154" s="906"/>
      <c r="B154" s="705">
        <v>0</v>
      </c>
      <c r="C154" s="258"/>
      <c r="D154" s="292"/>
      <c r="E154" s="90"/>
      <c r="F154" s="174" t="s">
        <v>161</v>
      </c>
      <c r="G154" s="85"/>
      <c r="H154" s="116">
        <f t="shared" si="118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709"/>
      <c r="S154" s="908"/>
      <c r="T154" s="303"/>
      <c r="U154" s="232"/>
      <c r="V154" s="720"/>
      <c r="W154" s="717">
        <f t="shared" si="121"/>
        <v>0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0</v>
      </c>
      <c r="AG154" s="160" t="e">
        <f t="shared" si="70"/>
        <v>#DIV/0!</v>
      </c>
      <c r="AH154" s="896"/>
    </row>
    <row r="155" spans="1:37" s="255" customFormat="1" ht="19.2" customHeight="1">
      <c r="A155" s="906"/>
      <c r="B155" s="705">
        <v>0</v>
      </c>
      <c r="C155" s="258"/>
      <c r="D155" s="292"/>
      <c r="E155" s="90"/>
      <c r="F155" s="174" t="s">
        <v>161</v>
      </c>
      <c r="G155" s="85"/>
      <c r="H155" s="116">
        <f t="shared" si="118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709"/>
      <c r="S155" s="908"/>
      <c r="T155" s="303"/>
      <c r="U155" s="232"/>
      <c r="V155" s="720"/>
      <c r="W155" s="717">
        <f t="shared" si="121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709"/>
      <c r="S156" s="908"/>
      <c r="T156" s="303"/>
      <c r="U156" s="232"/>
      <c r="V156" s="720"/>
      <c r="W156" s="304">
        <f t="shared" si="121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720"/>
      <c r="W157" s="304">
        <f t="shared" si="121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720"/>
      <c r="W158" s="304">
        <f t="shared" si="121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715"/>
      <c r="N159" s="217"/>
      <c r="O159" s="262"/>
      <c r="P159" s="307"/>
      <c r="Q159" s="105"/>
      <c r="R159" s="169"/>
      <c r="S159" s="908"/>
      <c r="T159" s="303"/>
      <c r="U159" s="232"/>
      <c r="V159" s="720"/>
      <c r="W159" s="309">
        <f t="shared" si="121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1238</v>
      </c>
      <c r="D160" s="904" t="s">
        <v>1215</v>
      </c>
      <c r="E160" s="905"/>
      <c r="F160" s="98"/>
      <c r="G160" s="238"/>
      <c r="H160" s="237"/>
      <c r="I160" s="101"/>
      <c r="J160" s="311">
        <v>8</v>
      </c>
      <c r="K160" s="311">
        <v>1500</v>
      </c>
      <c r="L160" s="312">
        <v>187.5</v>
      </c>
      <c r="M160" s="311">
        <f t="shared" ref="M160:O160" si="122">AVERAGE(M148:M159)</f>
        <v>10</v>
      </c>
      <c r="N160" s="311">
        <f t="shared" si="122"/>
        <v>1535.8064516129045</v>
      </c>
      <c r="O160" s="312">
        <f t="shared" si="122"/>
        <v>153.58064516129045</v>
      </c>
      <c r="P160" s="104">
        <f t="shared" ref="P160:P165" si="123">M160-J160</f>
        <v>2</v>
      </c>
      <c r="Q160" s="105">
        <f t="shared" ref="Q160:Q165" si="124">O160-L160</f>
        <v>-33.919354838709552</v>
      </c>
      <c r="R160" s="313">
        <f>O160/L160</f>
        <v>0.81909677419354909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0</v>
      </c>
      <c r="AF160" s="104">
        <f t="shared" si="69"/>
        <v>35.806451612904539</v>
      </c>
      <c r="AG160" s="169">
        <f t="shared" si="70"/>
        <v>1.0238709677419364</v>
      </c>
      <c r="AH160" s="896"/>
    </row>
    <row r="161" spans="1:34" ht="19.2" customHeight="1">
      <c r="A161" s="893" t="s">
        <v>1239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1698</v>
      </c>
      <c r="H161" s="116">
        <f t="shared" ref="H161:H170" si="125">F161*G161</f>
        <v>51160.74</v>
      </c>
      <c r="I161" s="705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5" si="126">G161/W161*60</f>
        <v>1095.4838709677415</v>
      </c>
      <c r="O161" s="118">
        <f t="shared" ref="O161:O165" si="127">N161/M161</f>
        <v>60.860215053763419</v>
      </c>
      <c r="P161" s="84">
        <f t="shared" si="123"/>
        <v>0</v>
      </c>
      <c r="Q161" s="119">
        <f t="shared" si="124"/>
        <v>-5.8064516129032526</v>
      </c>
      <c r="R161" s="706">
        <f t="shared" ref="R161:R165" si="128">O161/L161</f>
        <v>0.91290322580645122</v>
      </c>
      <c r="S161" s="894">
        <f>R173</f>
        <v>0.92804689529336415</v>
      </c>
      <c r="T161" s="80">
        <v>0.16666666666666666</v>
      </c>
      <c r="U161" s="80">
        <v>0.23125000000000001</v>
      </c>
      <c r="V161" s="705">
        <v>5</v>
      </c>
      <c r="W161" s="120">
        <f t="shared" ref="W161:W172" si="129">(U161-T161)*24*60</f>
        <v>93.000000000000028</v>
      </c>
      <c r="X161" s="126"/>
      <c r="Y161" s="126"/>
      <c r="Z161" s="84"/>
      <c r="AA161" s="84"/>
      <c r="AB161" s="895"/>
      <c r="AC161" s="895"/>
      <c r="AD161" s="705">
        <v>1</v>
      </c>
      <c r="AE161" s="705"/>
      <c r="AF161" s="84">
        <f t="shared" si="69"/>
        <v>-104.5161290322585</v>
      </c>
      <c r="AG161" s="706">
        <f t="shared" si="70"/>
        <v>0.91290322580645122</v>
      </c>
      <c r="AH161" s="894">
        <f>AG173</f>
        <v>0.93027906025669338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2533</v>
      </c>
      <c r="H162" s="116">
        <f t="shared" si="125"/>
        <v>86704.59</v>
      </c>
      <c r="I162" s="705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2202.608695652174</v>
      </c>
      <c r="O162" s="118">
        <f t="shared" si="127"/>
        <v>169.4314381270903</v>
      </c>
      <c r="P162" s="84">
        <f t="shared" si="123"/>
        <v>0</v>
      </c>
      <c r="Q162" s="119">
        <f t="shared" si="124"/>
        <v>-3.6454849498327633</v>
      </c>
      <c r="R162" s="706">
        <f t="shared" si="128"/>
        <v>0.97893719806763291</v>
      </c>
      <c r="S162" s="894"/>
      <c r="T162" s="80">
        <v>0.24652777777777779</v>
      </c>
      <c r="U162" s="80">
        <v>0.29444444444444445</v>
      </c>
      <c r="V162" s="705">
        <v>22</v>
      </c>
      <c r="W162" s="120">
        <f t="shared" si="129"/>
        <v>69</v>
      </c>
      <c r="X162" s="126">
        <v>0.23611111111111113</v>
      </c>
      <c r="Y162" s="126">
        <v>0.24583333333333335</v>
      </c>
      <c r="Z162" s="84"/>
      <c r="AA162" s="84"/>
      <c r="AB162" s="895"/>
      <c r="AC162" s="895"/>
      <c r="AD162" s="705"/>
      <c r="AE162" s="705"/>
      <c r="AF162" s="84">
        <f t="shared" si="69"/>
        <v>-47.391304347826008</v>
      </c>
      <c r="AG162" s="706">
        <f t="shared" si="70"/>
        <v>0.97893719806763291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2919</v>
      </c>
      <c r="H163" s="116">
        <f t="shared" si="125"/>
        <v>99917.37</v>
      </c>
      <c r="I163" s="705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2162.2222222222213</v>
      </c>
      <c r="O163" s="118">
        <f t="shared" si="127"/>
        <v>196.56565656565647</v>
      </c>
      <c r="P163" s="84">
        <f t="shared" si="123"/>
        <v>0</v>
      </c>
      <c r="Q163" s="119">
        <f t="shared" si="124"/>
        <v>-7.9797979797980645</v>
      </c>
      <c r="R163" s="706">
        <f t="shared" si="128"/>
        <v>0.96098765432098721</v>
      </c>
      <c r="S163" s="894"/>
      <c r="T163" s="80">
        <v>0.29791666666666666</v>
      </c>
      <c r="U163" s="80">
        <v>0.35416666666666669</v>
      </c>
      <c r="V163" s="705">
        <v>5</v>
      </c>
      <c r="W163" s="120">
        <f t="shared" si="129"/>
        <v>81.000000000000028</v>
      </c>
      <c r="X163" s="126"/>
      <c r="Y163" s="126"/>
      <c r="Z163" s="84"/>
      <c r="AA163" s="84"/>
      <c r="AB163" s="895"/>
      <c r="AC163" s="895"/>
      <c r="AD163" s="705"/>
      <c r="AE163" s="705"/>
      <c r="AF163" s="84">
        <f t="shared" si="69"/>
        <v>-87.777777777778738</v>
      </c>
      <c r="AG163" s="706">
        <f t="shared" si="70"/>
        <v>0.96098765432098721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3867.5</v>
      </c>
      <c r="H164" s="116">
        <f t="shared" si="125"/>
        <v>140815.67499999999</v>
      </c>
      <c r="I164" s="705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2495.161290322581</v>
      </c>
      <c r="O164" s="118">
        <f t="shared" si="127"/>
        <v>249.51612903225811</v>
      </c>
      <c r="P164" s="84">
        <f t="shared" si="123"/>
        <v>0</v>
      </c>
      <c r="Q164" s="119">
        <f t="shared" si="124"/>
        <v>-27.383870967741871</v>
      </c>
      <c r="R164" s="706">
        <f t="shared" si="128"/>
        <v>0.90110555807966097</v>
      </c>
      <c r="S164" s="894"/>
      <c r="T164" s="80">
        <v>0.35833333333333334</v>
      </c>
      <c r="U164" s="80">
        <v>0.42291666666666666</v>
      </c>
      <c r="V164" s="705">
        <v>6</v>
      </c>
      <c r="W164" s="120">
        <f t="shared" si="129"/>
        <v>92.999999999999986</v>
      </c>
      <c r="X164" s="126"/>
      <c r="Y164" s="126"/>
      <c r="Z164" s="84"/>
      <c r="AA164" s="84"/>
      <c r="AB164" s="895"/>
      <c r="AC164" s="895"/>
      <c r="AD164" s="705"/>
      <c r="AE164" s="705"/>
      <c r="AF164" s="84">
        <f>N164-K164</f>
        <v>-273.83870967741905</v>
      </c>
      <c r="AG164" s="706">
        <f>N164/K164</f>
        <v>0.90110555807966086</v>
      </c>
      <c r="AH164" s="894"/>
    </row>
    <row r="165" spans="1:34" ht="19.2" customHeight="1">
      <c r="A165" s="893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2082.5</v>
      </c>
      <c r="H165" s="116">
        <f t="shared" si="125"/>
        <v>75823.824999999997</v>
      </c>
      <c r="I165" s="705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2499.0000000000009</v>
      </c>
      <c r="O165" s="118">
        <f t="shared" si="127"/>
        <v>249.90000000000009</v>
      </c>
      <c r="P165" s="84">
        <f t="shared" si="123"/>
        <v>0</v>
      </c>
      <c r="Q165" s="119">
        <f t="shared" si="124"/>
        <v>-26.999999999999886</v>
      </c>
      <c r="R165" s="706">
        <f t="shared" si="128"/>
        <v>0.9024918743228606</v>
      </c>
      <c r="S165" s="894"/>
      <c r="T165" s="80">
        <v>0.46458333333333329</v>
      </c>
      <c r="U165" s="80">
        <v>0.4993055555555555</v>
      </c>
      <c r="V165" s="705">
        <v>7</v>
      </c>
      <c r="W165" s="120">
        <f t="shared" si="129"/>
        <v>49.999999999999986</v>
      </c>
      <c r="X165" s="126"/>
      <c r="Y165" s="126"/>
      <c r="Z165" s="84"/>
      <c r="AA165" s="84"/>
      <c r="AB165" s="895"/>
      <c r="AC165" s="895"/>
      <c r="AD165" s="705"/>
      <c r="AE165" s="705"/>
      <c r="AF165" s="84">
        <f>N165-K165</f>
        <v>-269.99999999999909</v>
      </c>
      <c r="AG165" s="706">
        <f>N165/K165</f>
        <v>0.9024918743228606</v>
      </c>
      <c r="AH165" s="894"/>
    </row>
    <row r="166" spans="1:34" ht="19.2" customHeight="1">
      <c r="A166" s="893"/>
      <c r="B166" s="156">
        <v>0</v>
      </c>
      <c r="C166" s="156"/>
      <c r="D166" s="113"/>
      <c r="E166" s="114"/>
      <c r="F166" s="170" t="s">
        <v>161</v>
      </c>
      <c r="G166" s="85"/>
      <c r="H166" s="116">
        <f t="shared" si="125"/>
        <v>0</v>
      </c>
      <c r="I166" s="705"/>
      <c r="J166" s="129"/>
      <c r="K166" s="85"/>
      <c r="L166" s="118"/>
      <c r="M166" s="129"/>
      <c r="N166" s="85"/>
      <c r="O166" s="118"/>
      <c r="P166" s="84"/>
      <c r="Q166" s="119"/>
      <c r="R166" s="706"/>
      <c r="S166" s="894"/>
      <c r="T166" s="80"/>
      <c r="U166" s="80"/>
      <c r="V166" s="705"/>
      <c r="W166" s="120">
        <f t="shared" si="129"/>
        <v>0</v>
      </c>
      <c r="X166" s="126"/>
      <c r="Y166" s="126"/>
      <c r="Z166" s="84"/>
      <c r="AA166" s="84"/>
      <c r="AB166" s="895"/>
      <c r="AC166" s="895"/>
      <c r="AD166" s="705"/>
      <c r="AE166" s="705"/>
      <c r="AF166" s="84">
        <f>N166-K166</f>
        <v>0</v>
      </c>
      <c r="AG166" s="706" t="e">
        <f>N166/K166</f>
        <v>#DIV/0!</v>
      </c>
      <c r="AH166" s="894"/>
    </row>
    <row r="167" spans="1:34" ht="19.2" customHeight="1">
      <c r="A167" s="893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5"/>
        <v>0</v>
      </c>
      <c r="I167" s="705"/>
      <c r="J167" s="129"/>
      <c r="K167" s="85"/>
      <c r="L167" s="118"/>
      <c r="M167" s="129"/>
      <c r="N167" s="85"/>
      <c r="O167" s="118"/>
      <c r="P167" s="84"/>
      <c r="Q167" s="119"/>
      <c r="R167" s="706"/>
      <c r="S167" s="894"/>
      <c r="T167" s="80"/>
      <c r="U167" s="80"/>
      <c r="V167" s="705"/>
      <c r="W167" s="120">
        <f t="shared" si="129"/>
        <v>0</v>
      </c>
      <c r="X167" s="126"/>
      <c r="Y167" s="126"/>
      <c r="Z167" s="84"/>
      <c r="AA167" s="84"/>
      <c r="AB167" s="895"/>
      <c r="AC167" s="895"/>
      <c r="AD167" s="705"/>
      <c r="AE167" s="705"/>
      <c r="AF167" s="84">
        <f t="shared" si="69"/>
        <v>0</v>
      </c>
      <c r="AG167" s="706" t="e">
        <f t="shared" si="70"/>
        <v>#DIV/0!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705"/>
      <c r="J168" s="129"/>
      <c r="K168" s="85"/>
      <c r="L168" s="118"/>
      <c r="M168" s="129"/>
      <c r="N168" s="85"/>
      <c r="O168" s="118"/>
      <c r="P168" s="84"/>
      <c r="Q168" s="119"/>
      <c r="R168" s="706"/>
      <c r="S168" s="894"/>
      <c r="T168" s="80"/>
      <c r="U168" s="80"/>
      <c r="V168" s="705"/>
      <c r="W168" s="120">
        <f t="shared" si="129"/>
        <v>0</v>
      </c>
      <c r="X168" s="126"/>
      <c r="Y168" s="126"/>
      <c r="Z168" s="84"/>
      <c r="AA168" s="84"/>
      <c r="AB168" s="895"/>
      <c r="AC168" s="895"/>
      <c r="AD168" s="705"/>
      <c r="AE168" s="705"/>
      <c r="AF168" s="84">
        <f t="shared" si="69"/>
        <v>0</v>
      </c>
      <c r="AG168" s="706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705"/>
      <c r="J169" s="129"/>
      <c r="K169" s="85"/>
      <c r="L169" s="118"/>
      <c r="M169" s="129"/>
      <c r="N169" s="85"/>
      <c r="O169" s="118"/>
      <c r="P169" s="84"/>
      <c r="Q169" s="119"/>
      <c r="R169" s="706"/>
      <c r="S169" s="894"/>
      <c r="T169" s="80"/>
      <c r="U169" s="80"/>
      <c r="V169" s="705"/>
      <c r="W169" s="120">
        <f t="shared" si="129"/>
        <v>0</v>
      </c>
      <c r="X169" s="126"/>
      <c r="Y169" s="126"/>
      <c r="Z169" s="84"/>
      <c r="AA169" s="84"/>
      <c r="AB169" s="895"/>
      <c r="AC169" s="895"/>
      <c r="AD169" s="705"/>
      <c r="AE169" s="705"/>
      <c r="AF169" s="84">
        <f t="shared" si="69"/>
        <v>0</v>
      </c>
      <c r="AG169" s="706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705"/>
      <c r="J170" s="129"/>
      <c r="K170" s="85"/>
      <c r="L170" s="118"/>
      <c r="M170" s="129"/>
      <c r="N170" s="85"/>
      <c r="O170" s="118"/>
      <c r="P170" s="84"/>
      <c r="Q170" s="119"/>
      <c r="R170" s="706"/>
      <c r="S170" s="894"/>
      <c r="T170" s="80"/>
      <c r="U170" s="80"/>
      <c r="V170" s="705"/>
      <c r="W170" s="120">
        <f t="shared" si="129"/>
        <v>0</v>
      </c>
      <c r="X170" s="126"/>
      <c r="Y170" s="126"/>
      <c r="Z170" s="84"/>
      <c r="AA170" s="84"/>
      <c r="AB170" s="895"/>
      <c r="AC170" s="895"/>
      <c r="AD170" s="705"/>
      <c r="AE170" s="705"/>
      <c r="AF170" s="84">
        <f t="shared" si="69"/>
        <v>0</v>
      </c>
      <c r="AG170" s="706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705"/>
      <c r="J171" s="129"/>
      <c r="K171" s="85"/>
      <c r="L171" s="118"/>
      <c r="M171" s="129"/>
      <c r="N171" s="85"/>
      <c r="O171" s="118"/>
      <c r="P171" s="84"/>
      <c r="Q171" s="119"/>
      <c r="R171" s="706"/>
      <c r="S171" s="894"/>
      <c r="T171" s="80"/>
      <c r="U171" s="80"/>
      <c r="V171" s="705"/>
      <c r="W171" s="120">
        <f t="shared" si="129"/>
        <v>0</v>
      </c>
      <c r="X171" s="126"/>
      <c r="Y171" s="126"/>
      <c r="Z171" s="84"/>
      <c r="AA171" s="84"/>
      <c r="AB171" s="895"/>
      <c r="AC171" s="895"/>
      <c r="AD171" s="705"/>
      <c r="AE171" s="705"/>
      <c r="AF171" s="84"/>
      <c r="AG171" s="706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705"/>
      <c r="J172" s="129"/>
      <c r="K172" s="85"/>
      <c r="L172" s="118"/>
      <c r="M172" s="129"/>
      <c r="N172" s="85"/>
      <c r="O172" s="118"/>
      <c r="P172" s="84"/>
      <c r="Q172" s="119"/>
      <c r="R172" s="706"/>
      <c r="S172" s="894"/>
      <c r="T172" s="80"/>
      <c r="U172" s="80"/>
      <c r="V172" s="705"/>
      <c r="W172" s="120">
        <f t="shared" si="129"/>
        <v>0</v>
      </c>
      <c r="X172" s="126"/>
      <c r="Y172" s="126"/>
      <c r="Z172" s="84"/>
      <c r="AA172" s="84"/>
      <c r="AB172" s="895"/>
      <c r="AC172" s="895"/>
      <c r="AD172" s="705"/>
      <c r="AE172" s="705"/>
      <c r="AF172" s="84"/>
      <c r="AG172" s="706"/>
      <c r="AH172" s="894"/>
    </row>
    <row r="173" spans="1:34" ht="19.2" customHeight="1">
      <c r="A173" s="893"/>
      <c r="B173" s="156">
        <v>0</v>
      </c>
      <c r="C173" s="132" t="s">
        <v>1240</v>
      </c>
      <c r="D173" s="891" t="s">
        <v>1215</v>
      </c>
      <c r="E173" s="891"/>
      <c r="F173" s="133"/>
      <c r="G173" s="103"/>
      <c r="H173" s="134"/>
      <c r="I173" s="135"/>
      <c r="J173" s="103">
        <v>12.4</v>
      </c>
      <c r="K173" s="103">
        <v>2247.6</v>
      </c>
      <c r="L173" s="136">
        <v>199.61780885780882</v>
      </c>
      <c r="M173" s="103">
        <f t="shared" ref="M173:O173" si="130">AVERAGE(M161:M172)</f>
        <v>12.4</v>
      </c>
      <c r="N173" s="103">
        <f t="shared" si="130"/>
        <v>2090.8952158329439</v>
      </c>
      <c r="O173" s="136">
        <f t="shared" si="130"/>
        <v>185.25468775575368</v>
      </c>
      <c r="P173" s="84">
        <f>M173-J173</f>
        <v>0</v>
      </c>
      <c r="Q173" s="119">
        <f>O173-L173</f>
        <v>-14.363121102055146</v>
      </c>
      <c r="R173" s="137">
        <f>O173/L173</f>
        <v>0.92804689529336415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1</v>
      </c>
      <c r="AE173" s="139">
        <f>SUM(AE161:AE172)</f>
        <v>0</v>
      </c>
      <c r="AF173" s="84">
        <f t="shared" si="69"/>
        <v>-156.704784167056</v>
      </c>
      <c r="AG173" s="706">
        <f t="shared" si="70"/>
        <v>0.93027906025669338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Y35" sqref="Y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1364</v>
      </c>
      <c r="E3" s="827"/>
      <c r="F3" s="816" t="s">
        <v>2</v>
      </c>
      <c r="G3" s="777"/>
      <c r="H3" s="828">
        <v>305408</v>
      </c>
      <c r="I3" s="829"/>
      <c r="J3" s="816" t="s">
        <v>3</v>
      </c>
      <c r="K3" s="777"/>
      <c r="L3" s="821">
        <v>9526522.4386581294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437.71546587127602</v>
      </c>
      <c r="G6" s="818"/>
      <c r="H6" s="796">
        <f>AVERAGE(D13:P13,Q13)</f>
        <v>140.56979850527088</v>
      </c>
      <c r="I6" s="797"/>
      <c r="J6" s="796">
        <f>AVERAGE(D30:F30,G30:H30)</f>
        <v>815.38442899762242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12</v>
      </c>
      <c r="Q6" s="785">
        <v>9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381.71692649598617</v>
      </c>
      <c r="G7" s="789"/>
      <c r="H7" s="790">
        <f>AVERAGE(D14:P14,Q14)</f>
        <v>128.35303350079761</v>
      </c>
      <c r="I7" s="791"/>
      <c r="J7" s="790">
        <f>AVERAGE(D31:F31,G31:H31)</f>
        <v>721.20192745853058</v>
      </c>
      <c r="K7" s="791"/>
      <c r="L7" s="792">
        <f>AVERAGE(J31:M31)</f>
        <v>844.13430077596547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0.88867367367704775</v>
      </c>
      <c r="G8" s="795"/>
      <c r="H8" s="794">
        <f>AVERAGE(D15:O15,P15:Q15)</f>
        <v>0.90835309807143461</v>
      </c>
      <c r="I8" s="795"/>
      <c r="J8" s="794">
        <f>AVERAGE(D32:F32,G32:H32)</f>
        <v>0.87303730975348071</v>
      </c>
      <c r="K8" s="795"/>
      <c r="L8" s="794">
        <f>AVERAGE(J32:M32)</f>
        <v>0.83934114320115283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138.17776702786378</v>
      </c>
      <c r="E13" s="18">
        <v>103.85186741363214</v>
      </c>
      <c r="F13" s="18">
        <v>214.57820569952924</v>
      </c>
      <c r="G13" s="18">
        <v>281.61904761904759</v>
      </c>
      <c r="H13" s="18">
        <v>232.14285714285714</v>
      </c>
      <c r="I13" s="18">
        <v>83.401592215833702</v>
      </c>
      <c r="J13" s="18">
        <v>111.02407980736153</v>
      </c>
      <c r="K13" s="18">
        <v>78.405102830605941</v>
      </c>
      <c r="L13" s="18">
        <v>113.69285046094257</v>
      </c>
      <c r="M13" s="18">
        <v>81.682983500417706</v>
      </c>
      <c r="N13" s="18">
        <v>84.567050796926949</v>
      </c>
      <c r="O13" s="18">
        <v>98.303571428571416</v>
      </c>
      <c r="P13" s="18">
        <v>196.53020313020309</v>
      </c>
      <c r="Q13" s="20">
        <v>150</v>
      </c>
    </row>
    <row r="14" spans="2:17" ht="39.9" customHeight="1">
      <c r="B14" s="769"/>
      <c r="C14" s="13" t="s">
        <v>60</v>
      </c>
      <c r="D14" s="18">
        <v>124.11936008222726</v>
      </c>
      <c r="E14" s="18">
        <v>91.713299402977668</v>
      </c>
      <c r="F14" s="18">
        <v>190.71635884122688</v>
      </c>
      <c r="G14" s="18">
        <v>249.36606062168454</v>
      </c>
      <c r="H14" s="18">
        <v>223.64524587341739</v>
      </c>
      <c r="I14" s="18">
        <v>74.673918459216026</v>
      </c>
      <c r="J14" s="18">
        <v>91.52581358176036</v>
      </c>
      <c r="K14" s="18">
        <v>66.795478990609311</v>
      </c>
      <c r="L14" s="18">
        <v>103.82129761803472</v>
      </c>
      <c r="M14" s="18">
        <v>77.818466691621794</v>
      </c>
      <c r="N14" s="18">
        <v>77.955387144498644</v>
      </c>
      <c r="O14" s="18">
        <v>85.154315883887847</v>
      </c>
      <c r="P14" s="18">
        <v>184.95004157757975</v>
      </c>
      <c r="Q14" s="8">
        <v>154.68742424242436</v>
      </c>
    </row>
    <row r="15" spans="2:17" ht="39.9" customHeight="1">
      <c r="B15" s="770"/>
      <c r="C15" s="28" t="s">
        <v>61</v>
      </c>
      <c r="D15" s="9">
        <f t="shared" ref="D15:Q15" si="0">D14/D13</f>
        <v>0.89825854587155385</v>
      </c>
      <c r="E15" s="9">
        <f t="shared" si="0"/>
        <v>0.88311651669865787</v>
      </c>
      <c r="F15" s="9">
        <f t="shared" si="0"/>
        <v>0.88879650297889168</v>
      </c>
      <c r="G15" s="9">
        <f t="shared" si="0"/>
        <v>0.88547299172393912</v>
      </c>
      <c r="H15" s="9">
        <f t="shared" si="0"/>
        <v>0.9633949053008749</v>
      </c>
      <c r="I15" s="9">
        <f t="shared" si="0"/>
        <v>0.89535363145068669</v>
      </c>
      <c r="J15" s="9">
        <f t="shared" si="0"/>
        <v>0.82437804249823354</v>
      </c>
      <c r="K15" s="9">
        <f t="shared" si="0"/>
        <v>0.8519277008656031</v>
      </c>
      <c r="L15" s="9">
        <f t="shared" si="0"/>
        <v>0.9131734950536835</v>
      </c>
      <c r="M15" s="9">
        <f t="shared" si="0"/>
        <v>0.95268883868846255</v>
      </c>
      <c r="N15" s="9">
        <f t="shared" si="0"/>
        <v>0.92181749759365428</v>
      </c>
      <c r="O15" s="9">
        <f t="shared" si="0"/>
        <v>0.86623827238832329</v>
      </c>
      <c r="P15" s="30">
        <f t="shared" si="0"/>
        <v>0.94107693693802696</v>
      </c>
      <c r="Q15" s="10">
        <f t="shared" si="0"/>
        <v>1.0312494949494957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0.16666666666666666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0.3576388888888889</v>
      </c>
    </row>
    <row r="17" spans="2:23" ht="22.8" customHeight="1">
      <c r="B17" s="772"/>
      <c r="C17" s="28" t="s">
        <v>36</v>
      </c>
      <c r="D17" s="11">
        <v>0.71874999999999978</v>
      </c>
      <c r="E17" s="11">
        <v>0.60694444444444429</v>
      </c>
      <c r="F17" s="11">
        <v>0.65138888888888891</v>
      </c>
      <c r="G17" s="11">
        <v>0.67916666666666659</v>
      </c>
      <c r="H17" s="11">
        <v>0.68819444444444444</v>
      </c>
      <c r="I17" s="11">
        <v>0.77638888888888868</v>
      </c>
      <c r="J17" s="11">
        <v>0.78472222222222199</v>
      </c>
      <c r="K17" s="11">
        <v>0.71874999999999978</v>
      </c>
      <c r="L17" s="11">
        <v>0.94027777777777755</v>
      </c>
      <c r="M17" s="11">
        <v>0.99374999999999991</v>
      </c>
      <c r="N17" s="11">
        <v>0.94930555555555551</v>
      </c>
      <c r="O17" s="21">
        <v>0.77916666666666667</v>
      </c>
      <c r="P17" s="11">
        <v>0.61319444444444438</v>
      </c>
      <c r="Q17" s="31">
        <v>0.66666666666666663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>
        <v>1</v>
      </c>
      <c r="I20" s="33">
        <v>1</v>
      </c>
      <c r="J20" s="33" t="s">
        <v>15</v>
      </c>
      <c r="K20" s="33">
        <v>1</v>
      </c>
      <c r="L20" s="33">
        <v>1</v>
      </c>
      <c r="M20" s="33">
        <v>1</v>
      </c>
      <c r="N20" s="33">
        <v>2</v>
      </c>
      <c r="O20" s="33">
        <v>3</v>
      </c>
      <c r="P20" s="33" t="s">
        <v>15</v>
      </c>
      <c r="Q20" s="34"/>
    </row>
    <row r="21" spans="2:23" ht="22.8" customHeight="1">
      <c r="B21" s="776"/>
      <c r="C21" s="32" t="s">
        <v>66</v>
      </c>
      <c r="D21" s="33" t="s">
        <v>15</v>
      </c>
      <c r="E21" s="33">
        <v>1</v>
      </c>
      <c r="F21" s="33" t="s">
        <v>15</v>
      </c>
      <c r="G21" s="33">
        <v>2</v>
      </c>
      <c r="H21" s="33" t="s">
        <v>15</v>
      </c>
      <c r="I21" s="33">
        <v>1</v>
      </c>
      <c r="J21" s="33">
        <v>1</v>
      </c>
      <c r="K21" s="33">
        <v>1</v>
      </c>
      <c r="L21" s="33">
        <v>1</v>
      </c>
      <c r="M21" s="33" t="s">
        <v>15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754" t="s">
        <v>67</v>
      </c>
      <c r="C22" s="777"/>
      <c r="D22" s="35">
        <v>18.75</v>
      </c>
      <c r="E22" s="35">
        <v>17.571428571428573</v>
      </c>
      <c r="F22" s="35">
        <v>12.375</v>
      </c>
      <c r="G22" s="35">
        <v>7.333333333333333</v>
      </c>
      <c r="H22" s="35">
        <v>6.5</v>
      </c>
      <c r="I22" s="35">
        <v>17.857142857142858</v>
      </c>
      <c r="J22" s="35">
        <v>16</v>
      </c>
      <c r="K22" s="35">
        <v>18.285714285714285</v>
      </c>
      <c r="L22" s="35">
        <v>15.125</v>
      </c>
      <c r="M22" s="35">
        <v>18.75</v>
      </c>
      <c r="N22" s="35">
        <v>17.555555555555557</v>
      </c>
      <c r="O22" s="35">
        <v>16.5</v>
      </c>
      <c r="P22" s="35">
        <v>12.285714285714286</v>
      </c>
      <c r="Q22" s="36">
        <v>10.75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69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222.22222222222223</v>
      </c>
      <c r="E30" s="695">
        <v>916.66666666666663</v>
      </c>
      <c r="F30" s="18">
        <v>853.44827586206895</v>
      </c>
      <c r="G30" s="18">
        <v>939.13043478260863</v>
      </c>
      <c r="H30" s="694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179.97222222222223</v>
      </c>
      <c r="E31" s="7">
        <v>822.83654983732595</v>
      </c>
      <c r="F31" s="7">
        <v>754.59194154327042</v>
      </c>
      <c r="G31" s="7">
        <v>832.32162698412606</v>
      </c>
      <c r="H31" s="694">
        <v>1016.2872967057081</v>
      </c>
      <c r="I31" s="403">
        <v>0</v>
      </c>
      <c r="J31" s="7">
        <v>757.32777777777665</v>
      </c>
      <c r="K31" s="7">
        <v>807.88935185185176</v>
      </c>
      <c r="L31" s="7">
        <v>863.95840823756885</v>
      </c>
      <c r="M31" s="8">
        <v>947.36166523666509</v>
      </c>
      <c r="N31" s="27"/>
      <c r="O31" s="27"/>
      <c r="P31" s="27"/>
      <c r="Q31" s="27"/>
    </row>
    <row r="32" spans="2:23" ht="39.9" customHeight="1">
      <c r="B32" s="770"/>
      <c r="C32" s="693" t="s">
        <v>61</v>
      </c>
      <c r="D32" s="44">
        <f t="shared" ref="D32:M32" si="1">D31/D30</f>
        <v>0.80987500000000001</v>
      </c>
      <c r="E32" s="9">
        <f t="shared" si="1"/>
        <v>0.89763987254981015</v>
      </c>
      <c r="F32" s="9">
        <f t="shared" si="1"/>
        <v>0.88416833554565022</v>
      </c>
      <c r="G32" s="9">
        <f t="shared" si="1"/>
        <v>0.88626839910346766</v>
      </c>
      <c r="H32" s="9">
        <f t="shared" si="1"/>
        <v>0.88723494156847527</v>
      </c>
      <c r="I32" s="43">
        <f t="shared" si="1"/>
        <v>0</v>
      </c>
      <c r="J32" s="9">
        <f t="shared" si="1"/>
        <v>0.80322643097642976</v>
      </c>
      <c r="K32" s="9">
        <f t="shared" si="1"/>
        <v>0.85685234287317602</v>
      </c>
      <c r="L32" s="9">
        <f t="shared" si="1"/>
        <v>0.86395840823756886</v>
      </c>
      <c r="M32" s="10">
        <f t="shared" si="1"/>
        <v>0.83332739071743689</v>
      </c>
      <c r="N32" s="27"/>
      <c r="O32" s="27"/>
      <c r="P32" s="27"/>
      <c r="Q32" s="27"/>
    </row>
    <row r="33" spans="2:17" ht="28.8" customHeight="1">
      <c r="B33" s="771" t="s">
        <v>62</v>
      </c>
      <c r="C33" s="693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3127.5000000000109</v>
      </c>
      <c r="H33" s="31">
        <v>0.18055555555555555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693" t="s">
        <v>36</v>
      </c>
      <c r="D34" s="45">
        <v>0.35416666666666669</v>
      </c>
      <c r="E34" s="11">
        <v>0.37361111111111112</v>
      </c>
      <c r="F34" s="11">
        <v>0.30763888888888891</v>
      </c>
      <c r="G34" s="11">
        <v>1046.3999999999971</v>
      </c>
      <c r="H34" s="31">
        <v>0.48055555555555557</v>
      </c>
      <c r="I34" s="22">
        <v>0</v>
      </c>
      <c r="J34" s="11">
        <v>0.8027777777777777</v>
      </c>
      <c r="K34" s="11">
        <v>0.96875</v>
      </c>
      <c r="L34" s="11">
        <v>1.0034722222222221</v>
      </c>
      <c r="M34" s="12">
        <v>1.1513888888888888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0" zoomScale="80" zoomScaleNormal="80" workbookViewId="0">
      <selection activeCell="W59" sqref="W5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1353</v>
      </c>
      <c r="B1" s="320"/>
      <c r="C1" s="321"/>
      <c r="D1" s="322" t="s">
        <v>1183</v>
      </c>
      <c r="E1" s="323">
        <f>SUM(G5:G124)</f>
        <v>120603</v>
      </c>
      <c r="F1" s="324" t="s">
        <v>3</v>
      </c>
      <c r="G1" s="325">
        <f>SUM(H5:H124)</f>
        <v>2216210.0741558443</v>
      </c>
      <c r="H1" s="326" t="s">
        <v>1354</v>
      </c>
      <c r="I1" s="327">
        <f>+J16+J64+J24+J38+J51+J81+J100+J91+J57+J124+J111</f>
        <v>48.81666666666667</v>
      </c>
      <c r="J1" s="871" t="s">
        <v>1355</v>
      </c>
      <c r="K1" s="872"/>
      <c r="L1" s="873"/>
      <c r="M1" s="871" t="s">
        <v>1185</v>
      </c>
      <c r="N1" s="872"/>
      <c r="O1" s="872"/>
      <c r="P1" s="872"/>
      <c r="Q1" s="872"/>
      <c r="R1" s="873"/>
    </row>
    <row r="2" spans="1:18" ht="26.25" customHeight="1" thickBot="1">
      <c r="A2" s="877" t="s">
        <v>1247</v>
      </c>
      <c r="B2" s="878"/>
      <c r="C2" s="329"/>
      <c r="D2" s="698" t="s">
        <v>1193</v>
      </c>
      <c r="E2" s="330">
        <f>AVERAGE(L16,L24,L38,L51,L100,L111,L91)</f>
        <v>620.18052510177711</v>
      </c>
      <c r="F2" s="331" t="s">
        <v>80</v>
      </c>
      <c r="G2" s="332">
        <f>G1/E1</f>
        <v>18.376077495218563</v>
      </c>
      <c r="H2" s="333" t="s">
        <v>1356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1195</v>
      </c>
      <c r="B3" s="881" t="s">
        <v>1357</v>
      </c>
      <c r="C3" s="700"/>
      <c r="D3" s="882" t="s">
        <v>1197</v>
      </c>
      <c r="E3" s="882"/>
      <c r="F3" s="883" t="s">
        <v>83</v>
      </c>
      <c r="G3" s="884" t="s">
        <v>1358</v>
      </c>
      <c r="H3" s="885" t="s">
        <v>1359</v>
      </c>
      <c r="I3" s="886" t="s">
        <v>1198</v>
      </c>
      <c r="J3" s="859" t="s">
        <v>1200</v>
      </c>
      <c r="K3" s="861" t="s">
        <v>1199</v>
      </c>
      <c r="L3" s="863" t="s">
        <v>1193</v>
      </c>
      <c r="M3" s="888" t="s">
        <v>88</v>
      </c>
      <c r="N3" s="888"/>
      <c r="O3" s="859" t="s">
        <v>168</v>
      </c>
      <c r="P3" s="889" t="s">
        <v>1203</v>
      </c>
      <c r="Q3" s="859" t="s">
        <v>1204</v>
      </c>
      <c r="R3" s="859"/>
    </row>
    <row r="4" spans="1:18" ht="15.75" customHeight="1">
      <c r="A4" s="880"/>
      <c r="B4" s="881"/>
      <c r="C4" s="700"/>
      <c r="D4" s="882"/>
      <c r="E4" s="882"/>
      <c r="F4" s="883"/>
      <c r="G4" s="884"/>
      <c r="H4" s="885"/>
      <c r="I4" s="887"/>
      <c r="J4" s="860"/>
      <c r="K4" s="862"/>
      <c r="L4" s="864"/>
      <c r="M4" s="697" t="s">
        <v>90</v>
      </c>
      <c r="N4" s="697" t="s">
        <v>91</v>
      </c>
      <c r="O4" s="860"/>
      <c r="P4" s="890"/>
      <c r="Q4" s="335" t="s">
        <v>1208</v>
      </c>
      <c r="R4" s="335" t="s">
        <v>1360</v>
      </c>
    </row>
    <row r="5" spans="1:18">
      <c r="A5" s="865" t="s">
        <v>1361</v>
      </c>
      <c r="B5" s="336" t="s">
        <v>189</v>
      </c>
      <c r="C5" s="336"/>
      <c r="D5" s="337" t="s">
        <v>169</v>
      </c>
      <c r="E5" s="338"/>
      <c r="F5" s="339">
        <v>25.64</v>
      </c>
      <c r="G5" s="415">
        <v>1355</v>
      </c>
      <c r="H5" s="340">
        <f>F5*G5</f>
        <v>34742.200000000004</v>
      </c>
      <c r="I5" s="702"/>
      <c r="J5" s="341">
        <v>10</v>
      </c>
      <c r="K5" s="342">
        <f t="shared" ref="K5:K8" si="0">G5/P5*60</f>
        <v>1478.1818181818192</v>
      </c>
      <c r="L5" s="343">
        <f t="shared" ref="L5:L8" si="1">K5/J5</f>
        <v>147.81818181818193</v>
      </c>
      <c r="M5" s="344">
        <v>0.3576388888888889</v>
      </c>
      <c r="N5" s="344">
        <v>0.39583333333333331</v>
      </c>
      <c r="O5" s="335">
        <v>5</v>
      </c>
      <c r="P5" s="704">
        <f t="shared" ref="P5:P8" si="2">(N5-M5)*24*60</f>
        <v>54.999999999999964</v>
      </c>
      <c r="Q5" s="345"/>
      <c r="R5" s="345"/>
    </row>
    <row r="6" spans="1:18">
      <c r="A6" s="865"/>
      <c r="B6" s="336" t="s">
        <v>165</v>
      </c>
      <c r="C6" s="336"/>
      <c r="D6" s="337" t="s">
        <v>1009</v>
      </c>
      <c r="E6" s="338"/>
      <c r="F6" s="339">
        <v>28.57</v>
      </c>
      <c r="G6" s="415">
        <v>1294</v>
      </c>
      <c r="H6" s="340">
        <f t="shared" ref="H6:H15" si="3">F6*G6</f>
        <v>36969.58</v>
      </c>
      <c r="I6" s="702"/>
      <c r="J6" s="341">
        <v>9</v>
      </c>
      <c r="K6" s="342">
        <f t="shared" si="0"/>
        <v>1552.8000000000031</v>
      </c>
      <c r="L6" s="343">
        <f t="shared" si="1"/>
        <v>172.53333333333367</v>
      </c>
      <c r="M6" s="344">
        <v>0.39930555555555558</v>
      </c>
      <c r="N6" s="344">
        <v>0.43402777777777773</v>
      </c>
      <c r="O6" s="335">
        <v>5</v>
      </c>
      <c r="P6" s="704">
        <f t="shared" si="2"/>
        <v>49.999999999999901</v>
      </c>
      <c r="Q6" s="335"/>
      <c r="R6" s="335"/>
    </row>
    <row r="7" spans="1:18">
      <c r="A7" s="865"/>
      <c r="B7" s="336" t="s">
        <v>189</v>
      </c>
      <c r="C7" s="336"/>
      <c r="D7" s="337" t="s">
        <v>170</v>
      </c>
      <c r="E7" s="338"/>
      <c r="F7" s="339">
        <v>29.85</v>
      </c>
      <c r="G7" s="415">
        <v>3752</v>
      </c>
      <c r="H7" s="340">
        <f t="shared" si="3"/>
        <v>111997.20000000001</v>
      </c>
      <c r="I7" s="702"/>
      <c r="J7" s="341">
        <v>12</v>
      </c>
      <c r="K7" s="342">
        <f t="shared" si="0"/>
        <v>1800.9599999999996</v>
      </c>
      <c r="L7" s="343">
        <f t="shared" si="1"/>
        <v>150.07999999999996</v>
      </c>
      <c r="M7" s="344">
        <v>0.5</v>
      </c>
      <c r="N7" s="344">
        <v>0.58680555555555558</v>
      </c>
      <c r="O7" s="335">
        <v>5</v>
      </c>
      <c r="P7" s="704">
        <f t="shared" si="2"/>
        <v>125.00000000000003</v>
      </c>
      <c r="Q7" s="345"/>
      <c r="R7" s="345"/>
    </row>
    <row r="8" spans="1:18">
      <c r="A8" s="865"/>
      <c r="B8" s="336" t="s">
        <v>189</v>
      </c>
      <c r="C8" s="336"/>
      <c r="D8" s="337" t="s">
        <v>171</v>
      </c>
      <c r="E8" s="338"/>
      <c r="F8" s="339">
        <v>29.52</v>
      </c>
      <c r="G8" s="415">
        <v>3263</v>
      </c>
      <c r="H8" s="340">
        <f t="shared" si="3"/>
        <v>96323.76</v>
      </c>
      <c r="I8" s="702"/>
      <c r="J8" s="341">
        <v>12</v>
      </c>
      <c r="K8" s="342">
        <f t="shared" si="0"/>
        <v>1779.8181818181829</v>
      </c>
      <c r="L8" s="343">
        <f t="shared" si="1"/>
        <v>148.3181818181819</v>
      </c>
      <c r="M8" s="344">
        <v>0.59027777777777779</v>
      </c>
      <c r="N8" s="344">
        <v>0.66666666666666663</v>
      </c>
      <c r="O8" s="335">
        <v>5</v>
      </c>
      <c r="P8" s="704">
        <f t="shared" si="2"/>
        <v>109.99999999999993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02"/>
      <c r="J9" s="341"/>
      <c r="K9" s="342"/>
      <c r="L9" s="343"/>
      <c r="M9" s="344"/>
      <c r="N9" s="344"/>
      <c r="O9" s="335"/>
      <c r="P9" s="704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02"/>
      <c r="J10" s="341"/>
      <c r="K10" s="342"/>
      <c r="L10" s="343"/>
      <c r="M10" s="344"/>
      <c r="N10" s="344"/>
      <c r="O10" s="335"/>
      <c r="P10" s="704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02"/>
      <c r="J11" s="341"/>
      <c r="K11" s="342"/>
      <c r="L11" s="343"/>
      <c r="M11" s="344"/>
      <c r="N11" s="344"/>
      <c r="O11" s="335"/>
      <c r="P11" s="704"/>
      <c r="Q11" s="345"/>
      <c r="R11" s="345"/>
    </row>
    <row r="12" spans="1:18">
      <c r="A12" s="866"/>
      <c r="B12" s="336">
        <v>0</v>
      </c>
      <c r="C12" s="701"/>
      <c r="D12" s="337"/>
      <c r="E12" s="338"/>
      <c r="F12" s="339" t="s">
        <v>161</v>
      </c>
      <c r="G12" s="699"/>
      <c r="H12" s="340">
        <f t="shared" si="3"/>
        <v>0</v>
      </c>
      <c r="I12" s="702"/>
      <c r="J12" s="341"/>
      <c r="K12" s="342"/>
      <c r="L12" s="343"/>
      <c r="M12" s="344"/>
      <c r="N12" s="344"/>
      <c r="O12" s="335"/>
      <c r="P12" s="704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02"/>
      <c r="J13" s="341"/>
      <c r="K13" s="342"/>
      <c r="L13" s="343"/>
      <c r="M13" s="344"/>
      <c r="N13" s="344"/>
      <c r="O13" s="335"/>
      <c r="P13" s="704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02"/>
      <c r="J14" s="341"/>
      <c r="K14" s="342"/>
      <c r="L14" s="343"/>
      <c r="M14" s="344"/>
      <c r="N14" s="344"/>
      <c r="O14" s="335"/>
      <c r="P14" s="704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02"/>
      <c r="J15" s="341"/>
      <c r="K15" s="342"/>
      <c r="L15" s="343"/>
      <c r="M15" s="344"/>
      <c r="N15" s="344"/>
      <c r="O15" s="335"/>
      <c r="P15" s="704"/>
      <c r="Q15" s="335"/>
      <c r="R15" s="335"/>
    </row>
    <row r="16" spans="1:18" ht="15.75" customHeight="1">
      <c r="A16" s="867"/>
      <c r="B16" s="336">
        <v>0</v>
      </c>
      <c r="C16" s="349" t="s">
        <v>1317</v>
      </c>
      <c r="D16" s="850" t="s">
        <v>1215</v>
      </c>
      <c r="E16" s="850"/>
      <c r="F16" s="350"/>
      <c r="G16" s="351"/>
      <c r="H16" s="352"/>
      <c r="I16" s="353"/>
      <c r="J16" s="354">
        <f>AVERAGE(J5:J15)</f>
        <v>10.75</v>
      </c>
      <c r="K16" s="354">
        <f>AVERAGE(K5:K15)</f>
        <v>1652.9400000000012</v>
      </c>
      <c r="L16" s="355">
        <f>AVERAGE(L5:L15)</f>
        <v>154.68742424242436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1318</v>
      </c>
      <c r="B17" s="336">
        <v>0</v>
      </c>
      <c r="C17" s="701"/>
      <c r="D17" s="337" t="s">
        <v>173</v>
      </c>
      <c r="E17" s="337"/>
      <c r="F17" s="339" t="s">
        <v>161</v>
      </c>
      <c r="G17" s="700">
        <v>3263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1631.5</v>
      </c>
      <c r="L17" s="343">
        <f>K17/J17</f>
        <v>181.27777777777777</v>
      </c>
      <c r="M17" s="344">
        <v>0.17013888888888887</v>
      </c>
      <c r="N17" s="344">
        <v>0.25347222222222221</v>
      </c>
      <c r="O17" s="335">
        <v>5</v>
      </c>
      <c r="P17" s="704">
        <f>(N17-M17)*24*60</f>
        <v>120</v>
      </c>
      <c r="Q17" s="335"/>
      <c r="R17" s="335"/>
    </row>
    <row r="18" spans="1:18" ht="15.75" customHeight="1">
      <c r="A18" s="868"/>
      <c r="B18" s="336">
        <v>0</v>
      </c>
      <c r="C18" s="701"/>
      <c r="D18" s="337" t="s">
        <v>172</v>
      </c>
      <c r="E18" s="337"/>
      <c r="F18" s="339" t="s">
        <v>161</v>
      </c>
      <c r="G18" s="699">
        <v>3752</v>
      </c>
      <c r="H18" s="340">
        <f t="shared" si="4"/>
        <v>0</v>
      </c>
      <c r="I18" s="702"/>
      <c r="J18" s="341">
        <v>9</v>
      </c>
      <c r="K18" s="342">
        <f t="shared" si="5"/>
        <v>1608.0000000000002</v>
      </c>
      <c r="L18" s="343">
        <f t="shared" ref="L18" si="6">K18/J18</f>
        <v>178.66666666666669</v>
      </c>
      <c r="M18" s="344">
        <v>0.25694444444444448</v>
      </c>
      <c r="N18" s="344">
        <v>0.35416666666666669</v>
      </c>
      <c r="O18" s="335">
        <v>5</v>
      </c>
      <c r="P18" s="704">
        <f t="shared" ref="P18" si="7">(N18-M18)*24*60</f>
        <v>139.99999999999997</v>
      </c>
      <c r="Q18" s="345"/>
      <c r="R18" s="345"/>
    </row>
    <row r="19" spans="1:18" ht="15.75" customHeight="1">
      <c r="A19" s="868"/>
      <c r="B19" s="336">
        <v>0</v>
      </c>
      <c r="C19" s="701"/>
      <c r="D19" s="337"/>
      <c r="E19" s="337"/>
      <c r="F19" s="339" t="s">
        <v>161</v>
      </c>
      <c r="G19" s="699"/>
      <c r="H19" s="340">
        <f t="shared" si="4"/>
        <v>0</v>
      </c>
      <c r="I19" s="702"/>
      <c r="J19" s="341"/>
      <c r="K19" s="342"/>
      <c r="L19" s="343"/>
      <c r="M19" s="344"/>
      <c r="N19" s="344"/>
      <c r="O19" s="335"/>
      <c r="P19" s="704"/>
      <c r="Q19" s="345"/>
      <c r="R19" s="345"/>
    </row>
    <row r="20" spans="1:18" ht="15.75" customHeight="1">
      <c r="A20" s="869"/>
      <c r="B20" s="336">
        <v>0</v>
      </c>
      <c r="C20" s="701"/>
      <c r="D20" s="337"/>
      <c r="E20" s="337"/>
      <c r="F20" s="339" t="s">
        <v>161</v>
      </c>
      <c r="G20" s="699"/>
      <c r="H20" s="340"/>
      <c r="I20" s="702"/>
      <c r="J20" s="341"/>
      <c r="K20" s="342"/>
      <c r="L20" s="343"/>
      <c r="M20" s="344"/>
      <c r="N20" s="344"/>
      <c r="O20" s="335"/>
      <c r="P20" s="704"/>
      <c r="Q20" s="345"/>
      <c r="R20" s="345"/>
    </row>
    <row r="21" spans="1:18" ht="15.75" customHeight="1">
      <c r="A21" s="869"/>
      <c r="B21" s="336">
        <v>0</v>
      </c>
      <c r="C21" s="701"/>
      <c r="D21" s="337"/>
      <c r="E21" s="337"/>
      <c r="F21" s="339" t="s">
        <v>161</v>
      </c>
      <c r="G21" s="699"/>
      <c r="H21" s="340"/>
      <c r="I21" s="702"/>
      <c r="J21" s="341"/>
      <c r="K21" s="342"/>
      <c r="L21" s="343"/>
      <c r="M21" s="344"/>
      <c r="N21" s="344"/>
      <c r="O21" s="335"/>
      <c r="P21" s="704"/>
      <c r="Q21" s="345"/>
      <c r="R21" s="345"/>
    </row>
    <row r="22" spans="1:18" ht="15.75" customHeight="1">
      <c r="A22" s="869"/>
      <c r="B22" s="336">
        <v>0</v>
      </c>
      <c r="C22" s="701"/>
      <c r="D22" s="337"/>
      <c r="E22" s="338"/>
      <c r="F22" s="339" t="s">
        <v>161</v>
      </c>
      <c r="G22" s="699"/>
      <c r="H22" s="340">
        <f t="shared" si="4"/>
        <v>0</v>
      </c>
      <c r="I22" s="702"/>
      <c r="J22" s="341"/>
      <c r="K22" s="342"/>
      <c r="L22" s="343"/>
      <c r="M22" s="344"/>
      <c r="N22" s="344"/>
      <c r="O22" s="335"/>
      <c r="P22" s="704"/>
      <c r="Q22" s="335"/>
      <c r="R22" s="335"/>
    </row>
    <row r="23" spans="1:18" ht="15.75" customHeight="1">
      <c r="A23" s="869"/>
      <c r="B23" s="336">
        <v>0</v>
      </c>
      <c r="C23" s="701"/>
      <c r="D23" s="337"/>
      <c r="E23" s="338"/>
      <c r="F23" s="339" t="s">
        <v>161</v>
      </c>
      <c r="G23" s="699"/>
      <c r="H23" s="340">
        <f t="shared" si="4"/>
        <v>0</v>
      </c>
      <c r="I23" s="702"/>
      <c r="J23" s="341"/>
      <c r="K23" s="342"/>
      <c r="L23" s="343"/>
      <c r="M23" s="344"/>
      <c r="N23" s="344"/>
      <c r="O23" s="335"/>
      <c r="P23" s="704"/>
      <c r="Q23" s="335"/>
      <c r="R23" s="335"/>
    </row>
    <row r="24" spans="1:18" ht="17.399999999999999" customHeight="1">
      <c r="A24" s="870"/>
      <c r="B24" s="336">
        <v>0</v>
      </c>
      <c r="C24" s="204" t="s">
        <v>1319</v>
      </c>
      <c r="D24" s="850" t="s">
        <v>1215</v>
      </c>
      <c r="E24" s="850"/>
      <c r="F24" s="350"/>
      <c r="G24" s="358"/>
      <c r="H24" s="352"/>
      <c r="I24" s="353"/>
      <c r="J24" s="354">
        <f>AVERAGE(J17:J23)</f>
        <v>9</v>
      </c>
      <c r="K24" s="354">
        <f>AVERAGE(K17:K23)</f>
        <v>1619.75</v>
      </c>
      <c r="L24" s="355">
        <f>AVERAGE(L17:L23)</f>
        <v>179.97222222222223</v>
      </c>
      <c r="M24" s="344"/>
      <c r="N24" s="344"/>
      <c r="O24" s="335"/>
      <c r="P24" s="335"/>
      <c r="Q24" s="335"/>
      <c r="R24" s="335"/>
    </row>
    <row r="25" spans="1:18">
      <c r="A25" s="857" t="s">
        <v>1320</v>
      </c>
      <c r="B25" s="336" t="s">
        <v>165</v>
      </c>
      <c r="C25" s="359"/>
      <c r="D25" s="360" t="s">
        <v>174</v>
      </c>
      <c r="E25" s="361"/>
      <c r="F25" s="339">
        <v>18.53</v>
      </c>
      <c r="G25" s="700">
        <v>2283</v>
      </c>
      <c r="H25" s="340">
        <f t="shared" ref="H25:H37" si="8">F25*G25</f>
        <v>42303.990000000005</v>
      </c>
      <c r="I25" s="702"/>
      <c r="J25" s="341">
        <v>3</v>
      </c>
      <c r="K25" s="342">
        <f t="shared" ref="K25:K29" si="9">G25/P25*60</f>
        <v>2795.5102040816309</v>
      </c>
      <c r="L25" s="343">
        <f t="shared" ref="L25:L29" si="10">K25/J25</f>
        <v>931.83673469387702</v>
      </c>
      <c r="M25" s="344">
        <v>0.18055555555555555</v>
      </c>
      <c r="N25" s="344">
        <v>0.21458333333333335</v>
      </c>
      <c r="O25" s="335">
        <v>20</v>
      </c>
      <c r="P25" s="704">
        <f>(N25-M25)*24*60</f>
        <v>49.000000000000028</v>
      </c>
      <c r="Q25" s="345"/>
      <c r="R25" s="345"/>
    </row>
    <row r="26" spans="1:18">
      <c r="A26" s="857"/>
      <c r="B26" s="336" t="s">
        <v>165</v>
      </c>
      <c r="C26" s="359"/>
      <c r="D26" s="337" t="s">
        <v>1321</v>
      </c>
      <c r="E26" s="362"/>
      <c r="F26" s="339">
        <v>18.18</v>
      </c>
      <c r="G26" s="700">
        <v>3321</v>
      </c>
      <c r="H26" s="340">
        <f t="shared" si="8"/>
        <v>60375.78</v>
      </c>
      <c r="I26" s="702"/>
      <c r="J26" s="341">
        <v>4</v>
      </c>
      <c r="K26" s="342">
        <f t="shared" si="9"/>
        <v>2767.5000000000005</v>
      </c>
      <c r="L26" s="343">
        <f t="shared" si="10"/>
        <v>691.87500000000011</v>
      </c>
      <c r="M26" s="344">
        <v>0.22222222222222221</v>
      </c>
      <c r="N26" s="344">
        <v>0.2722222222222222</v>
      </c>
      <c r="O26" s="335">
        <v>11</v>
      </c>
      <c r="P26" s="704">
        <f>(N26-M26)*24*60</f>
        <v>71.999999999999986</v>
      </c>
      <c r="Q26" s="345"/>
      <c r="R26" s="345"/>
    </row>
    <row r="27" spans="1:18">
      <c r="A27" s="857"/>
      <c r="B27" s="336" t="s">
        <v>189</v>
      </c>
      <c r="C27" s="359"/>
      <c r="D27" s="360" t="s">
        <v>1322</v>
      </c>
      <c r="E27" s="362"/>
      <c r="F27" s="339">
        <v>22.32</v>
      </c>
      <c r="G27" s="700">
        <v>1768</v>
      </c>
      <c r="H27" s="340">
        <f t="shared" si="8"/>
        <v>39461.760000000002</v>
      </c>
      <c r="I27" s="702"/>
      <c r="J27" s="341">
        <v>4</v>
      </c>
      <c r="K27" s="342">
        <f t="shared" si="9"/>
        <v>2946.6666666666642</v>
      </c>
      <c r="L27" s="343">
        <f t="shared" si="10"/>
        <v>736.66666666666606</v>
      </c>
      <c r="M27" s="344">
        <v>0.28472222222222221</v>
      </c>
      <c r="N27" s="344">
        <v>0.30972222222222223</v>
      </c>
      <c r="O27" s="335">
        <v>18</v>
      </c>
      <c r="P27" s="704">
        <f t="shared" ref="P27:P29" si="11">(N27-M27)*24*60</f>
        <v>36.000000000000028</v>
      </c>
      <c r="Q27" s="345"/>
      <c r="R27" s="345"/>
    </row>
    <row r="28" spans="1:18">
      <c r="A28" s="857"/>
      <c r="B28" s="336" t="s">
        <v>165</v>
      </c>
      <c r="C28" s="701"/>
      <c r="D28" s="361" t="s">
        <v>1323</v>
      </c>
      <c r="E28" s="362"/>
      <c r="F28" s="339">
        <v>17.890909090909091</v>
      </c>
      <c r="G28" s="700">
        <v>2441</v>
      </c>
      <c r="H28" s="340">
        <f t="shared" si="8"/>
        <v>43671.709090909091</v>
      </c>
      <c r="I28" s="702"/>
      <c r="J28" s="341">
        <v>3</v>
      </c>
      <c r="K28" s="342">
        <f t="shared" si="9"/>
        <v>3183.913043478261</v>
      </c>
      <c r="L28" s="343">
        <f t="shared" si="10"/>
        <v>1061.304347826087</v>
      </c>
      <c r="M28" s="344">
        <v>0.31944444444444448</v>
      </c>
      <c r="N28" s="344">
        <v>0.35138888888888892</v>
      </c>
      <c r="O28" s="335">
        <v>14</v>
      </c>
      <c r="P28" s="704">
        <f t="shared" si="11"/>
        <v>46</v>
      </c>
      <c r="Q28" s="345"/>
      <c r="R28" s="345"/>
    </row>
    <row r="29" spans="1:18">
      <c r="A29" s="857"/>
      <c r="B29" s="336" t="s">
        <v>189</v>
      </c>
      <c r="C29" s="700"/>
      <c r="D29" s="337" t="s">
        <v>175</v>
      </c>
      <c r="E29" s="362"/>
      <c r="F29" s="339">
        <v>18.77</v>
      </c>
      <c r="G29" s="700">
        <v>831</v>
      </c>
      <c r="H29" s="340">
        <f t="shared" si="8"/>
        <v>15597.869999999999</v>
      </c>
      <c r="I29" s="702"/>
      <c r="J29" s="341">
        <v>4</v>
      </c>
      <c r="K29" s="342">
        <f t="shared" si="9"/>
        <v>2769.9999999999977</v>
      </c>
      <c r="L29" s="343">
        <f t="shared" si="10"/>
        <v>692.49999999999943</v>
      </c>
      <c r="M29" s="344">
        <v>0.3611111111111111</v>
      </c>
      <c r="N29" s="344">
        <v>0.37361111111111112</v>
      </c>
      <c r="O29" s="335">
        <v>14</v>
      </c>
      <c r="P29" s="704">
        <f t="shared" si="11"/>
        <v>18.000000000000014</v>
      </c>
      <c r="Q29" s="345"/>
      <c r="R29" s="345"/>
    </row>
    <row r="30" spans="1:18">
      <c r="A30" s="857"/>
      <c r="B30" s="336">
        <v>0</v>
      </c>
      <c r="C30" s="700"/>
      <c r="D30" s="360"/>
      <c r="E30" s="362"/>
      <c r="F30" s="339" t="s">
        <v>161</v>
      </c>
      <c r="G30" s="700"/>
      <c r="H30" s="340">
        <f t="shared" si="8"/>
        <v>0</v>
      </c>
      <c r="I30" s="702"/>
      <c r="J30" s="341"/>
      <c r="K30" s="342"/>
      <c r="L30" s="343"/>
      <c r="M30" s="344"/>
      <c r="N30" s="344"/>
      <c r="O30" s="335"/>
      <c r="P30" s="704"/>
      <c r="Q30" s="345"/>
      <c r="R30" s="345"/>
    </row>
    <row r="31" spans="1:18" ht="15.75" customHeight="1">
      <c r="A31" s="857"/>
      <c r="B31" s="336">
        <v>0</v>
      </c>
      <c r="C31" s="701"/>
      <c r="D31" s="360"/>
      <c r="E31" s="362"/>
      <c r="F31" s="339" t="s">
        <v>161</v>
      </c>
      <c r="G31" s="700"/>
      <c r="H31" s="340">
        <f t="shared" si="8"/>
        <v>0</v>
      </c>
      <c r="I31" s="702"/>
      <c r="J31" s="341"/>
      <c r="K31" s="342"/>
      <c r="L31" s="343"/>
      <c r="M31" s="344"/>
      <c r="N31" s="344"/>
      <c r="O31" s="335"/>
      <c r="P31" s="704"/>
      <c r="Q31" s="345"/>
      <c r="R31" s="345"/>
    </row>
    <row r="32" spans="1:18">
      <c r="A32" s="857"/>
      <c r="B32" s="336">
        <v>0</v>
      </c>
      <c r="C32" s="701"/>
      <c r="D32" s="360"/>
      <c r="E32" s="338"/>
      <c r="F32" s="339" t="s">
        <v>161</v>
      </c>
      <c r="G32" s="700"/>
      <c r="H32" s="340">
        <f t="shared" si="8"/>
        <v>0</v>
      </c>
      <c r="I32" s="702"/>
      <c r="J32" s="341"/>
      <c r="K32" s="342"/>
      <c r="L32" s="343"/>
      <c r="M32" s="344"/>
      <c r="N32" s="344"/>
      <c r="O32" s="335"/>
      <c r="P32" s="704"/>
      <c r="Q32" s="345"/>
      <c r="R32" s="345"/>
    </row>
    <row r="33" spans="1:18">
      <c r="A33" s="857"/>
      <c r="B33" s="336">
        <v>0</v>
      </c>
      <c r="C33" s="700"/>
      <c r="D33" s="363"/>
      <c r="E33" s="362"/>
      <c r="F33" s="339" t="s">
        <v>161</v>
      </c>
      <c r="G33" s="700"/>
      <c r="H33" s="340">
        <f t="shared" si="8"/>
        <v>0</v>
      </c>
      <c r="I33" s="702"/>
      <c r="J33" s="341"/>
      <c r="K33" s="342"/>
      <c r="L33" s="343"/>
      <c r="M33" s="344"/>
      <c r="N33" s="344"/>
      <c r="O33" s="335"/>
      <c r="P33" s="704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02"/>
      <c r="J34" s="341"/>
      <c r="K34" s="342"/>
      <c r="L34" s="343"/>
      <c r="M34" s="344"/>
      <c r="N34" s="344"/>
      <c r="O34" s="335"/>
      <c r="P34" s="704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02"/>
      <c r="J35" s="341"/>
      <c r="K35" s="342"/>
      <c r="L35" s="343"/>
      <c r="M35" s="344"/>
      <c r="N35" s="344"/>
      <c r="O35" s="335"/>
      <c r="P35" s="704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02"/>
      <c r="J36" s="341"/>
      <c r="K36" s="342"/>
      <c r="L36" s="343"/>
      <c r="M36" s="344"/>
      <c r="N36" s="344"/>
      <c r="O36" s="335"/>
      <c r="P36" s="704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02"/>
      <c r="J37" s="341"/>
      <c r="K37" s="342"/>
      <c r="L37" s="343"/>
      <c r="M37" s="344"/>
      <c r="N37" s="344"/>
      <c r="O37" s="335"/>
      <c r="P37" s="704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3.6</v>
      </c>
      <c r="K38" s="354">
        <f>AVERAGE(K25:K37)</f>
        <v>2892.7179828453109</v>
      </c>
      <c r="L38" s="355">
        <f>AVERAGE(L25:L37)</f>
        <v>822.83654983732595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1324</v>
      </c>
      <c r="B39" s="336" t="s">
        <v>165</v>
      </c>
      <c r="C39" s="701"/>
      <c r="D39" s="360" t="s">
        <v>1325</v>
      </c>
      <c r="E39" s="338"/>
      <c r="F39" s="339">
        <v>16.66</v>
      </c>
      <c r="G39" s="700">
        <v>5071</v>
      </c>
      <c r="H39" s="340">
        <f t="shared" ref="H39:H47" si="12">F39*G39</f>
        <v>84482.86</v>
      </c>
      <c r="I39" s="702"/>
      <c r="J39" s="341">
        <v>4</v>
      </c>
      <c r="K39" s="342">
        <f t="shared" ref="K39:K40" si="13">G39/P39*60</f>
        <v>2791.3761467889894</v>
      </c>
      <c r="L39" s="343">
        <f t="shared" ref="L39:L40" si="14">K39/J39</f>
        <v>697.84403669724736</v>
      </c>
      <c r="M39" s="344">
        <v>0.18055555555555555</v>
      </c>
      <c r="N39" s="344">
        <v>0.25625000000000003</v>
      </c>
      <c r="O39" s="335">
        <v>20</v>
      </c>
      <c r="P39" s="704">
        <f t="shared" ref="P39:P40" si="15">(N39-M39)*24*60</f>
        <v>109.00000000000006</v>
      </c>
      <c r="Q39" s="345"/>
      <c r="R39" s="345"/>
    </row>
    <row r="40" spans="1:18">
      <c r="A40" s="847"/>
      <c r="B40" s="336" t="s">
        <v>165</v>
      </c>
      <c r="C40" s="701"/>
      <c r="D40" s="361" t="s">
        <v>1326</v>
      </c>
      <c r="E40" s="338"/>
      <c r="F40" s="339">
        <v>22.95</v>
      </c>
      <c r="G40" s="700">
        <v>3121</v>
      </c>
      <c r="H40" s="340">
        <f t="shared" si="12"/>
        <v>71626.95</v>
      </c>
      <c r="I40" s="702"/>
      <c r="J40" s="341">
        <v>4</v>
      </c>
      <c r="K40" s="342">
        <f t="shared" si="13"/>
        <v>2972.3809523809518</v>
      </c>
      <c r="L40" s="343">
        <f t="shared" si="14"/>
        <v>743.09523809523796</v>
      </c>
      <c r="M40" s="344">
        <v>0.2638888888888889</v>
      </c>
      <c r="N40" s="344">
        <v>0.30763888888888891</v>
      </c>
      <c r="O40" s="335">
        <v>11</v>
      </c>
      <c r="P40" s="704">
        <f t="shared" si="15"/>
        <v>63.000000000000014</v>
      </c>
      <c r="Q40" s="345"/>
      <c r="R40" s="345"/>
    </row>
    <row r="41" spans="1:18">
      <c r="A41" s="847"/>
      <c r="B41" s="336">
        <v>0</v>
      </c>
      <c r="C41" s="701"/>
      <c r="D41" s="361"/>
      <c r="E41" s="338"/>
      <c r="F41" s="339" t="s">
        <v>161</v>
      </c>
      <c r="G41" s="700"/>
      <c r="H41" s="340">
        <f t="shared" si="12"/>
        <v>0</v>
      </c>
      <c r="I41" s="702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701"/>
      <c r="D42" s="361"/>
      <c r="E42" s="338"/>
      <c r="F42" s="339" t="s">
        <v>161</v>
      </c>
      <c r="G42" s="700"/>
      <c r="H42" s="340">
        <f t="shared" si="12"/>
        <v>0</v>
      </c>
      <c r="I42" s="702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701"/>
      <c r="D43" s="363"/>
      <c r="E43" s="338"/>
      <c r="F43" s="339" t="s">
        <v>161</v>
      </c>
      <c r="G43" s="700"/>
      <c r="H43" s="340">
        <f t="shared" si="12"/>
        <v>0</v>
      </c>
      <c r="I43" s="702"/>
      <c r="J43" s="341"/>
      <c r="K43" s="342"/>
      <c r="L43" s="343"/>
      <c r="M43" s="344"/>
      <c r="N43" s="344"/>
      <c r="O43" s="335"/>
      <c r="P43" s="704"/>
      <c r="Q43" s="345"/>
      <c r="R43" s="345"/>
    </row>
    <row r="44" spans="1:18">
      <c r="A44" s="847"/>
      <c r="B44" s="336">
        <v>0</v>
      </c>
      <c r="C44" s="701"/>
      <c r="D44" s="361"/>
      <c r="E44" s="367"/>
      <c r="F44" s="339" t="s">
        <v>161</v>
      </c>
      <c r="G44" s="368"/>
      <c r="H44" s="369">
        <f t="shared" si="12"/>
        <v>0</v>
      </c>
      <c r="I44" s="703"/>
      <c r="J44" s="341"/>
      <c r="K44" s="342"/>
      <c r="L44" s="343"/>
      <c r="M44" s="344"/>
      <c r="N44" s="344"/>
      <c r="O44" s="335"/>
      <c r="P44" s="704"/>
      <c r="Q44" s="345"/>
      <c r="R44" s="345"/>
    </row>
    <row r="45" spans="1:18">
      <c r="A45" s="847"/>
      <c r="B45" s="336">
        <v>0</v>
      </c>
      <c r="C45" s="701"/>
      <c r="D45" s="361"/>
      <c r="E45" s="362"/>
      <c r="F45" s="339" t="s">
        <v>161</v>
      </c>
      <c r="G45" s="700"/>
      <c r="H45" s="340">
        <f t="shared" si="12"/>
        <v>0</v>
      </c>
      <c r="I45" s="702"/>
      <c r="J45" s="341"/>
      <c r="K45" s="342"/>
      <c r="L45" s="343"/>
      <c r="M45" s="344"/>
      <c r="N45" s="344"/>
      <c r="O45" s="335"/>
      <c r="P45" s="704"/>
      <c r="Q45" s="345"/>
      <c r="R45" s="345"/>
    </row>
    <row r="46" spans="1:18">
      <c r="A46" s="847"/>
      <c r="B46" s="336">
        <v>0</v>
      </c>
      <c r="C46" s="701"/>
      <c r="D46" s="363"/>
      <c r="E46" s="367"/>
      <c r="F46" s="339" t="s">
        <v>161</v>
      </c>
      <c r="G46" s="368"/>
      <c r="H46" s="369">
        <f t="shared" si="12"/>
        <v>0</v>
      </c>
      <c r="I46" s="703"/>
      <c r="J46" s="341"/>
      <c r="K46" s="342"/>
      <c r="L46" s="343"/>
      <c r="M46" s="344"/>
      <c r="N46" s="344"/>
      <c r="O46" s="335"/>
      <c r="P46" s="704"/>
      <c r="Q46" s="345"/>
      <c r="R46" s="345"/>
    </row>
    <row r="47" spans="1:18">
      <c r="A47" s="847"/>
      <c r="B47" s="336">
        <v>0</v>
      </c>
      <c r="C47" s="701"/>
      <c r="D47" s="361"/>
      <c r="E47" s="362"/>
      <c r="F47" s="339" t="s">
        <v>161</v>
      </c>
      <c r="G47" s="700"/>
      <c r="H47" s="340">
        <f t="shared" si="12"/>
        <v>0</v>
      </c>
      <c r="I47" s="702"/>
      <c r="J47" s="341"/>
      <c r="K47" s="342"/>
      <c r="L47" s="343"/>
      <c r="M47" s="344"/>
      <c r="N47" s="344"/>
      <c r="O47" s="335"/>
      <c r="P47" s="704"/>
      <c r="Q47" s="345"/>
      <c r="R47" s="345"/>
    </row>
    <row r="48" spans="1:18">
      <c r="A48" s="848"/>
      <c r="B48" s="336">
        <v>0</v>
      </c>
      <c r="C48" s="700"/>
      <c r="D48" s="361"/>
      <c r="E48" s="370"/>
      <c r="F48" s="339" t="s">
        <v>161</v>
      </c>
      <c r="G48" s="700"/>
      <c r="H48" s="340"/>
      <c r="I48" s="702"/>
      <c r="J48" s="341"/>
      <c r="K48" s="342"/>
      <c r="L48" s="343"/>
      <c r="M48" s="344"/>
      <c r="N48" s="344"/>
      <c r="O48" s="335"/>
      <c r="P48" s="704"/>
      <c r="Q48" s="345"/>
      <c r="R48" s="345"/>
    </row>
    <row r="49" spans="1:18">
      <c r="A49" s="848"/>
      <c r="B49" s="336">
        <v>0</v>
      </c>
      <c r="C49" s="700"/>
      <c r="D49" s="360"/>
      <c r="E49" s="371"/>
      <c r="F49" s="339" t="s">
        <v>161</v>
      </c>
      <c r="G49" s="335"/>
      <c r="H49" s="369">
        <f>F49*G49</f>
        <v>0</v>
      </c>
      <c r="I49" s="704"/>
      <c r="J49" s="341"/>
      <c r="K49" s="342"/>
      <c r="L49" s="343"/>
      <c r="M49" s="344"/>
      <c r="N49" s="344"/>
      <c r="O49" s="335"/>
      <c r="P49" s="704"/>
      <c r="Q49" s="345"/>
      <c r="R49" s="345"/>
    </row>
    <row r="50" spans="1:18">
      <c r="A50" s="848"/>
      <c r="B50" s="336">
        <v>0</v>
      </c>
      <c r="C50" s="700"/>
      <c r="D50" s="361"/>
      <c r="E50" s="371"/>
      <c r="F50" s="339" t="s">
        <v>161</v>
      </c>
      <c r="G50" s="335"/>
      <c r="H50" s="369">
        <f>F50*G50</f>
        <v>0</v>
      </c>
      <c r="I50" s="704"/>
      <c r="J50" s="341"/>
      <c r="K50" s="342"/>
      <c r="L50" s="343"/>
      <c r="M50" s="344"/>
      <c r="N50" s="344"/>
      <c r="O50" s="335"/>
      <c r="P50" s="704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1215</v>
      </c>
      <c r="E51" s="850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2885.4916940050844</v>
      </c>
      <c r="L51" s="355">
        <f>AVERAGE(L38:L50)</f>
        <v>754.59194154327042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1327</v>
      </c>
      <c r="B52" s="336" t="s">
        <v>165</v>
      </c>
      <c r="C52" s="701"/>
      <c r="D52" s="361" t="s">
        <v>177</v>
      </c>
      <c r="E52" s="375"/>
      <c r="F52" s="339">
        <v>25.03</v>
      </c>
      <c r="G52" s="700">
        <v>736</v>
      </c>
      <c r="H52" s="340">
        <f>F52*G52</f>
        <v>18422.080000000002</v>
      </c>
      <c r="I52" s="702"/>
      <c r="J52" s="341">
        <v>4</v>
      </c>
      <c r="K52" s="342">
        <f>G52/P52*60</f>
        <v>3154.2857142857165</v>
      </c>
      <c r="L52" s="343">
        <f>K52/J52</f>
        <v>788.57142857142912</v>
      </c>
      <c r="M52" s="344">
        <v>0.18055555555555555</v>
      </c>
      <c r="N52" s="344">
        <v>0.19027777777777777</v>
      </c>
      <c r="O52" s="342">
        <v>20</v>
      </c>
      <c r="P52" s="704">
        <f>(N52-M52)*24*60</f>
        <v>13.999999999999989</v>
      </c>
      <c r="Q52" s="345"/>
      <c r="R52" s="345"/>
    </row>
    <row r="53" spans="1:18" ht="15.6" customHeight="1">
      <c r="A53" s="852"/>
      <c r="B53" s="336" t="s">
        <v>165</v>
      </c>
      <c r="C53" s="701"/>
      <c r="D53" s="361" t="s">
        <v>178</v>
      </c>
      <c r="E53" s="376"/>
      <c r="F53" s="339">
        <v>24.82</v>
      </c>
      <c r="G53" s="346">
        <v>961</v>
      </c>
      <c r="H53" s="340">
        <f t="shared" ref="H53:H116" si="16">F53*G53</f>
        <v>23852.02</v>
      </c>
      <c r="I53" s="702"/>
      <c r="J53" s="341">
        <v>4</v>
      </c>
      <c r="K53" s="342">
        <f t="shared" ref="K53:K57" si="17">G53/P53*60</f>
        <v>3203.3333333333235</v>
      </c>
      <c r="L53" s="343">
        <f t="shared" ref="L53:L57" si="18">K53/J53</f>
        <v>800.83333333333087</v>
      </c>
      <c r="M53" s="344">
        <v>0.20138888888888887</v>
      </c>
      <c r="N53" s="344">
        <v>0.21388888888888891</v>
      </c>
      <c r="O53" s="342">
        <v>16</v>
      </c>
      <c r="P53" s="704">
        <f t="shared" ref="P53:P57" si="19">(N53-M53)*24*60</f>
        <v>18.000000000000057</v>
      </c>
      <c r="Q53" s="345"/>
      <c r="R53" s="345"/>
    </row>
    <row r="54" spans="1:18" ht="15.6" customHeight="1">
      <c r="A54" s="852"/>
      <c r="B54" s="336" t="s">
        <v>165</v>
      </c>
      <c r="C54" s="701"/>
      <c r="D54" s="361" t="s">
        <v>179</v>
      </c>
      <c r="E54" s="338"/>
      <c r="F54" s="339">
        <v>30</v>
      </c>
      <c r="G54" s="346">
        <v>1365</v>
      </c>
      <c r="H54" s="340">
        <f t="shared" si="16"/>
        <v>40950</v>
      </c>
      <c r="I54" s="702"/>
      <c r="J54" s="341">
        <v>4</v>
      </c>
      <c r="K54" s="342">
        <f t="shared" si="17"/>
        <v>3149.9999999999964</v>
      </c>
      <c r="L54" s="343">
        <f t="shared" si="18"/>
        <v>787.49999999999909</v>
      </c>
      <c r="M54" s="344">
        <v>0.22222222222222221</v>
      </c>
      <c r="N54" s="344">
        <v>0.24027777777777778</v>
      </c>
      <c r="O54" s="342">
        <v>12</v>
      </c>
      <c r="P54" s="704">
        <f t="shared" si="19"/>
        <v>26.000000000000028</v>
      </c>
      <c r="Q54" s="345"/>
      <c r="R54" s="345"/>
    </row>
    <row r="55" spans="1:18" ht="15.6" customHeight="1">
      <c r="A55" s="852"/>
      <c r="B55" s="336" t="s">
        <v>165</v>
      </c>
      <c r="C55" s="701"/>
      <c r="D55" s="363" t="s">
        <v>1328</v>
      </c>
      <c r="E55" s="362"/>
      <c r="F55" s="339">
        <v>30</v>
      </c>
      <c r="G55" s="346">
        <v>631</v>
      </c>
      <c r="H55" s="340">
        <f t="shared" si="16"/>
        <v>18930</v>
      </c>
      <c r="I55" s="702"/>
      <c r="J55" s="341">
        <v>4</v>
      </c>
      <c r="K55" s="342">
        <f t="shared" si="17"/>
        <v>3154.9999999999905</v>
      </c>
      <c r="L55" s="343">
        <f t="shared" si="18"/>
        <v>788.74999999999761</v>
      </c>
      <c r="M55" s="344">
        <v>0.25</v>
      </c>
      <c r="N55" s="344">
        <v>0.25833333333333336</v>
      </c>
      <c r="O55" s="342">
        <v>14</v>
      </c>
      <c r="P55" s="704">
        <f t="shared" si="19"/>
        <v>12.000000000000037</v>
      </c>
      <c r="Q55" s="345"/>
      <c r="R55" s="345"/>
    </row>
    <row r="56" spans="1:18" ht="15.6" customHeight="1">
      <c r="A56" s="852"/>
      <c r="B56" s="336" t="s">
        <v>165</v>
      </c>
      <c r="C56" s="701"/>
      <c r="D56" s="361" t="s">
        <v>1329</v>
      </c>
      <c r="E56" s="362"/>
      <c r="F56" s="339">
        <v>27.48</v>
      </c>
      <c r="G56" s="346">
        <v>1308</v>
      </c>
      <c r="H56" s="340">
        <f t="shared" si="16"/>
        <v>35943.840000000004</v>
      </c>
      <c r="I56" s="702"/>
      <c r="J56" s="341">
        <v>3</v>
      </c>
      <c r="K56" s="342">
        <f t="shared" si="17"/>
        <v>3139.1999999999912</v>
      </c>
      <c r="L56" s="343">
        <f t="shared" si="18"/>
        <v>1046.3999999999971</v>
      </c>
      <c r="M56" s="344">
        <v>0.27083333333333331</v>
      </c>
      <c r="N56" s="344">
        <v>0.28819444444444448</v>
      </c>
      <c r="O56" s="342">
        <v>18</v>
      </c>
      <c r="P56" s="704">
        <f t="shared" si="19"/>
        <v>25.000000000000071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1330</v>
      </c>
      <c r="E57" s="362"/>
      <c r="F57" s="339">
        <v>23.8</v>
      </c>
      <c r="G57" s="346">
        <v>417</v>
      </c>
      <c r="H57" s="340">
        <f t="shared" si="16"/>
        <v>9924.6</v>
      </c>
      <c r="I57" s="702"/>
      <c r="J57" s="341">
        <v>4</v>
      </c>
      <c r="K57" s="342">
        <f t="shared" si="17"/>
        <v>3127.5000000000109</v>
      </c>
      <c r="L57" s="343">
        <f t="shared" si="18"/>
        <v>781.87500000000273</v>
      </c>
      <c r="M57" s="344">
        <v>0.2951388888888889</v>
      </c>
      <c r="N57" s="344">
        <v>0.30069444444444443</v>
      </c>
      <c r="O57" s="342">
        <v>15</v>
      </c>
      <c r="P57" s="704">
        <f t="shared" si="19"/>
        <v>7.9999999999999716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02"/>
      <c r="J58" s="341"/>
      <c r="K58" s="342"/>
      <c r="L58" s="343"/>
      <c r="M58" s="344"/>
      <c r="N58" s="344"/>
      <c r="O58" s="342"/>
      <c r="P58" s="704"/>
      <c r="Q58" s="345"/>
      <c r="R58" s="345"/>
    </row>
    <row r="59" spans="1:18" ht="15.6" customHeight="1">
      <c r="A59" s="852"/>
      <c r="B59" s="336">
        <v>0</v>
      </c>
      <c r="C59" s="701"/>
      <c r="D59" s="361"/>
      <c r="E59" s="362"/>
      <c r="F59" s="339" t="s">
        <v>161</v>
      </c>
      <c r="G59" s="346"/>
      <c r="H59" s="340">
        <f t="shared" si="16"/>
        <v>0</v>
      </c>
      <c r="I59" s="702"/>
      <c r="J59" s="341"/>
      <c r="K59" s="342"/>
      <c r="L59" s="343"/>
      <c r="M59" s="344"/>
      <c r="N59" s="344"/>
      <c r="O59" s="342"/>
      <c r="P59" s="704"/>
      <c r="Q59" s="345"/>
      <c r="R59" s="345"/>
    </row>
    <row r="60" spans="1:18" ht="15.6" customHeight="1">
      <c r="A60" s="852"/>
      <c r="B60" s="336">
        <v>0</v>
      </c>
      <c r="C60" s="701"/>
      <c r="D60" s="361"/>
      <c r="E60" s="379"/>
      <c r="F60" s="339" t="s">
        <v>161</v>
      </c>
      <c r="G60" s="346"/>
      <c r="H60" s="340">
        <f t="shared" si="16"/>
        <v>0</v>
      </c>
      <c r="I60" s="702"/>
      <c r="J60" s="341"/>
      <c r="K60" s="342"/>
      <c r="L60" s="343"/>
      <c r="M60" s="344"/>
      <c r="N60" s="344"/>
      <c r="O60" s="342"/>
      <c r="P60" s="704"/>
      <c r="Q60" s="345"/>
      <c r="R60" s="345"/>
    </row>
    <row r="61" spans="1:18" ht="15.6" customHeight="1">
      <c r="A61" s="852"/>
      <c r="B61" s="336">
        <v>0</v>
      </c>
      <c r="C61" s="701"/>
      <c r="D61" s="360"/>
      <c r="E61" s="362"/>
      <c r="F61" s="339" t="s">
        <v>161</v>
      </c>
      <c r="G61" s="346"/>
      <c r="H61" s="340">
        <f t="shared" si="16"/>
        <v>0</v>
      </c>
      <c r="I61" s="702"/>
      <c r="J61" s="341"/>
      <c r="K61" s="342"/>
      <c r="L61" s="343"/>
      <c r="M61" s="344"/>
      <c r="N61" s="344"/>
      <c r="O61" s="342"/>
      <c r="P61" s="704"/>
      <c r="Q61" s="345"/>
      <c r="R61" s="345"/>
    </row>
    <row r="62" spans="1:18" ht="15.6" customHeight="1">
      <c r="A62" s="852"/>
      <c r="B62" s="336">
        <v>0</v>
      </c>
      <c r="C62" s="701"/>
      <c r="D62" s="361"/>
      <c r="E62" s="380"/>
      <c r="F62" s="339" t="s">
        <v>161</v>
      </c>
      <c r="G62" s="346"/>
      <c r="H62" s="340">
        <f t="shared" si="16"/>
        <v>0</v>
      </c>
      <c r="I62" s="702"/>
      <c r="J62" s="341"/>
      <c r="K62" s="342"/>
      <c r="L62" s="343"/>
      <c r="M62" s="344"/>
      <c r="N62" s="344"/>
      <c r="O62" s="342"/>
      <c r="P62" s="704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03"/>
      <c r="J63" s="341"/>
      <c r="K63" s="342"/>
      <c r="L63" s="343"/>
      <c r="M63" s="344"/>
      <c r="N63" s="344"/>
      <c r="O63" s="335"/>
      <c r="P63" s="704"/>
      <c r="Q63" s="345"/>
      <c r="R63" s="345"/>
    </row>
    <row r="64" spans="1:18" ht="15.75" customHeight="1">
      <c r="A64" s="853"/>
      <c r="B64" s="336">
        <v>0</v>
      </c>
      <c r="C64" s="204" t="s">
        <v>1331</v>
      </c>
      <c r="D64" s="850" t="s">
        <v>1215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3154.8865079365046</v>
      </c>
      <c r="L64" s="355">
        <f>AVERAGE(L52:L63)</f>
        <v>832.32162698412606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1332</v>
      </c>
      <c r="B65" s="336" t="s">
        <v>165</v>
      </c>
      <c r="C65" s="701"/>
      <c r="D65" s="361" t="s">
        <v>180</v>
      </c>
      <c r="E65" s="375"/>
      <c r="F65" s="339">
        <v>18.18</v>
      </c>
      <c r="G65" s="700">
        <v>1304</v>
      </c>
      <c r="H65" s="340">
        <f>F65*G65</f>
        <v>23706.720000000001</v>
      </c>
      <c r="I65" s="702"/>
      <c r="J65" s="341">
        <v>3</v>
      </c>
      <c r="K65" s="342">
        <f t="shared" ref="K65:K71" si="20">G65/P65*60</f>
        <v>3129.6000000000013</v>
      </c>
      <c r="L65" s="343">
        <f t="shared" ref="L65:L71" si="21">K65/J65</f>
        <v>1043.2000000000005</v>
      </c>
      <c r="M65" s="344">
        <v>0.18055555555555555</v>
      </c>
      <c r="N65" s="344">
        <v>0.19791666666666666</v>
      </c>
      <c r="O65" s="342">
        <v>20</v>
      </c>
      <c r="P65" s="704">
        <f>(N65-M65)*24*60</f>
        <v>24.999999999999993</v>
      </c>
      <c r="Q65" s="345"/>
      <c r="R65" s="345"/>
    </row>
    <row r="66" spans="1:18" ht="15.6" customHeight="1">
      <c r="A66" s="855"/>
      <c r="B66" s="336" t="s">
        <v>165</v>
      </c>
      <c r="C66" s="701"/>
      <c r="D66" s="382" t="s">
        <v>181</v>
      </c>
      <c r="E66" s="376"/>
      <c r="F66" s="339">
        <v>14.03</v>
      </c>
      <c r="G66" s="346">
        <v>4566</v>
      </c>
      <c r="H66" s="340">
        <f t="shared" ref="H66:H74" si="22">F66*G66</f>
        <v>64060.979999999996</v>
      </c>
      <c r="I66" s="702"/>
      <c r="J66" s="341">
        <v>3</v>
      </c>
      <c r="K66" s="342">
        <f t="shared" si="20"/>
        <v>3185.5813953488382</v>
      </c>
      <c r="L66" s="343">
        <f t="shared" si="21"/>
        <v>1061.8604651162793</v>
      </c>
      <c r="M66" s="344">
        <v>0.20833333333333334</v>
      </c>
      <c r="N66" s="344">
        <v>0.26805555555555555</v>
      </c>
      <c r="O66" s="342">
        <v>15</v>
      </c>
      <c r="P66" s="704">
        <f t="shared" ref="P66:P71" si="23">(N66-M66)*24*60</f>
        <v>85.999999999999972</v>
      </c>
      <c r="Q66" s="345"/>
      <c r="R66" s="345"/>
    </row>
    <row r="67" spans="1:18" ht="15.6" customHeight="1">
      <c r="A67" s="855"/>
      <c r="B67" s="336" t="s">
        <v>165</v>
      </c>
      <c r="C67" s="701"/>
      <c r="D67" s="360" t="s">
        <v>182</v>
      </c>
      <c r="E67" s="362"/>
      <c r="F67" s="339">
        <v>18.18</v>
      </c>
      <c r="G67" s="346">
        <v>2020</v>
      </c>
      <c r="H67" s="340">
        <f t="shared" si="22"/>
        <v>36723.599999999999</v>
      </c>
      <c r="I67" s="702"/>
      <c r="J67" s="341">
        <v>3</v>
      </c>
      <c r="K67" s="342">
        <f t="shared" si="20"/>
        <v>3189.4736842105312</v>
      </c>
      <c r="L67" s="343">
        <f t="shared" si="21"/>
        <v>1063.1578947368437</v>
      </c>
      <c r="M67" s="344">
        <v>0.27777777777777779</v>
      </c>
      <c r="N67" s="344">
        <v>0.30416666666666664</v>
      </c>
      <c r="O67" s="342">
        <v>14</v>
      </c>
      <c r="P67" s="704">
        <f t="shared" si="23"/>
        <v>37.999999999999943</v>
      </c>
      <c r="Q67" s="345"/>
      <c r="R67" s="345"/>
    </row>
    <row r="68" spans="1:18" ht="15.6" customHeight="1">
      <c r="A68" s="855"/>
      <c r="B68" s="336" t="s">
        <v>165</v>
      </c>
      <c r="C68" s="701"/>
      <c r="D68" s="361" t="s">
        <v>1333</v>
      </c>
      <c r="E68" s="362"/>
      <c r="F68" s="339">
        <v>17.07</v>
      </c>
      <c r="G68" s="346">
        <v>1471</v>
      </c>
      <c r="H68" s="340">
        <f t="shared" si="22"/>
        <v>25109.97</v>
      </c>
      <c r="I68" s="702"/>
      <c r="J68" s="341">
        <v>3</v>
      </c>
      <c r="K68" s="342">
        <f t="shared" si="20"/>
        <v>3152.1428571428596</v>
      </c>
      <c r="L68" s="343">
        <f t="shared" si="21"/>
        <v>1050.7142857142865</v>
      </c>
      <c r="M68" s="344">
        <v>0.3125</v>
      </c>
      <c r="N68" s="344">
        <v>0.33194444444444443</v>
      </c>
      <c r="O68" s="342">
        <v>12</v>
      </c>
      <c r="P68" s="704">
        <f t="shared" si="23"/>
        <v>27.999999999999979</v>
      </c>
      <c r="Q68" s="345"/>
      <c r="R68" s="345"/>
    </row>
    <row r="69" spans="1:18" ht="15.6" customHeight="1">
      <c r="A69" s="855"/>
      <c r="B69" s="336" t="s">
        <v>165</v>
      </c>
      <c r="C69" s="701"/>
      <c r="D69" s="363" t="s">
        <v>1334</v>
      </c>
      <c r="E69" s="362"/>
      <c r="F69" s="339">
        <v>20.72</v>
      </c>
      <c r="G69" s="346">
        <v>773</v>
      </c>
      <c r="H69" s="340">
        <f t="shared" si="22"/>
        <v>16016.56</v>
      </c>
      <c r="I69" s="702"/>
      <c r="J69" s="341">
        <v>3</v>
      </c>
      <c r="K69" s="342">
        <f t="shared" si="20"/>
        <v>3091.9999999999945</v>
      </c>
      <c r="L69" s="343">
        <f t="shared" si="21"/>
        <v>1030.6666666666649</v>
      </c>
      <c r="M69" s="344">
        <v>0.34027777777777773</v>
      </c>
      <c r="N69" s="344">
        <v>0.35069444444444442</v>
      </c>
      <c r="O69" s="342">
        <v>12</v>
      </c>
      <c r="P69" s="704">
        <f t="shared" si="23"/>
        <v>15.000000000000027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7455</v>
      </c>
      <c r="H70" s="340">
        <f t="shared" si="22"/>
        <v>106499.99999999999</v>
      </c>
      <c r="I70" s="702"/>
      <c r="J70" s="341">
        <v>3</v>
      </c>
      <c r="K70" s="342">
        <f t="shared" si="20"/>
        <v>3195.0000000000009</v>
      </c>
      <c r="L70" s="343">
        <f t="shared" si="21"/>
        <v>1065.0000000000002</v>
      </c>
      <c r="M70" s="344">
        <v>0.3611111111111111</v>
      </c>
      <c r="N70" s="344">
        <v>0.45833333333333331</v>
      </c>
      <c r="O70" s="342">
        <v>15</v>
      </c>
      <c r="P70" s="704">
        <f t="shared" si="23"/>
        <v>139.99999999999997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1335</v>
      </c>
      <c r="E71" s="362"/>
      <c r="F71" s="339">
        <v>24.76</v>
      </c>
      <c r="G71" s="378">
        <v>906</v>
      </c>
      <c r="H71" s="340">
        <f t="shared" si="22"/>
        <v>22432.560000000001</v>
      </c>
      <c r="I71" s="702"/>
      <c r="J71" s="341">
        <v>4</v>
      </c>
      <c r="K71" s="342">
        <f t="shared" si="20"/>
        <v>3197.6470588235252</v>
      </c>
      <c r="L71" s="343">
        <f t="shared" si="21"/>
        <v>799.4117647058813</v>
      </c>
      <c r="M71" s="344">
        <v>0.46875</v>
      </c>
      <c r="N71" s="344">
        <v>0.48055555555555557</v>
      </c>
      <c r="O71" s="342">
        <v>15</v>
      </c>
      <c r="P71" s="704">
        <f t="shared" si="23"/>
        <v>17.000000000000021</v>
      </c>
      <c r="Q71" s="345"/>
      <c r="R71" s="345"/>
    </row>
    <row r="72" spans="1:18" ht="15.6" customHeight="1">
      <c r="A72" s="855"/>
      <c r="B72" s="336">
        <v>0</v>
      </c>
      <c r="C72" s="701"/>
      <c r="D72" s="363"/>
      <c r="E72" s="362"/>
      <c r="F72" s="339" t="s">
        <v>161</v>
      </c>
      <c r="G72" s="346"/>
      <c r="H72" s="340">
        <f t="shared" si="22"/>
        <v>0</v>
      </c>
      <c r="I72" s="702"/>
      <c r="J72" s="341"/>
      <c r="K72" s="342"/>
      <c r="L72" s="343"/>
      <c r="M72" s="344"/>
      <c r="N72" s="344"/>
      <c r="O72" s="342"/>
      <c r="P72" s="704"/>
      <c r="Q72" s="345"/>
      <c r="R72" s="345"/>
    </row>
    <row r="73" spans="1:18" ht="15.6" customHeight="1">
      <c r="A73" s="855"/>
      <c r="B73" s="336">
        <v>0</v>
      </c>
      <c r="C73" s="701"/>
      <c r="D73" s="361"/>
      <c r="E73" s="362"/>
      <c r="F73" s="339" t="s">
        <v>161</v>
      </c>
      <c r="G73" s="346"/>
      <c r="H73" s="340">
        <f t="shared" si="22"/>
        <v>0</v>
      </c>
      <c r="I73" s="702"/>
      <c r="J73" s="341"/>
      <c r="K73" s="342"/>
      <c r="L73" s="343"/>
      <c r="M73" s="344"/>
      <c r="N73" s="344"/>
      <c r="O73" s="342"/>
      <c r="P73" s="704"/>
      <c r="Q73" s="345"/>
      <c r="R73" s="345"/>
    </row>
    <row r="74" spans="1:18" ht="15.6" customHeight="1">
      <c r="A74" s="855"/>
      <c r="B74" s="336">
        <v>0</v>
      </c>
      <c r="C74" s="701"/>
      <c r="D74" s="363"/>
      <c r="E74" s="362"/>
      <c r="F74" s="339" t="s">
        <v>161</v>
      </c>
      <c r="G74" s="346"/>
      <c r="H74" s="340">
        <f t="shared" si="22"/>
        <v>0</v>
      </c>
      <c r="I74" s="702"/>
      <c r="J74" s="341"/>
      <c r="K74" s="342"/>
      <c r="L74" s="343"/>
      <c r="M74" s="344"/>
      <c r="N74" s="344"/>
      <c r="O74" s="342"/>
      <c r="P74" s="704"/>
      <c r="Q74" s="345"/>
      <c r="R74" s="345"/>
    </row>
    <row r="75" spans="1:18" ht="15.75" customHeight="1">
      <c r="A75" s="856"/>
      <c r="B75" s="336">
        <v>0</v>
      </c>
      <c r="C75" s="204" t="s">
        <v>1336</v>
      </c>
      <c r="D75" s="850" t="s">
        <v>1215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3163.063570789393</v>
      </c>
      <c r="L75" s="355">
        <f>AVERAGE(L65:L74)</f>
        <v>1016.2872967057081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04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700"/>
      <c r="H77" s="340">
        <f t="shared" si="16"/>
        <v>0</v>
      </c>
      <c r="I77" s="702"/>
      <c r="J77" s="341"/>
      <c r="K77" s="342"/>
      <c r="L77" s="343"/>
      <c r="M77" s="344"/>
      <c r="N77" s="344"/>
      <c r="O77" s="335"/>
      <c r="P77" s="704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02"/>
      <c r="J78" s="341"/>
      <c r="K78" s="342"/>
      <c r="L78" s="343"/>
      <c r="M78" s="344"/>
      <c r="N78" s="344"/>
      <c r="O78" s="335"/>
      <c r="P78" s="704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02"/>
      <c r="J79" s="341"/>
      <c r="K79" s="342"/>
      <c r="L79" s="343"/>
      <c r="M79" s="344"/>
      <c r="N79" s="344"/>
      <c r="O79" s="335"/>
      <c r="P79" s="704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02"/>
      <c r="J80" s="341"/>
      <c r="K80" s="342"/>
      <c r="L80" s="343"/>
      <c r="M80" s="344"/>
      <c r="N80" s="344"/>
      <c r="O80" s="335"/>
      <c r="P80" s="704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1215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1337</v>
      </c>
      <c r="B82" s="336" t="s">
        <v>165</v>
      </c>
      <c r="C82" s="359"/>
      <c r="D82" s="361" t="s">
        <v>1338</v>
      </c>
      <c r="E82" s="388"/>
      <c r="F82" s="339">
        <v>22.32</v>
      </c>
      <c r="G82" s="364">
        <v>2477</v>
      </c>
      <c r="H82" s="389">
        <f t="shared" ref="H82:H90" si="24">F82*G82</f>
        <v>55286.64</v>
      </c>
      <c r="I82" s="702"/>
      <c r="J82" s="341">
        <v>4</v>
      </c>
      <c r="K82" s="342">
        <f>G82/P82*60</f>
        <v>2972.3999999999915</v>
      </c>
      <c r="L82" s="343">
        <f t="shared" ref="L82:L83" si="25">K82/J82</f>
        <v>743.09999999999786</v>
      </c>
      <c r="M82" s="344">
        <v>0.72222222222222221</v>
      </c>
      <c r="N82" s="344">
        <v>0.75694444444444453</v>
      </c>
      <c r="O82" s="342">
        <v>20</v>
      </c>
      <c r="P82" s="704">
        <f>(N82-M82)*24*60</f>
        <v>50.000000000000142</v>
      </c>
      <c r="Q82" s="345"/>
      <c r="R82" s="345"/>
    </row>
    <row r="83" spans="1:18">
      <c r="A83" s="841"/>
      <c r="B83" s="336" t="s">
        <v>165</v>
      </c>
      <c r="C83" s="359"/>
      <c r="D83" s="394" t="s">
        <v>1339</v>
      </c>
      <c r="E83" s="388"/>
      <c r="F83" s="339">
        <v>24.54</v>
      </c>
      <c r="G83" s="364">
        <v>1736</v>
      </c>
      <c r="H83" s="389">
        <f t="shared" si="24"/>
        <v>42601.439999999995</v>
      </c>
      <c r="I83" s="702"/>
      <c r="J83" s="341">
        <v>3</v>
      </c>
      <c r="K83" s="342">
        <f t="shared" ref="K83" si="26">G83/P83*60</f>
        <v>2314.6666666666665</v>
      </c>
      <c r="L83" s="343">
        <f t="shared" si="25"/>
        <v>771.55555555555554</v>
      </c>
      <c r="M83" s="344">
        <v>0.7715277777777777</v>
      </c>
      <c r="N83" s="344">
        <v>0.8027777777777777</v>
      </c>
      <c r="O83" s="342">
        <v>21</v>
      </c>
      <c r="P83" s="704">
        <f t="shared" ref="P83" si="27">(N83-M83)*24*60</f>
        <v>45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02"/>
      <c r="J84" s="341"/>
      <c r="K84" s="342"/>
      <c r="L84" s="343"/>
      <c r="M84" s="344"/>
      <c r="N84" s="344"/>
      <c r="O84" s="342"/>
      <c r="P84" s="704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02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700"/>
      <c r="H86" s="390">
        <f t="shared" si="24"/>
        <v>0</v>
      </c>
      <c r="I86" s="702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700"/>
      <c r="H87" s="390">
        <f t="shared" si="24"/>
        <v>0</v>
      </c>
      <c r="I87" s="702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700"/>
      <c r="H88" s="390">
        <f t="shared" si="24"/>
        <v>0</v>
      </c>
      <c r="I88" s="702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700"/>
      <c r="H89" s="390">
        <f t="shared" si="24"/>
        <v>0</v>
      </c>
      <c r="I89" s="702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700"/>
      <c r="H90" s="390">
        <f t="shared" si="24"/>
        <v>0</v>
      </c>
      <c r="I90" s="702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1320</v>
      </c>
      <c r="D91" s="842" t="s">
        <v>1215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2643.5333333333292</v>
      </c>
      <c r="L91" s="355">
        <f>AVERAGE(L82:L90)</f>
        <v>757.32777777777665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1340</v>
      </c>
      <c r="B92" s="336" t="s">
        <v>165</v>
      </c>
      <c r="C92" s="349"/>
      <c r="D92" s="361" t="s">
        <v>185</v>
      </c>
      <c r="E92" s="388"/>
      <c r="F92" s="339">
        <v>16.66</v>
      </c>
      <c r="G92" s="700">
        <v>9281</v>
      </c>
      <c r="H92" s="340">
        <f t="shared" ref="H92:H99" si="28">F92*G92</f>
        <v>154621.46</v>
      </c>
      <c r="I92" s="702"/>
      <c r="J92" s="341">
        <v>4</v>
      </c>
      <c r="K92" s="342">
        <f>G92/P92*60</f>
        <v>2784.2999999999988</v>
      </c>
      <c r="L92" s="343">
        <f t="shared" ref="L92:L93" si="29">K92/J92</f>
        <v>696.0749999999997</v>
      </c>
      <c r="M92" s="344">
        <v>0.72222222222222221</v>
      </c>
      <c r="N92" s="344">
        <v>0.86111111111111116</v>
      </c>
      <c r="O92" s="335">
        <v>20</v>
      </c>
      <c r="P92" s="704">
        <f>(N92-M92)*24*60</f>
        <v>200.00000000000009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6208</v>
      </c>
      <c r="H93" s="340">
        <f t="shared" si="28"/>
        <v>111066.76363636364</v>
      </c>
      <c r="I93" s="702"/>
      <c r="J93" s="341">
        <v>3</v>
      </c>
      <c r="K93" s="342">
        <f t="shared" ref="K93" si="30">G93/P93*60</f>
        <v>2759.1111111111113</v>
      </c>
      <c r="L93" s="343">
        <f t="shared" si="29"/>
        <v>919.70370370370381</v>
      </c>
      <c r="M93" s="344">
        <v>0.875</v>
      </c>
      <c r="N93" s="344">
        <v>0.96875</v>
      </c>
      <c r="O93" s="335">
        <v>20</v>
      </c>
      <c r="P93" s="704">
        <f>(N93-M93)*24*60</f>
        <v>135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02"/>
      <c r="J94" s="341"/>
      <c r="K94" s="342"/>
      <c r="L94" s="343"/>
      <c r="M94" s="344"/>
      <c r="N94" s="344"/>
      <c r="O94" s="335"/>
      <c r="P94" s="704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02"/>
      <c r="J95" s="341"/>
      <c r="K95" s="342"/>
      <c r="L95" s="343"/>
      <c r="M95" s="344"/>
      <c r="N95" s="344"/>
      <c r="O95" s="335"/>
      <c r="P95" s="704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02"/>
      <c r="J96" s="341"/>
      <c r="K96" s="342"/>
      <c r="L96" s="343"/>
      <c r="M96" s="344"/>
      <c r="N96" s="344"/>
      <c r="O96" s="335"/>
      <c r="P96" s="704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02"/>
      <c r="J97" s="341"/>
      <c r="K97" s="342"/>
      <c r="L97" s="343"/>
      <c r="M97" s="344"/>
      <c r="N97" s="344"/>
      <c r="O97" s="335"/>
      <c r="P97" s="704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02"/>
      <c r="J98" s="341"/>
      <c r="K98" s="342"/>
      <c r="L98" s="343"/>
      <c r="M98" s="344"/>
      <c r="N98" s="344"/>
      <c r="O98" s="335"/>
      <c r="P98" s="704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02"/>
      <c r="J99" s="341"/>
      <c r="K99" s="342"/>
      <c r="L99" s="343"/>
      <c r="M99" s="344"/>
      <c r="N99" s="344"/>
      <c r="O99" s="335"/>
      <c r="P99" s="704"/>
      <c r="Q99" s="345"/>
      <c r="R99" s="345"/>
    </row>
    <row r="100" spans="1:18" ht="15.75" customHeight="1">
      <c r="A100" s="845"/>
      <c r="B100" s="336">
        <v>0</v>
      </c>
      <c r="C100" s="204" t="s">
        <v>1341</v>
      </c>
      <c r="D100" s="838" t="s">
        <v>1215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2771.7055555555553</v>
      </c>
      <c r="L100" s="355">
        <f>AVERAGE(L92:L99)</f>
        <v>807.88935185185176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1342</v>
      </c>
      <c r="B101" s="336" t="s">
        <v>165</v>
      </c>
      <c r="C101" s="204"/>
      <c r="D101" s="361" t="s">
        <v>1343</v>
      </c>
      <c r="E101" s="696"/>
      <c r="F101" s="339">
        <v>30</v>
      </c>
      <c r="G101" s="700">
        <v>2506</v>
      </c>
      <c r="H101" s="340">
        <f t="shared" ref="H101:H110" si="31">F101*G101</f>
        <v>75180</v>
      </c>
      <c r="I101" s="702"/>
      <c r="J101" s="341">
        <v>3</v>
      </c>
      <c r="K101" s="342">
        <f>G101/P101*60</f>
        <v>3007.1999999999912</v>
      </c>
      <c r="L101" s="343">
        <f t="shared" ref="L101:L105" si="32">K101/J101</f>
        <v>1002.399999999997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3">(N101-M101)*24*60</f>
        <v>50.000000000000142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696"/>
      <c r="F102" s="339">
        <v>24.82</v>
      </c>
      <c r="G102" s="700">
        <v>2305</v>
      </c>
      <c r="H102" s="340">
        <f t="shared" si="31"/>
        <v>57210.1</v>
      </c>
      <c r="I102" s="702"/>
      <c r="J102" s="341">
        <v>4</v>
      </c>
      <c r="K102" s="342">
        <f t="shared" ref="K102:K105" si="34">G102/P102*60</f>
        <v>2942.5531914893518</v>
      </c>
      <c r="L102" s="343">
        <f t="shared" si="32"/>
        <v>735.63829787233794</v>
      </c>
      <c r="M102" s="344">
        <v>0.7715277777777777</v>
      </c>
      <c r="N102" s="344">
        <v>0.8041666666666667</v>
      </c>
      <c r="O102" s="335">
        <v>21</v>
      </c>
      <c r="P102" s="342">
        <f t="shared" si="33"/>
        <v>47.000000000000156</v>
      </c>
      <c r="Q102" s="345"/>
      <c r="R102" s="345"/>
    </row>
    <row r="103" spans="1:18">
      <c r="A103" s="830"/>
      <c r="B103" s="336" t="s">
        <v>165</v>
      </c>
      <c r="C103" s="204"/>
      <c r="D103" s="361" t="s">
        <v>1344</v>
      </c>
      <c r="E103" s="361"/>
      <c r="F103" s="339">
        <v>23.8</v>
      </c>
      <c r="G103" s="700">
        <v>641</v>
      </c>
      <c r="H103" s="340">
        <f t="shared" si="31"/>
        <v>15255.800000000001</v>
      </c>
      <c r="I103" s="702"/>
      <c r="J103" s="341">
        <v>4</v>
      </c>
      <c r="K103" s="342">
        <f t="shared" si="34"/>
        <v>3205.0000000000114</v>
      </c>
      <c r="L103" s="343">
        <f t="shared" si="32"/>
        <v>801.25000000000284</v>
      </c>
      <c r="M103" s="344">
        <v>0.81944444444444453</v>
      </c>
      <c r="N103" s="344">
        <v>0.82777777777777783</v>
      </c>
      <c r="O103" s="335">
        <v>22</v>
      </c>
      <c r="P103" s="342">
        <f t="shared" si="33"/>
        <v>11.999999999999957</v>
      </c>
      <c r="Q103" s="345"/>
      <c r="R103" s="345"/>
    </row>
    <row r="104" spans="1:18">
      <c r="A104" s="830"/>
      <c r="B104" s="336" t="s">
        <v>165</v>
      </c>
      <c r="C104" s="204"/>
      <c r="D104" s="361" t="s">
        <v>1345</v>
      </c>
      <c r="E104" s="379"/>
      <c r="F104" s="339">
        <v>24.76</v>
      </c>
      <c r="G104" s="700">
        <v>1311</v>
      </c>
      <c r="H104" s="340">
        <f t="shared" si="31"/>
        <v>32460.36</v>
      </c>
      <c r="I104" s="702"/>
      <c r="J104" s="341">
        <v>4</v>
      </c>
      <c r="K104" s="342">
        <f t="shared" si="34"/>
        <v>3146.399999999991</v>
      </c>
      <c r="L104" s="343">
        <f t="shared" si="32"/>
        <v>786.59999999999775</v>
      </c>
      <c r="M104" s="344">
        <v>0.84166666666666667</v>
      </c>
      <c r="N104" s="344">
        <v>0.85902777777777783</v>
      </c>
      <c r="O104" s="335">
        <v>20</v>
      </c>
      <c r="P104" s="342">
        <f>(N104-M104)*24*60</f>
        <v>25.000000000000071</v>
      </c>
      <c r="Q104" s="345"/>
      <c r="R104" s="345"/>
    </row>
    <row r="105" spans="1:18">
      <c r="A105" s="830"/>
      <c r="B105" s="336" t="s">
        <v>165</v>
      </c>
      <c r="C105" s="204"/>
      <c r="D105" s="361" t="s">
        <v>1346</v>
      </c>
      <c r="E105" s="363"/>
      <c r="F105" s="339">
        <v>14.03</v>
      </c>
      <c r="G105" s="700">
        <v>9293</v>
      </c>
      <c r="H105" s="340">
        <f t="shared" si="31"/>
        <v>130380.79</v>
      </c>
      <c r="I105" s="702"/>
      <c r="J105" s="341">
        <v>3</v>
      </c>
      <c r="K105" s="342">
        <f t="shared" si="34"/>
        <v>2981.7112299465243</v>
      </c>
      <c r="L105" s="343">
        <f t="shared" si="32"/>
        <v>993.90374331550811</v>
      </c>
      <c r="M105" s="344">
        <v>0.87361111111111101</v>
      </c>
      <c r="N105" s="344">
        <v>1.0034722222222221</v>
      </c>
      <c r="O105" s="335">
        <v>21</v>
      </c>
      <c r="P105" s="342">
        <f>(N105-M105)*24*60</f>
        <v>186.99999999999997</v>
      </c>
      <c r="Q105" s="343"/>
      <c r="R105" s="345"/>
    </row>
    <row r="106" spans="1:18">
      <c r="A106" s="830"/>
      <c r="B106" s="336">
        <v>0</v>
      </c>
      <c r="C106" s="204"/>
      <c r="D106" s="363"/>
      <c r="E106" s="696"/>
      <c r="F106" s="339" t="s">
        <v>161</v>
      </c>
      <c r="G106" s="346"/>
      <c r="H106" s="340">
        <f t="shared" si="31"/>
        <v>0</v>
      </c>
      <c r="I106" s="702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700"/>
      <c r="H107" s="340">
        <f t="shared" si="31"/>
        <v>0</v>
      </c>
      <c r="I107" s="702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700"/>
      <c r="H108" s="340">
        <f t="shared" si="31"/>
        <v>0</v>
      </c>
      <c r="I108" s="702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700"/>
      <c r="H109" s="340">
        <f t="shared" si="31"/>
        <v>0</v>
      </c>
      <c r="I109" s="702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700"/>
      <c r="H110" s="340">
        <f t="shared" si="31"/>
        <v>0</v>
      </c>
      <c r="I110" s="702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1331</v>
      </c>
      <c r="D111" s="831" t="s">
        <v>1215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3056.5728842871736</v>
      </c>
      <c r="L111" s="355">
        <f>AVERAGE(L101:L110)</f>
        <v>863.95840823756885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1347</v>
      </c>
      <c r="B112" s="336" t="s">
        <v>165</v>
      </c>
      <c r="C112" s="204"/>
      <c r="D112" s="363" t="s">
        <v>188</v>
      </c>
      <c r="E112" s="398"/>
      <c r="F112" s="339">
        <v>28.57</v>
      </c>
      <c r="G112" s="700">
        <v>4459</v>
      </c>
      <c r="H112" s="389">
        <f t="shared" si="16"/>
        <v>127393.63</v>
      </c>
      <c r="I112" s="702"/>
      <c r="J112" s="341">
        <v>3</v>
      </c>
      <c r="K112" s="342">
        <f t="shared" ref="K112:K117" si="35">G112/P112*60</f>
        <v>2972.6666666666665</v>
      </c>
      <c r="L112" s="343">
        <f t="shared" ref="L112:L117" si="36">K112/J112</f>
        <v>990.8888888888888</v>
      </c>
      <c r="M112" s="344">
        <v>0.72222222222222221</v>
      </c>
      <c r="N112" s="344">
        <v>0.78472222222222221</v>
      </c>
      <c r="O112" s="335">
        <v>20</v>
      </c>
      <c r="P112" s="704">
        <f t="shared" ref="P112:P116" si="37">(N112-M112)*24*60</f>
        <v>90</v>
      </c>
      <c r="Q112" s="335"/>
      <c r="R112" s="335"/>
    </row>
    <row r="113" spans="1:18">
      <c r="A113" s="833"/>
      <c r="B113" s="336" t="s">
        <v>165</v>
      </c>
      <c r="C113" s="359"/>
      <c r="D113" s="386" t="s">
        <v>1348</v>
      </c>
      <c r="E113" s="386"/>
      <c r="F113" s="339">
        <v>25.03</v>
      </c>
      <c r="G113" s="700">
        <v>1395</v>
      </c>
      <c r="H113" s="389">
        <f t="shared" si="16"/>
        <v>34916.85</v>
      </c>
      <c r="I113" s="702"/>
      <c r="J113" s="341">
        <v>4</v>
      </c>
      <c r="K113" s="342">
        <f t="shared" si="35"/>
        <v>2989.2857142857247</v>
      </c>
      <c r="L113" s="343">
        <f t="shared" si="36"/>
        <v>747.32142857143117</v>
      </c>
      <c r="M113" s="344">
        <v>0.7993055555555556</v>
      </c>
      <c r="N113" s="344">
        <v>0.81874999999999998</v>
      </c>
      <c r="O113" s="335">
        <v>21</v>
      </c>
      <c r="P113" s="704">
        <f t="shared" si="37"/>
        <v>27.999999999999901</v>
      </c>
      <c r="Q113" s="345"/>
      <c r="R113" s="345"/>
    </row>
    <row r="114" spans="1:18">
      <c r="A114" s="833"/>
      <c r="B114" s="336" t="s">
        <v>165</v>
      </c>
      <c r="C114" s="359"/>
      <c r="D114" s="386" t="s">
        <v>1349</v>
      </c>
      <c r="E114" s="361"/>
      <c r="F114" s="339">
        <v>16.7</v>
      </c>
      <c r="G114" s="700">
        <v>2671</v>
      </c>
      <c r="H114" s="389">
        <f t="shared" si="16"/>
        <v>44605.7</v>
      </c>
      <c r="I114" s="702"/>
      <c r="J114" s="341">
        <v>3</v>
      </c>
      <c r="K114" s="342">
        <f t="shared" si="35"/>
        <v>2967.7777777777883</v>
      </c>
      <c r="L114" s="343">
        <f t="shared" si="36"/>
        <v>989.25925925926276</v>
      </c>
      <c r="M114" s="344">
        <v>0.83333333333333337</v>
      </c>
      <c r="N114" s="344">
        <v>0.87083333333333324</v>
      </c>
      <c r="O114" s="335">
        <v>21</v>
      </c>
      <c r="P114" s="704">
        <f t="shared" si="37"/>
        <v>53.999999999999808</v>
      </c>
      <c r="Q114" s="345"/>
      <c r="R114" s="345"/>
    </row>
    <row r="115" spans="1:18">
      <c r="A115" s="833"/>
      <c r="B115" s="336" t="s">
        <v>165</v>
      </c>
      <c r="C115" s="359"/>
      <c r="D115" s="363" t="s">
        <v>1350</v>
      </c>
      <c r="E115" s="379"/>
      <c r="F115" s="339">
        <v>18.18</v>
      </c>
      <c r="G115" s="700">
        <v>1803</v>
      </c>
      <c r="H115" s="389">
        <f t="shared" si="16"/>
        <v>32778.54</v>
      </c>
      <c r="I115" s="702"/>
      <c r="J115" s="341">
        <v>3</v>
      </c>
      <c r="K115" s="342">
        <f t="shared" si="35"/>
        <v>2923.7837837837815</v>
      </c>
      <c r="L115" s="343">
        <f t="shared" si="36"/>
        <v>974.59459459459379</v>
      </c>
      <c r="M115" s="344">
        <v>0.88541666666666663</v>
      </c>
      <c r="N115" s="344">
        <v>0.91111111111111109</v>
      </c>
      <c r="O115" s="335">
        <v>21</v>
      </c>
      <c r="P115" s="704">
        <f t="shared" si="37"/>
        <v>37.000000000000028</v>
      </c>
      <c r="Q115" s="345"/>
      <c r="R115" s="345"/>
    </row>
    <row r="116" spans="1:18">
      <c r="A116" s="833"/>
      <c r="B116" s="336" t="s">
        <v>165</v>
      </c>
      <c r="C116" s="359"/>
      <c r="D116" s="386" t="s">
        <v>1351</v>
      </c>
      <c r="E116" s="363"/>
      <c r="F116" s="339">
        <v>18.18</v>
      </c>
      <c r="G116" s="700">
        <v>1738</v>
      </c>
      <c r="H116" s="389">
        <f t="shared" si="16"/>
        <v>31596.84</v>
      </c>
      <c r="I116" s="702"/>
      <c r="J116" s="341">
        <v>3</v>
      </c>
      <c r="K116" s="342">
        <f t="shared" si="35"/>
        <v>2979.4285714285543</v>
      </c>
      <c r="L116" s="343">
        <f t="shared" si="36"/>
        <v>993.14285714285143</v>
      </c>
      <c r="M116" s="344">
        <v>0.92499999999999993</v>
      </c>
      <c r="N116" s="391">
        <v>0.94930555555555562</v>
      </c>
      <c r="O116" s="335">
        <v>20</v>
      </c>
      <c r="P116" s="704">
        <f t="shared" si="37"/>
        <v>35.000000000000199</v>
      </c>
      <c r="Q116" s="345"/>
      <c r="R116" s="345"/>
    </row>
    <row r="117" spans="1:18">
      <c r="A117" s="833"/>
      <c r="B117" s="336" t="s">
        <v>165</v>
      </c>
      <c r="C117" s="359"/>
      <c r="D117" s="361" t="s">
        <v>1352</v>
      </c>
      <c r="E117" s="376"/>
      <c r="F117" s="339">
        <v>14.285714285714283</v>
      </c>
      <c r="G117" s="700">
        <v>13351</v>
      </c>
      <c r="H117" s="389">
        <f t="shared" ref="H117:H123" si="38">F117*G117</f>
        <v>190728.57142857139</v>
      </c>
      <c r="I117" s="702"/>
      <c r="J117" s="341">
        <v>3</v>
      </c>
      <c r="K117" s="342">
        <f t="shared" si="35"/>
        <v>2966.8888888888905</v>
      </c>
      <c r="L117" s="343">
        <f t="shared" si="36"/>
        <v>988.9629629629635</v>
      </c>
      <c r="M117" s="344">
        <v>0.96388888888888891</v>
      </c>
      <c r="N117" s="344">
        <v>1.1513888888888888</v>
      </c>
      <c r="O117" s="335">
        <v>21</v>
      </c>
      <c r="P117" s="342">
        <f>(N117-M117)*24*60</f>
        <v>269.99999999999983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700"/>
      <c r="H118" s="389">
        <f t="shared" si="38"/>
        <v>0</v>
      </c>
      <c r="I118" s="702"/>
      <c r="J118" s="341"/>
      <c r="K118" s="342"/>
      <c r="L118" s="343"/>
      <c r="M118" s="344"/>
      <c r="N118" s="344"/>
      <c r="O118" s="342"/>
      <c r="P118" s="704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700"/>
      <c r="H119" s="389">
        <f t="shared" si="38"/>
        <v>0</v>
      </c>
      <c r="I119" s="702"/>
      <c r="J119" s="341"/>
      <c r="K119" s="342"/>
      <c r="L119" s="343"/>
      <c r="M119" s="344"/>
      <c r="N119" s="344"/>
      <c r="O119" s="335"/>
      <c r="P119" s="704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700"/>
      <c r="H120" s="389">
        <f t="shared" si="38"/>
        <v>0</v>
      </c>
      <c r="I120" s="702"/>
      <c r="J120" s="341"/>
      <c r="K120" s="342"/>
      <c r="L120" s="343"/>
      <c r="M120" s="344"/>
      <c r="N120" s="344"/>
      <c r="O120" s="335"/>
      <c r="P120" s="704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700"/>
      <c r="H121" s="389">
        <f t="shared" si="38"/>
        <v>0</v>
      </c>
      <c r="I121" s="702"/>
      <c r="J121" s="341"/>
      <c r="K121" s="342"/>
      <c r="L121" s="343"/>
      <c r="M121" s="344"/>
      <c r="N121" s="344"/>
      <c r="O121" s="335"/>
      <c r="P121" s="704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700"/>
      <c r="H122" s="389">
        <f t="shared" si="38"/>
        <v>0</v>
      </c>
      <c r="I122" s="702"/>
      <c r="J122" s="341"/>
      <c r="K122" s="342"/>
      <c r="L122" s="343"/>
      <c r="M122" s="344"/>
      <c r="N122" s="344"/>
      <c r="O122" s="335"/>
      <c r="P122" s="704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700"/>
      <c r="H123" s="389">
        <f t="shared" si="38"/>
        <v>0</v>
      </c>
      <c r="I123" s="702"/>
      <c r="J123" s="341"/>
      <c r="K123" s="342"/>
      <c r="L123" s="343"/>
      <c r="M123" s="344"/>
      <c r="N123" s="344"/>
      <c r="O123" s="335"/>
      <c r="P123" s="704"/>
      <c r="Q123" s="345"/>
      <c r="R123" s="345"/>
    </row>
    <row r="124" spans="1:18" ht="17.399999999999999" customHeight="1">
      <c r="A124" s="833"/>
      <c r="B124" s="349">
        <v>0</v>
      </c>
      <c r="C124" s="204" t="s">
        <v>1336</v>
      </c>
      <c r="D124" s="834" t="s">
        <v>1215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2966.6385671385674</v>
      </c>
      <c r="L124" s="355">
        <f>AVERAGE(L112:L123)</f>
        <v>947.36166523666509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0" activePane="bottomRight" state="frozen"/>
      <selection activeCell="P127" sqref="P127"/>
      <selection pane="topRight" activeCell="P127" sqref="P127"/>
      <selection pane="bottomLeft" activeCell="P127" sqref="P127"/>
      <selection pane="bottomRight" activeCell="P127" sqref="P127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1182</v>
      </c>
      <c r="B1" s="57"/>
      <c r="C1" s="57"/>
      <c r="D1" s="722" t="s">
        <v>1183</v>
      </c>
      <c r="E1" s="58">
        <f>SUM(G5:G173)</f>
        <v>184805</v>
      </c>
      <c r="F1" s="707" t="s">
        <v>3</v>
      </c>
      <c r="G1" s="59">
        <f>SUM(H5:H173)</f>
        <v>7310312.3645022847</v>
      </c>
      <c r="H1" s="719" t="s">
        <v>77</v>
      </c>
      <c r="I1" s="60">
        <f>M17+M30+M43+M56+M69+M82+M95+M108+M121+M134+M147+M160+M173</f>
        <v>194.88888888888886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1184</v>
      </c>
      <c r="Q1" s="956"/>
      <c r="R1" s="956"/>
      <c r="S1" s="956"/>
      <c r="T1" s="956" t="s">
        <v>1185</v>
      </c>
      <c r="U1" s="956"/>
      <c r="V1" s="956"/>
      <c r="W1" s="956"/>
      <c r="X1" s="956"/>
      <c r="Y1" s="956"/>
      <c r="Z1" s="61" t="s">
        <v>1186</v>
      </c>
      <c r="AA1" s="61" t="s">
        <v>1187</v>
      </c>
      <c r="AB1" s="961" t="s">
        <v>1188</v>
      </c>
      <c r="AC1" s="962"/>
      <c r="AD1" s="61" t="s">
        <v>1186</v>
      </c>
      <c r="AE1" s="61" t="s">
        <v>1189</v>
      </c>
      <c r="AF1" s="956" t="s">
        <v>1190</v>
      </c>
      <c r="AG1" s="957"/>
      <c r="AH1" s="957"/>
      <c r="AK1" s="62" t="s">
        <v>1191</v>
      </c>
    </row>
    <row r="2" spans="1:37" ht="26.25" customHeight="1">
      <c r="A2" s="960" t="s">
        <v>1247</v>
      </c>
      <c r="B2" s="960"/>
      <c r="C2" s="722"/>
      <c r="D2" s="722" t="s">
        <v>1193</v>
      </c>
      <c r="E2" s="63">
        <f>AVERAGE(O17,O30,O43,O56,O69,O82,O95,O108,O121,O134,O147,O160,O173)</f>
        <v>126.32731113605709</v>
      </c>
      <c r="F2" s="64" t="s">
        <v>80</v>
      </c>
      <c r="G2" s="65">
        <f>G1/E1</f>
        <v>39.556897078013499</v>
      </c>
      <c r="H2" s="719" t="s">
        <v>81</v>
      </c>
      <c r="I2" s="719">
        <f>COUNT(I5:I173)</f>
        <v>20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12</v>
      </c>
      <c r="AE2" s="67">
        <f>AE17+AE30+AE43+AE56+AE69+AE82+AE95+AE108+AE121+AE134+AE147+AE160+AE173</f>
        <v>9</v>
      </c>
      <c r="AF2" s="957"/>
      <c r="AG2" s="957"/>
      <c r="AH2" s="957"/>
      <c r="AK2" s="402">
        <f>AVERAGE(AK5:AK9999)</f>
        <v>6.391001400560242</v>
      </c>
    </row>
    <row r="3" spans="1:37" ht="30.6" customHeight="1">
      <c r="A3" s="895" t="s">
        <v>1195</v>
      </c>
      <c r="B3" s="895" t="s">
        <v>82</v>
      </c>
      <c r="C3" s="958"/>
      <c r="D3" s="895" t="s">
        <v>1197</v>
      </c>
      <c r="E3" s="895"/>
      <c r="F3" s="958" t="s">
        <v>83</v>
      </c>
      <c r="G3" s="951" t="s">
        <v>84</v>
      </c>
      <c r="H3" s="958" t="s">
        <v>85</v>
      </c>
      <c r="I3" s="952" t="s">
        <v>1198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1199</v>
      </c>
      <c r="O3" s="924" t="s">
        <v>1193</v>
      </c>
      <c r="P3" s="955" t="s">
        <v>1200</v>
      </c>
      <c r="Q3" s="924" t="s">
        <v>1193</v>
      </c>
      <c r="R3" s="949" t="s">
        <v>1201</v>
      </c>
      <c r="S3" s="925" t="s">
        <v>1202</v>
      </c>
      <c r="T3" s="951" t="s">
        <v>88</v>
      </c>
      <c r="U3" s="951"/>
      <c r="V3" s="950" t="s">
        <v>89</v>
      </c>
      <c r="W3" s="952" t="s">
        <v>1203</v>
      </c>
      <c r="X3" s="951" t="s">
        <v>1204</v>
      </c>
      <c r="Y3" s="951"/>
      <c r="Z3" s="953" t="s">
        <v>1205</v>
      </c>
      <c r="AA3" s="954"/>
      <c r="AB3" s="944" t="s">
        <v>1206</v>
      </c>
      <c r="AC3" s="945"/>
      <c r="AD3" s="946" t="s">
        <v>1207</v>
      </c>
      <c r="AE3" s="947"/>
      <c r="AF3" s="948" t="s">
        <v>1199</v>
      </c>
      <c r="AG3" s="949" t="s">
        <v>1201</v>
      </c>
      <c r="AH3" s="925" t="s">
        <v>1202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716" t="s">
        <v>90</v>
      </c>
      <c r="U4" s="716" t="s">
        <v>91</v>
      </c>
      <c r="V4" s="951"/>
      <c r="W4" s="952"/>
      <c r="X4" s="707" t="s">
        <v>1208</v>
      </c>
      <c r="Y4" s="707" t="s">
        <v>36</v>
      </c>
      <c r="Z4" s="716" t="s">
        <v>1209</v>
      </c>
      <c r="AA4" s="716" t="s">
        <v>1210</v>
      </c>
      <c r="AB4" s="945"/>
      <c r="AC4" s="945"/>
      <c r="AD4" s="716" t="s">
        <v>1211</v>
      </c>
      <c r="AE4" s="68" t="s">
        <v>1212</v>
      </c>
      <c r="AF4" s="948"/>
      <c r="AG4" s="949"/>
      <c r="AH4" s="925"/>
      <c r="AK4" s="951"/>
    </row>
    <row r="5" spans="1:37" ht="18.75" customHeight="1">
      <c r="A5" s="940" t="s">
        <v>1213</v>
      </c>
      <c r="B5" s="69" t="s">
        <v>162</v>
      </c>
      <c r="C5" s="70"/>
      <c r="D5" s="71" t="s">
        <v>92</v>
      </c>
      <c r="E5" s="72"/>
      <c r="F5" s="73">
        <v>37.83</v>
      </c>
      <c r="G5" s="74">
        <v>4423.2999999999993</v>
      </c>
      <c r="H5" s="75">
        <f t="shared" ref="H5:H16" si="0">F5*G5</f>
        <v>167333.43899999995</v>
      </c>
      <c r="I5" s="717"/>
      <c r="J5" s="76">
        <v>20</v>
      </c>
      <c r="K5" s="74">
        <v>2400</v>
      </c>
      <c r="L5" s="77">
        <v>120</v>
      </c>
      <c r="M5" s="718">
        <v>20</v>
      </c>
      <c r="N5" s="74">
        <f t="shared" ref="N5:N12" si="1">G5/W5*60</f>
        <v>2249.1355932203392</v>
      </c>
      <c r="O5" s="77">
        <f t="shared" ref="O5:O12" si="2">N5/M5</f>
        <v>112.45677966101695</v>
      </c>
      <c r="P5" s="78">
        <f t="shared" ref="P5:P12" si="3">M5-J5</f>
        <v>0</v>
      </c>
      <c r="Q5" s="79">
        <f t="shared" ref="Q5:Q12" si="4">O5-L5</f>
        <v>-7.5432203389830477</v>
      </c>
      <c r="R5" s="709">
        <f t="shared" ref="R5:R12" si="5">O5/L5</f>
        <v>0.9371398305084746</v>
      </c>
      <c r="S5" s="910">
        <f>R17</f>
        <v>0.89825854587155385</v>
      </c>
      <c r="T5" s="80">
        <v>0.25</v>
      </c>
      <c r="U5" s="80">
        <v>0.33194444444444443</v>
      </c>
      <c r="V5" s="707">
        <v>5</v>
      </c>
      <c r="W5" s="717">
        <f>(U5-T5)*24*60</f>
        <v>117.99999999999999</v>
      </c>
      <c r="X5" s="707"/>
      <c r="Y5" s="707"/>
      <c r="Z5" s="81"/>
      <c r="AA5" s="81"/>
      <c r="AB5" s="895"/>
      <c r="AC5" s="895"/>
      <c r="AD5" s="82"/>
      <c r="AE5" s="82"/>
      <c r="AF5" s="78">
        <f t="shared" ref="AF5:AF70" si="6">N5-K5</f>
        <v>-150.86440677966084</v>
      </c>
      <c r="AG5" s="709">
        <f t="shared" ref="AG5:AG70" si="7">N5/K5</f>
        <v>0.9371398305084746</v>
      </c>
      <c r="AH5" s="910">
        <f>AG17</f>
        <v>0.89880137648167802</v>
      </c>
      <c r="AJ5" s="62" t="str">
        <f>A5</f>
        <v>四度一組
(ET-600)</v>
      </c>
      <c r="AK5" s="404">
        <f>AVERAGE(AK6:AK16)</f>
        <v>6.7142857142857419</v>
      </c>
    </row>
    <row r="6" spans="1:37" ht="19.2" customHeight="1">
      <c r="A6" s="941"/>
      <c r="B6" s="69" t="s">
        <v>162</v>
      </c>
      <c r="C6" s="70"/>
      <c r="D6" s="71" t="s">
        <v>94</v>
      </c>
      <c r="E6" s="72"/>
      <c r="F6" s="73">
        <v>35.89</v>
      </c>
      <c r="G6" s="74">
        <v>1809</v>
      </c>
      <c r="H6" s="75">
        <f t="shared" si="0"/>
        <v>64925.01</v>
      </c>
      <c r="I6" s="717"/>
      <c r="J6" s="76">
        <v>18</v>
      </c>
      <c r="K6" s="74">
        <v>2571</v>
      </c>
      <c r="L6" s="77">
        <v>142.83333333333334</v>
      </c>
      <c r="M6" s="718">
        <v>18</v>
      </c>
      <c r="N6" s="74">
        <f t="shared" si="1"/>
        <v>2261.2500000000009</v>
      </c>
      <c r="O6" s="77">
        <f t="shared" si="2"/>
        <v>125.62500000000006</v>
      </c>
      <c r="P6" s="78">
        <f t="shared" si="3"/>
        <v>0</v>
      </c>
      <c r="Q6" s="79">
        <f t="shared" si="4"/>
        <v>-17.208333333333286</v>
      </c>
      <c r="R6" s="709">
        <f t="shared" si="5"/>
        <v>0.87952158693115556</v>
      </c>
      <c r="S6" s="910"/>
      <c r="T6" s="80">
        <v>0.34722222222222221</v>
      </c>
      <c r="U6" s="80">
        <v>0.38055555555555554</v>
      </c>
      <c r="V6" s="707">
        <v>22</v>
      </c>
      <c r="W6" s="717">
        <f t="shared" ref="W6:W17" si="8">(U6-T6)*24*60</f>
        <v>47.999999999999986</v>
      </c>
      <c r="X6" s="83">
        <v>0.33680555555555558</v>
      </c>
      <c r="Y6" s="83">
        <v>0.34583333333333338</v>
      </c>
      <c r="Z6" s="84"/>
      <c r="AA6" s="84"/>
      <c r="AB6" s="895"/>
      <c r="AC6" s="895"/>
      <c r="AD6" s="705"/>
      <c r="AE6" s="705"/>
      <c r="AF6" s="78">
        <f t="shared" si="6"/>
        <v>-309.74999999999909</v>
      </c>
      <c r="AG6" s="709">
        <f t="shared" si="7"/>
        <v>0.87952158693115556</v>
      </c>
      <c r="AH6" s="910"/>
      <c r="AJ6" s="405">
        <f>IF((IF(V6&lt;10,V6,(X6-U5)*1440))=0,"",IF(V6&lt;10,V6,(X6-U5)*1440))</f>
        <v>7.0000000000000551</v>
      </c>
      <c r="AK6" s="406">
        <f>IF(AJ6&gt;4,AJ6,"")</f>
        <v>7.0000000000000551</v>
      </c>
    </row>
    <row r="7" spans="1:37" ht="19.2" customHeight="1">
      <c r="A7" s="941"/>
      <c r="B7" s="69" t="s">
        <v>162</v>
      </c>
      <c r="C7" s="70"/>
      <c r="D7" s="71" t="s">
        <v>98</v>
      </c>
      <c r="E7" s="72"/>
      <c r="F7" s="73">
        <v>38.479999999999997</v>
      </c>
      <c r="G7" s="74">
        <v>5957</v>
      </c>
      <c r="H7" s="75">
        <f t="shared" si="0"/>
        <v>229225.36</v>
      </c>
      <c r="I7" s="717"/>
      <c r="J7" s="76">
        <v>19</v>
      </c>
      <c r="K7" s="74">
        <v>2769</v>
      </c>
      <c r="L7" s="77">
        <v>145.73684210526315</v>
      </c>
      <c r="M7" s="718">
        <v>19</v>
      </c>
      <c r="N7" s="74">
        <f t="shared" si="1"/>
        <v>2464.9655172413795</v>
      </c>
      <c r="O7" s="77">
        <f t="shared" si="2"/>
        <v>129.7350272232305</v>
      </c>
      <c r="P7" s="78">
        <f t="shared" si="3"/>
        <v>0</v>
      </c>
      <c r="Q7" s="79">
        <f t="shared" si="4"/>
        <v>-16.001814882032647</v>
      </c>
      <c r="R7" s="709">
        <f t="shared" si="5"/>
        <v>0.89020062016662327</v>
      </c>
      <c r="S7" s="910"/>
      <c r="T7" s="80">
        <v>0.38541666666666663</v>
      </c>
      <c r="U7" s="80">
        <v>0.48611111111111105</v>
      </c>
      <c r="V7" s="707">
        <v>7</v>
      </c>
      <c r="W7" s="717">
        <f t="shared" si="8"/>
        <v>144.99999999999997</v>
      </c>
      <c r="X7" s="83"/>
      <c r="Y7" s="83"/>
      <c r="Z7" s="84"/>
      <c r="AA7" s="84"/>
      <c r="AB7" s="895"/>
      <c r="AC7" s="895"/>
      <c r="AD7" s="705">
        <v>1</v>
      </c>
      <c r="AE7" s="705"/>
      <c r="AF7" s="78">
        <f t="shared" si="6"/>
        <v>-304.03448275862047</v>
      </c>
      <c r="AG7" s="709">
        <f t="shared" si="7"/>
        <v>0.89020062016662316</v>
      </c>
      <c r="AH7" s="910"/>
      <c r="AJ7" s="405">
        <f t="shared" ref="AJ7:AJ16" si="9">IF((IF(V7&lt;10,V7,(X7-U6)*1440))=0,"",IF(V7&lt;10,V7,(X7-U6)*1440))</f>
        <v>7</v>
      </c>
      <c r="AK7" s="406">
        <f t="shared" ref="AK7:AK16" si="10">IF(AJ7&gt;4,AJ7,"")</f>
        <v>7</v>
      </c>
    </row>
    <row r="8" spans="1:37" ht="19.2" customHeight="1">
      <c r="A8" s="941"/>
      <c r="B8" s="69" t="s">
        <v>162</v>
      </c>
      <c r="C8" s="70"/>
      <c r="D8" s="71" t="s">
        <v>97</v>
      </c>
      <c r="E8" s="72"/>
      <c r="F8" s="73">
        <v>31.11</v>
      </c>
      <c r="G8" s="85">
        <v>1966</v>
      </c>
      <c r="H8" s="75">
        <f t="shared" si="0"/>
        <v>61162.26</v>
      </c>
      <c r="I8" s="717"/>
      <c r="J8" s="76">
        <v>18</v>
      </c>
      <c r="K8" s="74">
        <v>2769</v>
      </c>
      <c r="L8" s="77">
        <v>153.83333333333334</v>
      </c>
      <c r="M8" s="718">
        <v>18</v>
      </c>
      <c r="N8" s="74">
        <f t="shared" si="1"/>
        <v>2359.2000000000007</v>
      </c>
      <c r="O8" s="77">
        <f t="shared" si="2"/>
        <v>131.06666666666672</v>
      </c>
      <c r="P8" s="78">
        <f t="shared" si="3"/>
        <v>0</v>
      </c>
      <c r="Q8" s="79">
        <f t="shared" si="4"/>
        <v>-22.766666666666623</v>
      </c>
      <c r="R8" s="709">
        <f t="shared" si="5"/>
        <v>0.85200433369447481</v>
      </c>
      <c r="S8" s="910"/>
      <c r="T8" s="80">
        <v>0.5263888888888888</v>
      </c>
      <c r="U8" s="80">
        <v>0.56111111111111101</v>
      </c>
      <c r="V8" s="707">
        <v>5</v>
      </c>
      <c r="W8" s="717">
        <f t="shared" si="8"/>
        <v>49.999999999999986</v>
      </c>
      <c r="X8" s="83"/>
      <c r="Y8" s="83"/>
      <c r="Z8" s="84"/>
      <c r="AA8" s="84"/>
      <c r="AB8" s="895"/>
      <c r="AC8" s="895"/>
      <c r="AD8" s="705"/>
      <c r="AE8" s="705"/>
      <c r="AF8" s="78">
        <f t="shared" si="6"/>
        <v>-409.79999999999927</v>
      </c>
      <c r="AG8" s="709">
        <f t="shared" si="7"/>
        <v>0.85200433369447481</v>
      </c>
      <c r="AH8" s="910"/>
      <c r="AJ8" s="405">
        <f t="shared" si="9"/>
        <v>5</v>
      </c>
      <c r="AK8" s="406">
        <f t="shared" si="10"/>
        <v>5</v>
      </c>
    </row>
    <row r="9" spans="1:37" ht="19.2" customHeight="1">
      <c r="A9" s="941"/>
      <c r="B9" s="69" t="s">
        <v>162</v>
      </c>
      <c r="C9" s="86"/>
      <c r="D9" s="71" t="s">
        <v>96</v>
      </c>
      <c r="E9" s="87"/>
      <c r="F9" s="73">
        <v>28.86</v>
      </c>
      <c r="G9" s="74">
        <v>1156</v>
      </c>
      <c r="H9" s="75">
        <f t="shared" si="0"/>
        <v>33362.159999999996</v>
      </c>
      <c r="I9" s="705"/>
      <c r="J9" s="76">
        <v>17</v>
      </c>
      <c r="K9" s="74">
        <v>2571</v>
      </c>
      <c r="L9" s="77">
        <v>151.23529411764707</v>
      </c>
      <c r="M9" s="718">
        <v>17</v>
      </c>
      <c r="N9" s="74">
        <f t="shared" si="1"/>
        <v>2311.9999999999959</v>
      </c>
      <c r="O9" s="77">
        <f t="shared" si="2"/>
        <v>135.99999999999977</v>
      </c>
      <c r="P9" s="78">
        <f t="shared" si="3"/>
        <v>0</v>
      </c>
      <c r="Q9" s="79">
        <f t="shared" si="4"/>
        <v>-15.2352941176473</v>
      </c>
      <c r="R9" s="709">
        <f t="shared" si="5"/>
        <v>0.89926098794243325</v>
      </c>
      <c r="S9" s="910"/>
      <c r="T9" s="80">
        <v>0.5659722222222221</v>
      </c>
      <c r="U9" s="80">
        <v>0.58680555555555547</v>
      </c>
      <c r="V9" s="707">
        <v>7</v>
      </c>
      <c r="W9" s="717">
        <f t="shared" si="8"/>
        <v>30.000000000000053</v>
      </c>
      <c r="X9" s="83"/>
      <c r="Y9" s="83"/>
      <c r="Z9" s="84"/>
      <c r="AA9" s="84"/>
      <c r="AB9" s="895"/>
      <c r="AC9" s="895"/>
      <c r="AD9" s="705"/>
      <c r="AE9" s="705"/>
      <c r="AF9" s="78">
        <f t="shared" si="6"/>
        <v>-259.00000000000409</v>
      </c>
      <c r="AG9" s="709">
        <f t="shared" si="7"/>
        <v>0.89926098794243325</v>
      </c>
      <c r="AH9" s="910"/>
      <c r="AJ9" s="405">
        <f t="shared" si="9"/>
        <v>7</v>
      </c>
      <c r="AK9" s="406">
        <f t="shared" si="10"/>
        <v>7</v>
      </c>
    </row>
    <row r="10" spans="1:37" ht="19.2" customHeight="1">
      <c r="A10" s="942"/>
      <c r="B10" s="69" t="s">
        <v>162</v>
      </c>
      <c r="C10" s="70"/>
      <c r="D10" s="71" t="s">
        <v>92</v>
      </c>
      <c r="E10" s="72"/>
      <c r="F10" s="73">
        <v>37.83</v>
      </c>
      <c r="G10" s="74">
        <v>1895.6999999999998</v>
      </c>
      <c r="H10" s="75">
        <f t="shared" si="0"/>
        <v>71714.330999999991</v>
      </c>
      <c r="I10" s="717">
        <v>1</v>
      </c>
      <c r="J10" s="76">
        <v>20</v>
      </c>
      <c r="K10" s="74">
        <v>2400</v>
      </c>
      <c r="L10" s="77">
        <v>120</v>
      </c>
      <c r="M10" s="718">
        <v>20</v>
      </c>
      <c r="N10" s="74">
        <f t="shared" si="1"/>
        <v>2230.2352941176478</v>
      </c>
      <c r="O10" s="77">
        <f t="shared" si="2"/>
        <v>111.51176470588238</v>
      </c>
      <c r="P10" s="78">
        <f t="shared" si="3"/>
        <v>0</v>
      </c>
      <c r="Q10" s="79">
        <f t="shared" si="4"/>
        <v>-8.4882352941176151</v>
      </c>
      <c r="R10" s="709">
        <f t="shared" si="5"/>
        <v>0.92926470588235321</v>
      </c>
      <c r="S10" s="911"/>
      <c r="T10" s="80">
        <v>0.60208333333333319</v>
      </c>
      <c r="U10" s="80">
        <v>0.63749999999999984</v>
      </c>
      <c r="V10" s="707">
        <v>22</v>
      </c>
      <c r="W10" s="717">
        <f t="shared" si="8"/>
        <v>50.999999999999979</v>
      </c>
      <c r="X10" s="83">
        <v>0.59166666666666667</v>
      </c>
      <c r="Y10" s="83">
        <v>0.60138888888888886</v>
      </c>
      <c r="Z10" s="84"/>
      <c r="AA10" s="84"/>
      <c r="AB10" s="895"/>
      <c r="AC10" s="895"/>
      <c r="AD10" s="705"/>
      <c r="AE10" s="705"/>
      <c r="AF10" s="78">
        <f>N10-K10</f>
        <v>-169.76470588235225</v>
      </c>
      <c r="AG10" s="709">
        <f>N10/K10</f>
        <v>0.92926470588235321</v>
      </c>
      <c r="AH10" s="911"/>
      <c r="AJ10" s="405">
        <f t="shared" si="9"/>
        <v>7.000000000000135</v>
      </c>
      <c r="AK10" s="406">
        <f t="shared" si="10"/>
        <v>7.000000000000135</v>
      </c>
    </row>
    <row r="11" spans="1:37" ht="19.2" customHeight="1">
      <c r="A11" s="942"/>
      <c r="B11" s="69" t="s">
        <v>162</v>
      </c>
      <c r="C11" s="70"/>
      <c r="D11" s="88" t="s">
        <v>99</v>
      </c>
      <c r="E11" s="72"/>
      <c r="F11" s="73">
        <v>37.799999999999997</v>
      </c>
      <c r="G11" s="74">
        <v>2363.4</v>
      </c>
      <c r="H11" s="75">
        <f t="shared" si="0"/>
        <v>89336.51999999999</v>
      </c>
      <c r="I11" s="717">
        <v>1</v>
      </c>
      <c r="J11" s="76">
        <v>20</v>
      </c>
      <c r="K11" s="74">
        <v>2769</v>
      </c>
      <c r="L11" s="77">
        <v>138.44999999999999</v>
      </c>
      <c r="M11" s="718">
        <v>20</v>
      </c>
      <c r="N11" s="74">
        <f t="shared" si="1"/>
        <v>2444.8965517241395</v>
      </c>
      <c r="O11" s="77">
        <f t="shared" si="2"/>
        <v>122.24482758620698</v>
      </c>
      <c r="P11" s="78">
        <f t="shared" si="3"/>
        <v>0</v>
      </c>
      <c r="Q11" s="79">
        <f t="shared" si="4"/>
        <v>-16.205172413793008</v>
      </c>
      <c r="R11" s="709">
        <f t="shared" si="5"/>
        <v>0.88295288975230768</v>
      </c>
      <c r="S11" s="911"/>
      <c r="T11" s="80">
        <v>0.64236111111111094</v>
      </c>
      <c r="U11" s="80">
        <v>0.68263888888888868</v>
      </c>
      <c r="V11" s="707">
        <v>7</v>
      </c>
      <c r="W11" s="717">
        <f t="shared" si="8"/>
        <v>57.999999999999957</v>
      </c>
      <c r="X11" s="83"/>
      <c r="Y11" s="83"/>
      <c r="Z11" s="84"/>
      <c r="AA11" s="84"/>
      <c r="AB11" s="895"/>
      <c r="AC11" s="895"/>
      <c r="AD11" s="705"/>
      <c r="AE11" s="705"/>
      <c r="AF11" s="78">
        <f>N11-K11</f>
        <v>-324.1034482758605</v>
      </c>
      <c r="AG11" s="709">
        <f>N11/K11</f>
        <v>0.88295288975230746</v>
      </c>
      <c r="AH11" s="911"/>
      <c r="AJ11" s="405">
        <f t="shared" si="9"/>
        <v>7</v>
      </c>
      <c r="AK11" s="406">
        <f t="shared" si="10"/>
        <v>7</v>
      </c>
    </row>
    <row r="12" spans="1:37" ht="19.2" customHeight="1">
      <c r="A12" s="942"/>
      <c r="B12" s="69" t="s">
        <v>162</v>
      </c>
      <c r="C12" s="70"/>
      <c r="D12" s="88" t="s">
        <v>106</v>
      </c>
      <c r="E12" s="72"/>
      <c r="F12" s="73">
        <v>36.729999999999997</v>
      </c>
      <c r="G12" s="74">
        <v>1678.25</v>
      </c>
      <c r="H12" s="75">
        <f t="shared" si="0"/>
        <v>61642.122499999998</v>
      </c>
      <c r="I12" s="717">
        <v>1</v>
      </c>
      <c r="J12" s="76">
        <v>18</v>
      </c>
      <c r="K12" s="74">
        <v>2400</v>
      </c>
      <c r="L12" s="77">
        <v>133.33333333333334</v>
      </c>
      <c r="M12" s="718">
        <v>18</v>
      </c>
      <c r="N12" s="74">
        <f t="shared" si="1"/>
        <v>2237.6666666666665</v>
      </c>
      <c r="O12" s="77">
        <f t="shared" si="2"/>
        <v>124.31481481481481</v>
      </c>
      <c r="P12" s="78">
        <f t="shared" si="3"/>
        <v>0</v>
      </c>
      <c r="Q12" s="79">
        <f t="shared" si="4"/>
        <v>-9.0185185185185333</v>
      </c>
      <c r="R12" s="709">
        <f t="shared" si="5"/>
        <v>0.93236111111111097</v>
      </c>
      <c r="S12" s="911"/>
      <c r="T12" s="80">
        <v>0.68749999999999978</v>
      </c>
      <c r="U12" s="80">
        <v>0.71874999999999978</v>
      </c>
      <c r="V12" s="707">
        <v>7</v>
      </c>
      <c r="W12" s="717">
        <f t="shared" si="8"/>
        <v>45</v>
      </c>
      <c r="X12" s="83"/>
      <c r="Y12" s="83"/>
      <c r="Z12" s="84"/>
      <c r="AA12" s="84"/>
      <c r="AB12" s="895"/>
      <c r="AC12" s="895"/>
      <c r="AD12" s="705"/>
      <c r="AE12" s="705"/>
      <c r="AF12" s="78">
        <f t="shared" si="6"/>
        <v>-162.33333333333348</v>
      </c>
      <c r="AG12" s="709">
        <f t="shared" si="7"/>
        <v>0.93236111111111108</v>
      </c>
      <c r="AH12" s="911"/>
      <c r="AJ12" s="405">
        <f t="shared" si="9"/>
        <v>7</v>
      </c>
      <c r="AK12" s="406">
        <f t="shared" si="10"/>
        <v>7</v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720"/>
      <c r="J13" s="76"/>
      <c r="K13" s="74"/>
      <c r="L13" s="77"/>
      <c r="M13" s="92"/>
      <c r="N13" s="74"/>
      <c r="O13" s="77"/>
      <c r="P13" s="78"/>
      <c r="Q13" s="79"/>
      <c r="R13" s="709"/>
      <c r="S13" s="911"/>
      <c r="T13" s="80"/>
      <c r="U13" s="80"/>
      <c r="V13" s="720"/>
      <c r="W13" s="717">
        <f t="shared" si="8"/>
        <v>0</v>
      </c>
      <c r="X13" s="93"/>
      <c r="Y13" s="93"/>
      <c r="Z13" s="84"/>
      <c r="AA13" s="84"/>
      <c r="AB13" s="895"/>
      <c r="AC13" s="895"/>
      <c r="AD13" s="705"/>
      <c r="AE13" s="705"/>
      <c r="AF13" s="78">
        <f t="shared" si="6"/>
        <v>0</v>
      </c>
      <c r="AG13" s="709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720"/>
      <c r="J14" s="76"/>
      <c r="K14" s="74"/>
      <c r="L14" s="77"/>
      <c r="M14" s="92"/>
      <c r="N14" s="74"/>
      <c r="O14" s="77"/>
      <c r="P14" s="78"/>
      <c r="Q14" s="79"/>
      <c r="R14" s="709"/>
      <c r="S14" s="911"/>
      <c r="T14" s="80"/>
      <c r="U14" s="80"/>
      <c r="V14" s="720"/>
      <c r="W14" s="717">
        <f t="shared" si="8"/>
        <v>0</v>
      </c>
      <c r="X14" s="93"/>
      <c r="Y14" s="93"/>
      <c r="Z14" s="84"/>
      <c r="AA14" s="84"/>
      <c r="AB14" s="895"/>
      <c r="AC14" s="895"/>
      <c r="AD14" s="705"/>
      <c r="AE14" s="705"/>
      <c r="AF14" s="78">
        <f t="shared" si="6"/>
        <v>0</v>
      </c>
      <c r="AG14" s="709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720"/>
      <c r="J15" s="76"/>
      <c r="K15" s="74"/>
      <c r="L15" s="77"/>
      <c r="M15" s="92"/>
      <c r="N15" s="96"/>
      <c r="O15" s="77"/>
      <c r="P15" s="78"/>
      <c r="Q15" s="79"/>
      <c r="R15" s="709"/>
      <c r="S15" s="911"/>
      <c r="T15" s="80"/>
      <c r="U15" s="80"/>
      <c r="V15" s="720"/>
      <c r="W15" s="717">
        <f t="shared" si="8"/>
        <v>0</v>
      </c>
      <c r="X15" s="93"/>
      <c r="Y15" s="93"/>
      <c r="Z15" s="84"/>
      <c r="AA15" s="84"/>
      <c r="AB15" s="895"/>
      <c r="AC15" s="895"/>
      <c r="AD15" s="705"/>
      <c r="AE15" s="705"/>
      <c r="AF15" s="78">
        <f t="shared" si="6"/>
        <v>0</v>
      </c>
      <c r="AG15" s="709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720"/>
      <c r="J16" s="76"/>
      <c r="K16" s="74"/>
      <c r="L16" s="77"/>
      <c r="M16" s="92"/>
      <c r="N16" s="96"/>
      <c r="O16" s="77"/>
      <c r="P16" s="78"/>
      <c r="Q16" s="79"/>
      <c r="R16" s="709"/>
      <c r="S16" s="911"/>
      <c r="T16" s="80"/>
      <c r="U16" s="80"/>
      <c r="V16" s="720"/>
      <c r="W16" s="717">
        <f t="shared" si="8"/>
        <v>0</v>
      </c>
      <c r="X16" s="93"/>
      <c r="Y16" s="93"/>
      <c r="Z16" s="84"/>
      <c r="AA16" s="84"/>
      <c r="AB16" s="895"/>
      <c r="AC16" s="895"/>
      <c r="AD16" s="705"/>
      <c r="AE16" s="705"/>
      <c r="AF16" s="78">
        <f t="shared" si="6"/>
        <v>0</v>
      </c>
      <c r="AG16" s="709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1248</v>
      </c>
      <c r="D17" s="905" t="s">
        <v>1249</v>
      </c>
      <c r="E17" s="905"/>
      <c r="F17" s="98"/>
      <c r="G17" s="99"/>
      <c r="H17" s="100"/>
      <c r="I17" s="101"/>
      <c r="J17" s="99">
        <v>18.75</v>
      </c>
      <c r="K17" s="99">
        <v>2581.125</v>
      </c>
      <c r="L17" s="102">
        <v>138.17776702786378</v>
      </c>
      <c r="M17" s="103">
        <f t="shared" ref="M17:O17" si="11">AVERAGE(M5:M16)</f>
        <v>18.75</v>
      </c>
      <c r="N17" s="99">
        <f t="shared" si="11"/>
        <v>2319.9187028712713</v>
      </c>
      <c r="O17" s="102">
        <f t="shared" si="11"/>
        <v>124.11936008222726</v>
      </c>
      <c r="P17" s="104">
        <f t="shared" ref="P17:P24" si="12">M17-J17</f>
        <v>0</v>
      </c>
      <c r="Q17" s="105">
        <f t="shared" ref="Q17:Q24" si="13">O17-L17</f>
        <v>-14.05840694563652</v>
      </c>
      <c r="R17" s="106">
        <f>O17/L17</f>
        <v>0.89825854587155385</v>
      </c>
      <c r="S17" s="911"/>
      <c r="T17" s="80"/>
      <c r="U17" s="80"/>
      <c r="V17" s="72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1</v>
      </c>
      <c r="AE17" s="110">
        <f>SUM(AE5:AE16)</f>
        <v>0</v>
      </c>
      <c r="AF17" s="104">
        <f t="shared" si="6"/>
        <v>-261.20629712872869</v>
      </c>
      <c r="AG17" s="710">
        <f t="shared" si="7"/>
        <v>0.89880137648167802</v>
      </c>
      <c r="AH17" s="911"/>
    </row>
    <row r="18" spans="1:37" ht="19.2" customHeight="1">
      <c r="A18" s="893" t="s">
        <v>1250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700</v>
      </c>
      <c r="H18" s="116">
        <f t="shared" ref="H18:H29" si="14">F18*G18</f>
        <v>37289</v>
      </c>
      <c r="I18" s="705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1200.0000000000002</v>
      </c>
      <c r="O18" s="118">
        <f t="shared" ref="O18:O24" si="16">N18/M18</f>
        <v>70.588235294117666</v>
      </c>
      <c r="P18" s="84">
        <f t="shared" si="12"/>
        <v>0</v>
      </c>
      <c r="Q18" s="119">
        <f t="shared" si="13"/>
        <v>-21.470588235294102</v>
      </c>
      <c r="R18" s="706">
        <f t="shared" ref="R18:R24" si="17">O18/L18</f>
        <v>0.76677316293929731</v>
      </c>
      <c r="S18" s="894">
        <f>R30</f>
        <v>0.88311651669865787</v>
      </c>
      <c r="T18" s="80">
        <v>0.16666666666666666</v>
      </c>
      <c r="U18" s="80">
        <v>0.19097222222222221</v>
      </c>
      <c r="V18" s="705">
        <v>5</v>
      </c>
      <c r="W18" s="120">
        <f>(U18-T18)*24*60</f>
        <v>34.999999999999993</v>
      </c>
      <c r="X18" s="118"/>
      <c r="Y18" s="118"/>
      <c r="Z18" s="84"/>
      <c r="AA18" s="84"/>
      <c r="AB18" s="895"/>
      <c r="AC18" s="895"/>
      <c r="AD18" s="705"/>
      <c r="AE18" s="705"/>
      <c r="AF18" s="121">
        <f t="shared" si="6"/>
        <v>-364.99999999999977</v>
      </c>
      <c r="AG18" s="122">
        <f t="shared" si="7"/>
        <v>0.76677316293929731</v>
      </c>
      <c r="AH18" s="936">
        <f>AG30</f>
        <v>0.87771821414574325</v>
      </c>
      <c r="AJ18" s="62" t="str">
        <f>A18</f>
        <v>四度二組A
熱麵
固定線
(ET-55)</v>
      </c>
      <c r="AK18" s="404">
        <f>AVERAGE(AK19:AK29)</f>
        <v>6.5000000000000044</v>
      </c>
    </row>
    <row r="19" spans="1:37" ht="19.2" customHeight="1">
      <c r="A19" s="893"/>
      <c r="B19" s="714" t="s">
        <v>164</v>
      </c>
      <c r="C19" s="713"/>
      <c r="D19" s="113" t="s">
        <v>102</v>
      </c>
      <c r="E19" s="114"/>
      <c r="F19" s="73">
        <v>49.91</v>
      </c>
      <c r="G19" s="85">
        <v>1167</v>
      </c>
      <c r="H19" s="116">
        <f t="shared" si="14"/>
        <v>58244.969999999994</v>
      </c>
      <c r="I19" s="70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1428.9795918367352</v>
      </c>
      <c r="O19" s="125">
        <f t="shared" si="16"/>
        <v>84.057623049219714</v>
      </c>
      <c r="P19" s="84">
        <f t="shared" si="12"/>
        <v>0</v>
      </c>
      <c r="Q19" s="119">
        <f t="shared" si="13"/>
        <v>-8.001200480192054</v>
      </c>
      <c r="R19" s="706">
        <f t="shared" si="17"/>
        <v>0.91308600117363259</v>
      </c>
      <c r="S19" s="894"/>
      <c r="T19" s="80">
        <v>0.19583333333333333</v>
      </c>
      <c r="U19" s="80">
        <v>0.2298611111111111</v>
      </c>
      <c r="V19" s="705">
        <v>7</v>
      </c>
      <c r="W19" s="120">
        <f>(U19-T19)*24*60</f>
        <v>48.999999999999986</v>
      </c>
      <c r="X19" s="126"/>
      <c r="Y19" s="126"/>
      <c r="Z19" s="84"/>
      <c r="AA19" s="84"/>
      <c r="AB19" s="895"/>
      <c r="AC19" s="895"/>
      <c r="AD19" s="705"/>
      <c r="AE19" s="705">
        <v>1</v>
      </c>
      <c r="AF19" s="78">
        <f t="shared" si="6"/>
        <v>-136.02040816326485</v>
      </c>
      <c r="AG19" s="709">
        <f t="shared" si="7"/>
        <v>0.9130860011736327</v>
      </c>
      <c r="AH19" s="937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893"/>
      <c r="B20" s="714" t="s">
        <v>164</v>
      </c>
      <c r="C20" s="86"/>
      <c r="D20" s="71" t="s">
        <v>105</v>
      </c>
      <c r="E20" s="114"/>
      <c r="F20" s="73">
        <v>49.91</v>
      </c>
      <c r="G20" s="85">
        <v>2326.35</v>
      </c>
      <c r="H20" s="116">
        <f t="shared" si="14"/>
        <v>116108.12849999999</v>
      </c>
      <c r="I20" s="705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1424.2959183673465</v>
      </c>
      <c r="O20" s="125">
        <f t="shared" si="16"/>
        <v>83.78211284513803</v>
      </c>
      <c r="P20" s="84">
        <f t="shared" si="12"/>
        <v>0</v>
      </c>
      <c r="Q20" s="119">
        <f t="shared" si="13"/>
        <v>-8.2767106842737377</v>
      </c>
      <c r="R20" s="706">
        <f t="shared" si="17"/>
        <v>0.91009323857338431</v>
      </c>
      <c r="S20" s="894"/>
      <c r="T20" s="80">
        <v>0.24513888888888888</v>
      </c>
      <c r="U20" s="80">
        <v>0.31319444444444444</v>
      </c>
      <c r="V20" s="705">
        <v>22</v>
      </c>
      <c r="W20" s="120">
        <f t="shared" ref="W20:W29" si="19">(U20-T20)*24*60</f>
        <v>98.000000000000014</v>
      </c>
      <c r="X20" s="126">
        <v>0.23472222222222219</v>
      </c>
      <c r="Y20" s="126">
        <v>0.24444444444444446</v>
      </c>
      <c r="Z20" s="84"/>
      <c r="AA20" s="84"/>
      <c r="AB20" s="895"/>
      <c r="AC20" s="895"/>
      <c r="AD20" s="705"/>
      <c r="AE20" s="705"/>
      <c r="AF20" s="121">
        <f t="shared" si="6"/>
        <v>-140.70408163265347</v>
      </c>
      <c r="AG20" s="122">
        <f t="shared" si="7"/>
        <v>0.91009323857338431</v>
      </c>
      <c r="AH20" s="937"/>
      <c r="AJ20" s="405">
        <f t="shared" si="18"/>
        <v>6.9999999999999751</v>
      </c>
      <c r="AK20" s="406">
        <f t="shared" ref="AK20:AK29" si="20">IF(AJ20&gt;4,AJ20,"")</f>
        <v>6.9999999999999751</v>
      </c>
    </row>
    <row r="21" spans="1:37" ht="19.2" customHeight="1">
      <c r="A21" s="893"/>
      <c r="B21" s="714" t="s">
        <v>162</v>
      </c>
      <c r="C21" s="127"/>
      <c r="D21" s="128" t="s">
        <v>106</v>
      </c>
      <c r="E21" s="72"/>
      <c r="F21" s="73">
        <v>36.729999999999997</v>
      </c>
      <c r="G21" s="74">
        <v>3116.75</v>
      </c>
      <c r="H21" s="116">
        <f t="shared" si="14"/>
        <v>114478.22749999999</v>
      </c>
      <c r="I21" s="707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2174.4767441860463</v>
      </c>
      <c r="O21" s="125">
        <f t="shared" si="16"/>
        <v>120.80426356589146</v>
      </c>
      <c r="P21" s="84">
        <f t="shared" si="12"/>
        <v>0</v>
      </c>
      <c r="Q21" s="119">
        <f t="shared" si="13"/>
        <v>-12.529069767441882</v>
      </c>
      <c r="R21" s="706">
        <f t="shared" si="17"/>
        <v>0.9060319767441859</v>
      </c>
      <c r="S21" s="894"/>
      <c r="T21" s="80">
        <v>0.31805555555555554</v>
      </c>
      <c r="U21" s="80">
        <v>0.37777777777777777</v>
      </c>
      <c r="V21" s="705">
        <v>7</v>
      </c>
      <c r="W21" s="120">
        <f t="shared" si="19"/>
        <v>86.000000000000014</v>
      </c>
      <c r="X21" s="126"/>
      <c r="Y21" s="126"/>
      <c r="Z21" s="84"/>
      <c r="AA21" s="84"/>
      <c r="AB21" s="895"/>
      <c r="AC21" s="895"/>
      <c r="AD21" s="705"/>
      <c r="AE21" s="705"/>
      <c r="AF21" s="78">
        <f t="shared" si="6"/>
        <v>-225.52325581395371</v>
      </c>
      <c r="AG21" s="709">
        <f t="shared" si="7"/>
        <v>0.90603197674418601</v>
      </c>
      <c r="AH21" s="938"/>
      <c r="AJ21" s="405">
        <f t="shared" si="18"/>
        <v>7</v>
      </c>
      <c r="AK21" s="406">
        <f t="shared" si="20"/>
        <v>7</v>
      </c>
    </row>
    <row r="22" spans="1:37" ht="19.2" customHeight="1">
      <c r="A22" s="893"/>
      <c r="B22" s="714" t="s">
        <v>162</v>
      </c>
      <c r="C22" s="127"/>
      <c r="D22" s="71" t="s">
        <v>99</v>
      </c>
      <c r="E22" s="72"/>
      <c r="F22" s="73">
        <v>37.799999999999997</v>
      </c>
      <c r="G22" s="74">
        <v>5514.5999999999995</v>
      </c>
      <c r="H22" s="116">
        <f t="shared" si="14"/>
        <v>208451.87999999998</v>
      </c>
      <c r="I22" s="707"/>
      <c r="J22" s="117">
        <v>20</v>
      </c>
      <c r="K22" s="85">
        <v>2769</v>
      </c>
      <c r="L22" s="118">
        <v>138.44999999999999</v>
      </c>
      <c r="M22" s="123">
        <v>20</v>
      </c>
      <c r="N22" s="124">
        <f t="shared" si="15"/>
        <v>2469.2238805970146</v>
      </c>
      <c r="O22" s="125">
        <f t="shared" si="16"/>
        <v>123.46119402985073</v>
      </c>
      <c r="P22" s="84">
        <f t="shared" si="12"/>
        <v>0</v>
      </c>
      <c r="Q22" s="119">
        <f t="shared" si="13"/>
        <v>-14.988805970149258</v>
      </c>
      <c r="R22" s="706">
        <f t="shared" si="17"/>
        <v>0.8917384906453647</v>
      </c>
      <c r="S22" s="894"/>
      <c r="T22" s="80">
        <v>0.39374999999999999</v>
      </c>
      <c r="U22" s="80">
        <v>0.48680555555555555</v>
      </c>
      <c r="V22" s="705">
        <v>23</v>
      </c>
      <c r="W22" s="120">
        <f t="shared" si="19"/>
        <v>134</v>
      </c>
      <c r="X22" s="126">
        <v>0.38263888888888892</v>
      </c>
      <c r="Y22" s="126">
        <v>0.39305555555555555</v>
      </c>
      <c r="Z22" s="84"/>
      <c r="AA22" s="84"/>
      <c r="AB22" s="895"/>
      <c r="AC22" s="895"/>
      <c r="AD22" s="705"/>
      <c r="AE22" s="705"/>
      <c r="AF22" s="121">
        <f t="shared" si="6"/>
        <v>-299.77611940298539</v>
      </c>
      <c r="AG22" s="122">
        <f t="shared" si="7"/>
        <v>0.89173849064536459</v>
      </c>
      <c r="AH22" s="938"/>
      <c r="AJ22" s="405">
        <f t="shared" si="18"/>
        <v>7.0000000000000551</v>
      </c>
      <c r="AK22" s="406">
        <f t="shared" si="20"/>
        <v>7.0000000000000551</v>
      </c>
    </row>
    <row r="23" spans="1:37" ht="19.2" customHeight="1">
      <c r="A23" s="893"/>
      <c r="B23" s="714" t="s">
        <v>164</v>
      </c>
      <c r="C23" s="127"/>
      <c r="D23" s="71" t="s">
        <v>107</v>
      </c>
      <c r="E23" s="72"/>
      <c r="F23" s="73">
        <v>49.52</v>
      </c>
      <c r="G23" s="74">
        <v>1204</v>
      </c>
      <c r="H23" s="116">
        <f t="shared" si="14"/>
        <v>59622.080000000002</v>
      </c>
      <c r="I23" s="707">
        <v>1</v>
      </c>
      <c r="J23" s="123">
        <v>18</v>
      </c>
      <c r="K23" s="74">
        <v>1565</v>
      </c>
      <c r="L23" s="77">
        <v>86.944444444444443</v>
      </c>
      <c r="M23" s="123">
        <v>17</v>
      </c>
      <c r="N23" s="124">
        <f t="shared" si="15"/>
        <v>1290.0000000000011</v>
      </c>
      <c r="O23" s="125">
        <f t="shared" si="16"/>
        <v>75.882352941176535</v>
      </c>
      <c r="P23" s="84">
        <f t="shared" si="12"/>
        <v>-1</v>
      </c>
      <c r="Q23" s="119">
        <f t="shared" si="13"/>
        <v>-11.062091503267908</v>
      </c>
      <c r="R23" s="706">
        <f t="shared" si="17"/>
        <v>0.87276827663973011</v>
      </c>
      <c r="S23" s="894"/>
      <c r="T23" s="80">
        <v>0.52708333333333324</v>
      </c>
      <c r="U23" s="80">
        <v>0.5659722222222221</v>
      </c>
      <c r="V23" s="705">
        <v>5</v>
      </c>
      <c r="W23" s="120">
        <f t="shared" si="19"/>
        <v>55.999999999999957</v>
      </c>
      <c r="X23" s="126"/>
      <c r="Y23" s="126"/>
      <c r="Z23" s="84"/>
      <c r="AA23" s="84"/>
      <c r="AB23" s="895"/>
      <c r="AC23" s="895"/>
      <c r="AD23" s="705"/>
      <c r="AE23" s="705"/>
      <c r="AF23" s="78">
        <f t="shared" si="6"/>
        <v>-274.99999999999886</v>
      </c>
      <c r="AG23" s="709">
        <f t="shared" si="7"/>
        <v>0.82428115015974512</v>
      </c>
      <c r="AH23" s="938"/>
      <c r="AJ23" s="405">
        <f t="shared" si="18"/>
        <v>5</v>
      </c>
      <c r="AK23" s="406">
        <f t="shared" si="20"/>
        <v>5</v>
      </c>
    </row>
    <row r="24" spans="1:37" ht="19.2" customHeight="1">
      <c r="A24" s="893"/>
      <c r="B24" s="714" t="s">
        <v>164</v>
      </c>
      <c r="C24" s="112"/>
      <c r="D24" s="113" t="s">
        <v>105</v>
      </c>
      <c r="E24" s="114"/>
      <c r="F24" s="73">
        <v>49.91</v>
      </c>
      <c r="G24" s="85">
        <v>1252.6499999999999</v>
      </c>
      <c r="H24" s="116">
        <f t="shared" si="14"/>
        <v>62519.761499999986</v>
      </c>
      <c r="I24" s="707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1418.0943396226421</v>
      </c>
      <c r="O24" s="125">
        <f t="shared" si="16"/>
        <v>83.417314095449541</v>
      </c>
      <c r="P24" s="84">
        <f t="shared" si="12"/>
        <v>0</v>
      </c>
      <c r="Q24" s="119">
        <f t="shared" si="13"/>
        <v>-8.6415094339622271</v>
      </c>
      <c r="R24" s="706">
        <f t="shared" si="17"/>
        <v>0.90613056844897266</v>
      </c>
      <c r="S24" s="894"/>
      <c r="T24" s="80">
        <v>0.57013888888888875</v>
      </c>
      <c r="U24" s="80">
        <v>0.60694444444444429</v>
      </c>
      <c r="V24" s="705">
        <v>6</v>
      </c>
      <c r="W24" s="120">
        <f t="shared" si="19"/>
        <v>52.999999999999972</v>
      </c>
      <c r="X24" s="126"/>
      <c r="Y24" s="126"/>
      <c r="Z24" s="84"/>
      <c r="AA24" s="84"/>
      <c r="AB24" s="895"/>
      <c r="AC24" s="895"/>
      <c r="AD24" s="705"/>
      <c r="AE24" s="705"/>
      <c r="AF24" s="121">
        <f t="shared" si="6"/>
        <v>-146.90566037735789</v>
      </c>
      <c r="AG24" s="122">
        <f t="shared" si="7"/>
        <v>0.90613056844897255</v>
      </c>
      <c r="AH24" s="938"/>
      <c r="AJ24" s="405">
        <f t="shared" si="18"/>
        <v>6</v>
      </c>
      <c r="AK24" s="406">
        <f t="shared" si="20"/>
        <v>6</v>
      </c>
    </row>
    <row r="25" spans="1:37" ht="19.2" customHeight="1">
      <c r="A25" s="893"/>
      <c r="B25" s="714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706"/>
      <c r="S25" s="894"/>
      <c r="T25" s="80"/>
      <c r="U25" s="80"/>
      <c r="V25" s="705"/>
      <c r="W25" s="120">
        <f t="shared" si="19"/>
        <v>0</v>
      </c>
      <c r="X25" s="705"/>
      <c r="Y25" s="705"/>
      <c r="Z25" s="84"/>
      <c r="AA25" s="84"/>
      <c r="AB25" s="895"/>
      <c r="AC25" s="895"/>
      <c r="AD25" s="705"/>
      <c r="AE25" s="705"/>
      <c r="AF25" s="78">
        <f t="shared" si="6"/>
        <v>0</v>
      </c>
      <c r="AG25" s="709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714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706"/>
      <c r="S26" s="894"/>
      <c r="T26" s="80"/>
      <c r="U26" s="80"/>
      <c r="V26" s="705"/>
      <c r="W26" s="120">
        <f t="shared" si="19"/>
        <v>0</v>
      </c>
      <c r="X26" s="126"/>
      <c r="Y26" s="126"/>
      <c r="Z26" s="84"/>
      <c r="AA26" s="84"/>
      <c r="AB26" s="895"/>
      <c r="AC26" s="895"/>
      <c r="AD26" s="705"/>
      <c r="AE26" s="705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706"/>
      <c r="S27" s="894"/>
      <c r="T27" s="80"/>
      <c r="U27" s="80"/>
      <c r="V27" s="705"/>
      <c r="W27" s="120">
        <f t="shared" si="19"/>
        <v>0</v>
      </c>
      <c r="X27" s="705"/>
      <c r="Y27" s="705"/>
      <c r="Z27" s="84"/>
      <c r="AA27" s="84"/>
      <c r="AB27" s="895"/>
      <c r="AC27" s="895"/>
      <c r="AD27" s="705"/>
      <c r="AE27" s="705"/>
      <c r="AF27" s="78">
        <f t="shared" si="6"/>
        <v>0</v>
      </c>
      <c r="AG27" s="709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706"/>
      <c r="S28" s="894"/>
      <c r="T28" s="80"/>
      <c r="U28" s="80"/>
      <c r="V28" s="705"/>
      <c r="W28" s="120">
        <f t="shared" si="19"/>
        <v>0</v>
      </c>
      <c r="X28" s="705"/>
      <c r="Y28" s="705"/>
      <c r="Z28" s="84"/>
      <c r="AA28" s="84"/>
      <c r="AB28" s="895"/>
      <c r="AC28" s="895"/>
      <c r="AD28" s="705"/>
      <c r="AE28" s="705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706"/>
      <c r="S29" s="894"/>
      <c r="T29" s="80"/>
      <c r="U29" s="80"/>
      <c r="V29" s="705"/>
      <c r="W29" s="120">
        <f t="shared" si="19"/>
        <v>0</v>
      </c>
      <c r="X29" s="705"/>
      <c r="Y29" s="705"/>
      <c r="Z29" s="84"/>
      <c r="AA29" s="84"/>
      <c r="AB29" s="895"/>
      <c r="AC29" s="895"/>
      <c r="AD29" s="705"/>
      <c r="AE29" s="705"/>
      <c r="AF29" s="78">
        <f t="shared" si="6"/>
        <v>0</v>
      </c>
      <c r="AG29" s="709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1251</v>
      </c>
      <c r="D30" s="943" t="s">
        <v>1249</v>
      </c>
      <c r="E30" s="943"/>
      <c r="F30" s="133"/>
      <c r="G30" s="103"/>
      <c r="H30" s="134"/>
      <c r="I30" s="135"/>
      <c r="J30" s="103">
        <v>17.714285714285715</v>
      </c>
      <c r="K30" s="103">
        <v>1856.2857142857142</v>
      </c>
      <c r="L30" s="136">
        <v>103.85186741363214</v>
      </c>
      <c r="M30" s="103">
        <f t="shared" ref="M30:O30" si="21">AVERAGE(M18:M29)</f>
        <v>17.571428571428573</v>
      </c>
      <c r="N30" s="103">
        <f t="shared" si="21"/>
        <v>1629.2957820871125</v>
      </c>
      <c r="O30" s="136">
        <f t="shared" si="21"/>
        <v>91.713299402977668</v>
      </c>
      <c r="P30" s="84">
        <f t="shared" ref="P30:P38" si="22">M30-J30</f>
        <v>-0.14285714285714235</v>
      </c>
      <c r="Q30" s="119">
        <f t="shared" ref="Q30:Q38" si="23">O30-L30</f>
        <v>-12.138568010654467</v>
      </c>
      <c r="R30" s="137">
        <f t="shared" ref="R30:R38" si="24">O30/L30</f>
        <v>0.88311651669865787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0</v>
      </c>
      <c r="AE30" s="139">
        <f>SUM(AE18:AE29)</f>
        <v>1</v>
      </c>
      <c r="AF30" s="140">
        <f t="shared" si="6"/>
        <v>-226.98993219860176</v>
      </c>
      <c r="AG30" s="141">
        <f t="shared" ref="AG30" si="25">N30/K30</f>
        <v>0.87771821414574325</v>
      </c>
      <c r="AH30" s="939"/>
    </row>
    <row r="31" spans="1:37" ht="19.2" customHeight="1">
      <c r="A31" s="930" t="s">
        <v>1252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1656.3</v>
      </c>
      <c r="H31" s="146">
        <f t="shared" ref="H31:H41" si="26">F31*G31</f>
        <v>53697.245999999999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8" si="27">G31/W31*60</f>
        <v>1068.5806451612905</v>
      </c>
      <c r="O31" s="149">
        <f t="shared" ref="O31:O38" si="28">N31/M31</f>
        <v>71.238709677419365</v>
      </c>
      <c r="P31" s="150">
        <f t="shared" si="22"/>
        <v>0</v>
      </c>
      <c r="Q31" s="151">
        <f t="shared" si="23"/>
        <v>-8.7612903225806349</v>
      </c>
      <c r="R31" s="708">
        <f t="shared" si="24"/>
        <v>0.89048387096774206</v>
      </c>
      <c r="S31" s="931">
        <f>R43</f>
        <v>0.88879650297889168</v>
      </c>
      <c r="T31" s="152">
        <v>0.125</v>
      </c>
      <c r="U31" s="152">
        <v>0.18958333333333333</v>
      </c>
      <c r="V31" s="153">
        <v>5</v>
      </c>
      <c r="W31" s="154">
        <f t="shared" ref="W31:W42" si="29">(U31-T31)*24*60</f>
        <v>92.999999999999986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-131.41935483870952</v>
      </c>
      <c r="AG31" s="155">
        <f t="shared" si="7"/>
        <v>0.89048387096774206</v>
      </c>
      <c r="AH31" s="909">
        <f>AG43</f>
        <v>0.96715766680085946</v>
      </c>
      <c r="AJ31" s="62" t="str">
        <f>A31</f>
        <v>四度二組
(ET-55)</v>
      </c>
      <c r="AK31" s="404">
        <f>AVERAGE(AK32:AK42)</f>
        <v>6.142857142857153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2334.8000000000002</v>
      </c>
      <c r="H32" s="116">
        <f t="shared" si="26"/>
        <v>79920.203999999998</v>
      </c>
      <c r="I32" s="71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2122.5454545454545</v>
      </c>
      <c r="O32" s="77">
        <f t="shared" si="28"/>
        <v>163.27272727272728</v>
      </c>
      <c r="P32" s="150">
        <f t="shared" si="22"/>
        <v>0</v>
      </c>
      <c r="Q32" s="79">
        <f t="shared" si="23"/>
        <v>-9.8041958041957855</v>
      </c>
      <c r="R32" s="709">
        <f t="shared" si="24"/>
        <v>0.9433535353535355</v>
      </c>
      <c r="S32" s="894"/>
      <c r="T32" s="80">
        <v>0.19444444444444445</v>
      </c>
      <c r="U32" s="80">
        <v>0.24027777777777778</v>
      </c>
      <c r="V32" s="153">
        <v>7</v>
      </c>
      <c r="W32" s="120">
        <f t="shared" si="29"/>
        <v>66</v>
      </c>
      <c r="X32" s="158"/>
      <c r="Y32" s="158"/>
      <c r="Z32" s="159"/>
      <c r="AA32" s="159"/>
      <c r="AB32" s="895"/>
      <c r="AC32" s="895"/>
      <c r="AD32" s="705"/>
      <c r="AE32" s="705"/>
      <c r="AF32" s="78">
        <f t="shared" si="6"/>
        <v>-127.4545454545455</v>
      </c>
      <c r="AG32" s="709">
        <f t="shared" si="7"/>
        <v>0.94335353535353539</v>
      </c>
      <c r="AH32" s="910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923"/>
      <c r="B33" s="156" t="s">
        <v>165</v>
      </c>
      <c r="C33" s="705"/>
      <c r="D33" s="71" t="s">
        <v>110</v>
      </c>
      <c r="E33" s="114"/>
      <c r="F33" s="73">
        <v>35.83</v>
      </c>
      <c r="G33" s="145">
        <v>3894.36</v>
      </c>
      <c r="H33" s="116">
        <f t="shared" si="26"/>
        <v>139534.91879999998</v>
      </c>
      <c r="I33" s="705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2143.6844036697248</v>
      </c>
      <c r="O33" s="77">
        <f t="shared" si="28"/>
        <v>194.88040033361133</v>
      </c>
      <c r="P33" s="150">
        <f t="shared" si="22"/>
        <v>0</v>
      </c>
      <c r="Q33" s="79">
        <f t="shared" si="23"/>
        <v>-9.6650542118431986</v>
      </c>
      <c r="R33" s="709">
        <f t="shared" si="24"/>
        <v>0.95274862385321102</v>
      </c>
      <c r="S33" s="894"/>
      <c r="T33" s="80">
        <v>0.25555555555555554</v>
      </c>
      <c r="U33" s="80">
        <v>0.33124999999999999</v>
      </c>
      <c r="V33" s="153">
        <v>22</v>
      </c>
      <c r="W33" s="120">
        <f t="shared" si="29"/>
        <v>109.00000000000001</v>
      </c>
      <c r="X33" s="158">
        <v>0.24444444444444446</v>
      </c>
      <c r="Y33" s="158">
        <v>0.25486111111111109</v>
      </c>
      <c r="Z33" s="159"/>
      <c r="AA33" s="159"/>
      <c r="AB33" s="895"/>
      <c r="AC33" s="895"/>
      <c r="AD33" s="705"/>
      <c r="AE33" s="705"/>
      <c r="AF33" s="78">
        <f t="shared" si="6"/>
        <v>-106.31559633027518</v>
      </c>
      <c r="AG33" s="160">
        <f t="shared" si="7"/>
        <v>0.95274862385321102</v>
      </c>
      <c r="AH33" s="910"/>
      <c r="AJ33" s="405">
        <f t="shared" si="30"/>
        <v>6.0000000000000187</v>
      </c>
      <c r="AK33" s="406">
        <f t="shared" ref="AK33:AK42" si="31">IF(AJ33&gt;4,AJ33,"")</f>
        <v>6.0000000000000187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2039</v>
      </c>
      <c r="H34" s="116">
        <f t="shared" si="26"/>
        <v>78277.210000000006</v>
      </c>
      <c r="I34" s="705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1439.2941176470586</v>
      </c>
      <c r="O34" s="149">
        <f t="shared" si="28"/>
        <v>84.664359861591677</v>
      </c>
      <c r="P34" s="150">
        <f t="shared" si="22"/>
        <v>0</v>
      </c>
      <c r="Q34" s="151">
        <f t="shared" si="23"/>
        <v>-7.3944636678200908</v>
      </c>
      <c r="R34" s="708">
        <f t="shared" si="24"/>
        <v>0.91967675249013325</v>
      </c>
      <c r="S34" s="894"/>
      <c r="T34" s="80">
        <v>0.33541666666666664</v>
      </c>
      <c r="U34" s="80">
        <v>0.39444444444444443</v>
      </c>
      <c r="V34" s="163">
        <v>6</v>
      </c>
      <c r="W34" s="120">
        <f t="shared" si="29"/>
        <v>85.000000000000014</v>
      </c>
      <c r="X34" s="158"/>
      <c r="Y34" s="158"/>
      <c r="Z34" s="159"/>
      <c r="AA34" s="159"/>
      <c r="AB34" s="895"/>
      <c r="AC34" s="895"/>
      <c r="AD34" s="705">
        <v>1</v>
      </c>
      <c r="AE34" s="705"/>
      <c r="AF34" s="78">
        <f t="shared" si="6"/>
        <v>-125.70588235294144</v>
      </c>
      <c r="AG34" s="160">
        <f t="shared" si="7"/>
        <v>0.91967675249013325</v>
      </c>
      <c r="AH34" s="910"/>
      <c r="AJ34" s="405">
        <f t="shared" si="30"/>
        <v>6</v>
      </c>
      <c r="AK34" s="406">
        <f t="shared" si="31"/>
        <v>6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2236</v>
      </c>
      <c r="H35" s="116">
        <f t="shared" si="26"/>
        <v>110726.72</v>
      </c>
      <c r="I35" s="707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1427.2340425531916</v>
      </c>
      <c r="O35" s="77">
        <f t="shared" si="28"/>
        <v>79.290780141843982</v>
      </c>
      <c r="P35" s="150">
        <f t="shared" si="22"/>
        <v>0</v>
      </c>
      <c r="Q35" s="79">
        <f t="shared" si="23"/>
        <v>-7.6536643026004612</v>
      </c>
      <c r="R35" s="709">
        <f t="shared" si="24"/>
        <v>0.91197063421929181</v>
      </c>
      <c r="S35" s="894"/>
      <c r="T35" s="80">
        <v>0.40972222222222221</v>
      </c>
      <c r="U35" s="80">
        <v>0.47499999999999998</v>
      </c>
      <c r="V35" s="145">
        <v>22</v>
      </c>
      <c r="W35" s="120">
        <f t="shared" si="29"/>
        <v>93.999999999999986</v>
      </c>
      <c r="X35" s="158">
        <v>0.39930555555555558</v>
      </c>
      <c r="Y35" s="158">
        <v>0.40972222222222227</v>
      </c>
      <c r="Z35" s="159"/>
      <c r="AA35" s="159"/>
      <c r="AB35" s="895"/>
      <c r="AC35" s="895"/>
      <c r="AD35" s="705"/>
      <c r="AE35" s="705"/>
      <c r="AF35" s="150">
        <f t="shared" si="6"/>
        <v>-137.76595744680844</v>
      </c>
      <c r="AG35" s="155">
        <f t="shared" si="7"/>
        <v>0.9119706342192917</v>
      </c>
      <c r="AH35" s="911"/>
      <c r="AJ35" s="405">
        <f t="shared" si="30"/>
        <v>7.0000000000000551</v>
      </c>
      <c r="AK35" s="406">
        <f t="shared" si="31"/>
        <v>7.0000000000000551</v>
      </c>
    </row>
    <row r="36" spans="1:37" ht="19.2" customHeight="1">
      <c r="A36" s="923"/>
      <c r="B36" s="156" t="s">
        <v>165</v>
      </c>
      <c r="C36" s="166"/>
      <c r="D36" s="165" t="s">
        <v>992</v>
      </c>
      <c r="E36" s="114"/>
      <c r="F36" s="73">
        <v>32.42</v>
      </c>
      <c r="G36" s="145">
        <v>2153.19</v>
      </c>
      <c r="H36" s="116">
        <f t="shared" si="26"/>
        <v>69806.419800000003</v>
      </c>
      <c r="I36" s="705">
        <v>1</v>
      </c>
      <c r="J36" s="76">
        <v>15</v>
      </c>
      <c r="K36" s="74">
        <v>1200</v>
      </c>
      <c r="L36" s="77">
        <v>80</v>
      </c>
      <c r="M36" s="164">
        <v>15</v>
      </c>
      <c r="N36" s="74">
        <f t="shared" si="27"/>
        <v>1058.9459016393439</v>
      </c>
      <c r="O36" s="77">
        <f t="shared" si="28"/>
        <v>70.596393442622926</v>
      </c>
      <c r="P36" s="150">
        <f t="shared" si="22"/>
        <v>0</v>
      </c>
      <c r="Q36" s="79">
        <f t="shared" si="23"/>
        <v>-9.4036065573770742</v>
      </c>
      <c r="R36" s="709">
        <f t="shared" si="24"/>
        <v>0.88245491803278653</v>
      </c>
      <c r="S36" s="894"/>
      <c r="T36" s="80">
        <v>0.51527777777777772</v>
      </c>
      <c r="U36" s="80">
        <v>0.6</v>
      </c>
      <c r="V36" s="145">
        <v>5</v>
      </c>
      <c r="W36" s="120">
        <f t="shared" si="29"/>
        <v>122.00000000000004</v>
      </c>
      <c r="X36" s="158"/>
      <c r="Y36" s="158"/>
      <c r="Z36" s="159"/>
      <c r="AA36" s="159"/>
      <c r="AB36" s="895"/>
      <c r="AC36" s="895"/>
      <c r="AD36" s="705"/>
      <c r="AE36" s="705"/>
      <c r="AF36" s="78">
        <f t="shared" si="6"/>
        <v>-141.0540983606561</v>
      </c>
      <c r="AG36" s="709">
        <f t="shared" si="7"/>
        <v>0.88245491803278664</v>
      </c>
      <c r="AH36" s="911"/>
      <c r="AJ36" s="405">
        <f t="shared" si="30"/>
        <v>5</v>
      </c>
      <c r="AK36" s="406">
        <f t="shared" si="31"/>
        <v>5</v>
      </c>
    </row>
    <row r="37" spans="1:37" ht="19.2" customHeight="1">
      <c r="A37" s="923"/>
      <c r="B37" s="156" t="s">
        <v>165</v>
      </c>
      <c r="C37" s="166"/>
      <c r="D37" s="71" t="s">
        <v>112</v>
      </c>
      <c r="E37" s="114"/>
      <c r="F37" s="73">
        <v>24.73</v>
      </c>
      <c r="G37" s="85">
        <v>1144.5</v>
      </c>
      <c r="H37" s="116">
        <f t="shared" si="26"/>
        <v>28303.485000000001</v>
      </c>
      <c r="I37" s="705">
        <v>1</v>
      </c>
      <c r="J37" s="147">
        <v>4</v>
      </c>
      <c r="K37" s="124">
        <v>2000</v>
      </c>
      <c r="L37" s="125">
        <v>500</v>
      </c>
      <c r="M37" s="715">
        <v>5</v>
      </c>
      <c r="N37" s="74">
        <f t="shared" si="27"/>
        <v>2145.9374999999968</v>
      </c>
      <c r="O37" s="77">
        <f t="shared" si="28"/>
        <v>429.18749999999937</v>
      </c>
      <c r="P37" s="150">
        <f t="shared" si="22"/>
        <v>1</v>
      </c>
      <c r="Q37" s="79">
        <f t="shared" si="23"/>
        <v>-70.812500000000625</v>
      </c>
      <c r="R37" s="709">
        <f t="shared" si="24"/>
        <v>0.85837499999999878</v>
      </c>
      <c r="S37" s="894"/>
      <c r="T37" s="80">
        <v>0.60416666666666663</v>
      </c>
      <c r="U37" s="80">
        <v>0.62638888888888888</v>
      </c>
      <c r="V37" s="145">
        <v>6</v>
      </c>
      <c r="W37" s="120">
        <f t="shared" si="29"/>
        <v>32.000000000000043</v>
      </c>
      <c r="X37" s="158"/>
      <c r="Y37" s="158"/>
      <c r="Z37" s="159"/>
      <c r="AA37" s="159"/>
      <c r="AB37" s="895"/>
      <c r="AC37" s="895"/>
      <c r="AD37" s="705"/>
      <c r="AE37" s="705"/>
      <c r="AF37" s="78">
        <f t="shared" si="6"/>
        <v>145.93749999999682</v>
      </c>
      <c r="AG37" s="160">
        <f t="shared" si="7"/>
        <v>1.0729687499999985</v>
      </c>
      <c r="AH37" s="911"/>
      <c r="AJ37" s="405">
        <f t="shared" si="30"/>
        <v>6</v>
      </c>
      <c r="AK37" s="406">
        <f t="shared" si="31"/>
        <v>6</v>
      </c>
    </row>
    <row r="38" spans="1:37" ht="19.2" customHeight="1">
      <c r="A38" s="923"/>
      <c r="B38" s="156" t="s">
        <v>165</v>
      </c>
      <c r="C38" s="166"/>
      <c r="D38" s="71" t="s">
        <v>113</v>
      </c>
      <c r="E38" s="114"/>
      <c r="F38" s="73">
        <v>24.73</v>
      </c>
      <c r="G38" s="85">
        <v>1081.5</v>
      </c>
      <c r="H38" s="116">
        <f t="shared" si="26"/>
        <v>26745.494999999999</v>
      </c>
      <c r="I38" s="705">
        <v>1</v>
      </c>
      <c r="J38" s="76">
        <v>4</v>
      </c>
      <c r="K38" s="74">
        <v>2000</v>
      </c>
      <c r="L38" s="77">
        <v>500</v>
      </c>
      <c r="M38" s="715">
        <v>5</v>
      </c>
      <c r="N38" s="74">
        <f t="shared" si="27"/>
        <v>2162.9999999999959</v>
      </c>
      <c r="O38" s="77">
        <f t="shared" si="28"/>
        <v>432.59999999999917</v>
      </c>
      <c r="P38" s="150">
        <f t="shared" si="22"/>
        <v>1</v>
      </c>
      <c r="Q38" s="79">
        <f t="shared" si="23"/>
        <v>-67.40000000000083</v>
      </c>
      <c r="R38" s="709">
        <f t="shared" si="24"/>
        <v>0.8651999999999983</v>
      </c>
      <c r="S38" s="894"/>
      <c r="T38" s="167">
        <v>0.63055555555555554</v>
      </c>
      <c r="U38" s="167">
        <v>0.65138888888888891</v>
      </c>
      <c r="V38" s="705">
        <v>6</v>
      </c>
      <c r="W38" s="120">
        <f t="shared" si="29"/>
        <v>30.000000000000053</v>
      </c>
      <c r="X38" s="158"/>
      <c r="Y38" s="158"/>
      <c r="Z38" s="159"/>
      <c r="AA38" s="159"/>
      <c r="AB38" s="895"/>
      <c r="AC38" s="895"/>
      <c r="AD38" s="705"/>
      <c r="AE38" s="705"/>
      <c r="AF38" s="78">
        <f t="shared" si="6"/>
        <v>162.99999999999591</v>
      </c>
      <c r="AG38" s="160">
        <f t="shared" si="7"/>
        <v>1.0814999999999979</v>
      </c>
      <c r="AH38" s="911"/>
      <c r="AJ38" s="405">
        <f t="shared" si="30"/>
        <v>6</v>
      </c>
      <c r="AK38" s="406">
        <f t="shared" si="31"/>
        <v>6</v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705"/>
      <c r="J39" s="76"/>
      <c r="K39" s="74"/>
      <c r="L39" s="77"/>
      <c r="M39" s="715"/>
      <c r="N39" s="148"/>
      <c r="O39" s="149"/>
      <c r="P39" s="150"/>
      <c r="Q39" s="151"/>
      <c r="R39" s="708"/>
      <c r="S39" s="894"/>
      <c r="T39" s="80"/>
      <c r="U39" s="80"/>
      <c r="V39" s="705"/>
      <c r="W39" s="120">
        <f t="shared" si="29"/>
        <v>0</v>
      </c>
      <c r="X39" s="158"/>
      <c r="Y39" s="158"/>
      <c r="Z39" s="159"/>
      <c r="AA39" s="159"/>
      <c r="AB39" s="895"/>
      <c r="AC39" s="895"/>
      <c r="AD39" s="705"/>
      <c r="AE39" s="705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707"/>
      <c r="J40" s="76"/>
      <c r="K40" s="74"/>
      <c r="L40" s="77"/>
      <c r="M40" s="718"/>
      <c r="N40" s="74"/>
      <c r="O40" s="77"/>
      <c r="P40" s="150"/>
      <c r="Q40" s="79"/>
      <c r="R40" s="709"/>
      <c r="S40" s="894"/>
      <c r="T40" s="80"/>
      <c r="U40" s="80"/>
      <c r="V40" s="705"/>
      <c r="W40" s="120">
        <f>(U40-T40)*24*60</f>
        <v>0</v>
      </c>
      <c r="X40" s="158"/>
      <c r="Y40" s="158"/>
      <c r="Z40" s="159"/>
      <c r="AA40" s="159"/>
      <c r="AB40" s="895"/>
      <c r="AC40" s="895"/>
      <c r="AD40" s="705"/>
      <c r="AE40" s="705"/>
      <c r="AF40" s="78">
        <f t="shared" si="6"/>
        <v>0</v>
      </c>
      <c r="AG40" s="709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70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705"/>
      <c r="J41" s="129"/>
      <c r="K41" s="85"/>
      <c r="L41" s="118"/>
      <c r="M41" s="715"/>
      <c r="N41" s="85"/>
      <c r="O41" s="118"/>
      <c r="P41" s="84"/>
      <c r="Q41" s="119"/>
      <c r="R41" s="706"/>
      <c r="S41" s="894"/>
      <c r="T41" s="80"/>
      <c r="U41" s="80"/>
      <c r="V41" s="705"/>
      <c r="W41" s="120">
        <f>(U41-T41)*24*60</f>
        <v>0</v>
      </c>
      <c r="X41" s="158"/>
      <c r="Y41" s="158"/>
      <c r="Z41" s="159"/>
      <c r="AA41" s="159"/>
      <c r="AB41" s="895"/>
      <c r="AC41" s="895"/>
      <c r="AD41" s="705"/>
      <c r="AE41" s="705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70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705"/>
      <c r="J42" s="129"/>
      <c r="K42" s="85"/>
      <c r="L42" s="118"/>
      <c r="M42" s="715" t="s">
        <v>15</v>
      </c>
      <c r="N42" s="85"/>
      <c r="O42" s="118"/>
      <c r="P42" s="84"/>
      <c r="Q42" s="119"/>
      <c r="R42" s="706"/>
      <c r="S42" s="894"/>
      <c r="T42" s="80"/>
      <c r="U42" s="80"/>
      <c r="V42" s="705"/>
      <c r="W42" s="120">
        <f t="shared" si="29"/>
        <v>0</v>
      </c>
      <c r="X42" s="158"/>
      <c r="Y42" s="158"/>
      <c r="Z42" s="159"/>
      <c r="AA42" s="159"/>
      <c r="AB42" s="895"/>
      <c r="AC42" s="895"/>
      <c r="AD42" s="705"/>
      <c r="AE42" s="705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1245</v>
      </c>
      <c r="D43" s="891" t="s">
        <v>1215</v>
      </c>
      <c r="E43" s="891"/>
      <c r="F43" s="133"/>
      <c r="G43" s="103"/>
      <c r="H43" s="134"/>
      <c r="I43" s="135"/>
      <c r="J43" s="103">
        <v>12.125</v>
      </c>
      <c r="K43" s="103">
        <v>1753.75</v>
      </c>
      <c r="L43" s="136">
        <v>214.57820569952924</v>
      </c>
      <c r="M43" s="103">
        <f t="shared" ref="M43:O43" si="32">AVERAGE(M31:M42)</f>
        <v>12.375</v>
      </c>
      <c r="N43" s="103">
        <f t="shared" si="32"/>
        <v>1696.1527581520072</v>
      </c>
      <c r="O43" s="136">
        <f t="shared" si="32"/>
        <v>190.71635884122688</v>
      </c>
      <c r="P43" s="84">
        <f>M43-J43</f>
        <v>0.25</v>
      </c>
      <c r="Q43" s="119">
        <f>N43-K43</f>
        <v>-57.597241847992791</v>
      </c>
      <c r="R43" s="137">
        <f t="shared" ref="R43:R52" si="33">O43/L43</f>
        <v>0.88879650297889168</v>
      </c>
      <c r="S43" s="894"/>
      <c r="T43" s="80"/>
      <c r="U43" s="80"/>
      <c r="V43" s="705"/>
      <c r="W43" s="705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1</v>
      </c>
      <c r="AE43" s="139">
        <f>SUM(AE31:AE42)</f>
        <v>0</v>
      </c>
      <c r="AF43" s="78">
        <f t="shared" ref="AF43:AF54" si="34">N43-K43</f>
        <v>-57.597241847992791</v>
      </c>
      <c r="AG43" s="710">
        <f t="shared" si="7"/>
        <v>0.96715766680085946</v>
      </c>
      <c r="AH43" s="911"/>
      <c r="AJ43" s="182"/>
    </row>
    <row r="44" spans="1:37" s="182" customFormat="1" ht="19.2" customHeight="1">
      <c r="A44" s="933" t="s">
        <v>1246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2125.5</v>
      </c>
      <c r="H44" s="75">
        <f>F44*G44</f>
        <v>52563.614999999998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2090.6557377049171</v>
      </c>
      <c r="O44" s="177">
        <f t="shared" ref="O44:O52" si="36">N44/M44</f>
        <v>418.13114754098342</v>
      </c>
      <c r="P44" s="81">
        <f t="shared" ref="P44:P52" si="37">M44-J44</f>
        <v>1</v>
      </c>
      <c r="Q44" s="178">
        <f t="shared" ref="Q44:Q52" si="38">O44-L44</f>
        <v>-81.86885245901658</v>
      </c>
      <c r="R44" s="179">
        <f t="shared" si="33"/>
        <v>0.83626229508196681</v>
      </c>
      <c r="S44" s="910">
        <f>R56</f>
        <v>0.88547299172393912</v>
      </c>
      <c r="T44" s="152">
        <v>0.125</v>
      </c>
      <c r="U44" s="152">
        <v>0.16736111111111113</v>
      </c>
      <c r="V44" s="153">
        <v>5</v>
      </c>
      <c r="W44" s="180">
        <f t="shared" ref="W44:W56" si="39">(U44-T44)*24*60</f>
        <v>61.000000000000021</v>
      </c>
      <c r="X44" s="158"/>
      <c r="Y44" s="158"/>
      <c r="Z44" s="159"/>
      <c r="AA44" s="159"/>
      <c r="AB44" s="895"/>
      <c r="AC44" s="895"/>
      <c r="AD44" s="705"/>
      <c r="AE44" s="705">
        <v>1</v>
      </c>
      <c r="AF44" s="181">
        <f t="shared" si="34"/>
        <v>90.655737704917101</v>
      </c>
      <c r="AG44" s="712">
        <f t="shared" si="7"/>
        <v>1.0453278688524585</v>
      </c>
      <c r="AH44" s="927">
        <f>AG56</f>
        <v>0.92809234882272862</v>
      </c>
      <c r="AJ44" s="62"/>
      <c r="AK44" s="62"/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2008.5</v>
      </c>
      <c r="H45" s="75">
        <f>F45*G45</f>
        <v>49670.205000000002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2114.2105263157896</v>
      </c>
      <c r="O45" s="177">
        <f t="shared" si="36"/>
        <v>422.84210526315792</v>
      </c>
      <c r="P45" s="81">
        <f t="shared" si="37"/>
        <v>1</v>
      </c>
      <c r="Q45" s="178">
        <f t="shared" si="38"/>
        <v>-77.157894736842081</v>
      </c>
      <c r="R45" s="179">
        <f t="shared" si="33"/>
        <v>0.84568421052631582</v>
      </c>
      <c r="S45" s="910"/>
      <c r="T45" s="80">
        <v>0.17083333333333334</v>
      </c>
      <c r="U45" s="80">
        <v>0.21041666666666667</v>
      </c>
      <c r="V45" s="153">
        <v>5</v>
      </c>
      <c r="W45" s="180">
        <f t="shared" si="39"/>
        <v>57</v>
      </c>
      <c r="X45" s="158"/>
      <c r="Y45" s="158"/>
      <c r="Z45" s="159"/>
      <c r="AA45" s="159"/>
      <c r="AB45" s="895"/>
      <c r="AC45" s="895"/>
      <c r="AD45" s="705"/>
      <c r="AE45" s="705">
        <v>1</v>
      </c>
      <c r="AF45" s="181">
        <f t="shared" si="34"/>
        <v>114.21052631578959</v>
      </c>
      <c r="AG45" s="712">
        <f t="shared" si="7"/>
        <v>1.0571052631578948</v>
      </c>
      <c r="AH45" s="927"/>
      <c r="AJ45" s="62"/>
      <c r="AK45" s="62"/>
    </row>
    <row r="46" spans="1:37" s="182" customFormat="1" ht="19.2" customHeight="1">
      <c r="A46" s="934"/>
      <c r="B46" s="127" t="s">
        <v>163</v>
      </c>
      <c r="C46" s="172"/>
      <c r="D46" s="71" t="s">
        <v>108</v>
      </c>
      <c r="E46" s="72"/>
      <c r="F46" s="174">
        <v>26.5</v>
      </c>
      <c r="G46" s="145">
        <v>2346</v>
      </c>
      <c r="H46" s="75">
        <f t="shared" ref="H46:H55" si="40">F46*G46</f>
        <v>62169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1581.5730337078644</v>
      </c>
      <c r="O46" s="177">
        <f t="shared" si="36"/>
        <v>131.79775280898869</v>
      </c>
      <c r="P46" s="81">
        <f t="shared" si="37"/>
        <v>0</v>
      </c>
      <c r="Q46" s="178">
        <f t="shared" si="38"/>
        <v>-34.868913857677967</v>
      </c>
      <c r="R46" s="179">
        <f t="shared" si="33"/>
        <v>0.7907865168539322</v>
      </c>
      <c r="S46" s="910"/>
      <c r="T46" s="80">
        <v>0.21388888888888888</v>
      </c>
      <c r="U46" s="80">
        <v>0.27569444444444446</v>
      </c>
      <c r="V46" s="153">
        <v>5</v>
      </c>
      <c r="W46" s="180">
        <f t="shared" si="39"/>
        <v>89.000000000000043</v>
      </c>
      <c r="X46" s="158"/>
      <c r="Y46" s="158"/>
      <c r="Z46" s="159"/>
      <c r="AA46" s="159"/>
      <c r="AB46" s="895"/>
      <c r="AC46" s="895"/>
      <c r="AD46" s="705"/>
      <c r="AE46" s="705"/>
      <c r="AF46" s="181">
        <f t="shared" si="34"/>
        <v>-418.4269662921356</v>
      </c>
      <c r="AG46" s="712">
        <f t="shared" si="7"/>
        <v>0.7907865168539322</v>
      </c>
      <c r="AH46" s="927"/>
      <c r="AJ46" s="62"/>
      <c r="AK46" s="62"/>
    </row>
    <row r="47" spans="1:37" s="182" customFormat="1" ht="19.2" customHeight="1">
      <c r="A47" s="934"/>
      <c r="B47" s="127" t="s">
        <v>163</v>
      </c>
      <c r="C47" s="172"/>
      <c r="D47" s="71" t="s">
        <v>191</v>
      </c>
      <c r="E47" s="184"/>
      <c r="F47" s="174">
        <v>28.26</v>
      </c>
      <c r="G47" s="163">
        <v>536</v>
      </c>
      <c r="H47" s="75">
        <f t="shared" si="40"/>
        <v>15147.36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1340.0000000000005</v>
      </c>
      <c r="O47" s="177">
        <f t="shared" si="36"/>
        <v>111.6666666666667</v>
      </c>
      <c r="P47" s="81">
        <f t="shared" si="37"/>
        <v>0</v>
      </c>
      <c r="Q47" s="178">
        <f t="shared" si="38"/>
        <v>-54.999999999999957</v>
      </c>
      <c r="R47" s="179">
        <f t="shared" si="33"/>
        <v>0.67000000000000026</v>
      </c>
      <c r="S47" s="910"/>
      <c r="T47" s="80">
        <v>0.27916666666666667</v>
      </c>
      <c r="U47" s="80">
        <v>0.29583333333333334</v>
      </c>
      <c r="V47" s="163">
        <v>5</v>
      </c>
      <c r="W47" s="180">
        <f t="shared" si="39"/>
        <v>23.999999999999993</v>
      </c>
      <c r="X47" s="158"/>
      <c r="Y47" s="158"/>
      <c r="Z47" s="159"/>
      <c r="AA47" s="159"/>
      <c r="AB47" s="895"/>
      <c r="AC47" s="895"/>
      <c r="AD47" s="705"/>
      <c r="AE47" s="705"/>
      <c r="AF47" s="181">
        <f t="shared" si="34"/>
        <v>-659.99999999999955</v>
      </c>
      <c r="AG47" s="712">
        <f t="shared" si="7"/>
        <v>0.67000000000000026</v>
      </c>
      <c r="AH47" s="927"/>
      <c r="AJ47" s="62"/>
      <c r="AK47" s="62"/>
    </row>
    <row r="48" spans="1:37" s="182" customFormat="1" ht="19.2" customHeight="1">
      <c r="A48" s="934"/>
      <c r="B48" s="127" t="s">
        <v>163</v>
      </c>
      <c r="C48" s="172"/>
      <c r="D48" s="71" t="s">
        <v>114</v>
      </c>
      <c r="E48" s="184"/>
      <c r="F48" s="174">
        <v>28.26</v>
      </c>
      <c r="G48" s="163">
        <v>1195</v>
      </c>
      <c r="H48" s="75">
        <f t="shared" si="40"/>
        <v>33770.700000000004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1493.7500000000005</v>
      </c>
      <c r="O48" s="177">
        <f t="shared" si="36"/>
        <v>213.3928571428572</v>
      </c>
      <c r="P48" s="81">
        <f t="shared" si="37"/>
        <v>0</v>
      </c>
      <c r="Q48" s="178">
        <f t="shared" si="38"/>
        <v>-0.89285714285708195</v>
      </c>
      <c r="R48" s="179">
        <f t="shared" si="33"/>
        <v>0.99583333333333357</v>
      </c>
      <c r="S48" s="910"/>
      <c r="T48" s="80">
        <v>0.31319444444444444</v>
      </c>
      <c r="U48" s="80">
        <v>0.34652777777777777</v>
      </c>
      <c r="V48" s="145">
        <v>25</v>
      </c>
      <c r="W48" s="180">
        <f t="shared" si="39"/>
        <v>47.999999999999986</v>
      </c>
      <c r="X48" s="158">
        <v>0.30069444444444443</v>
      </c>
      <c r="Y48" s="158">
        <v>0.3125</v>
      </c>
      <c r="Z48" s="159"/>
      <c r="AA48" s="159"/>
      <c r="AB48" s="895"/>
      <c r="AC48" s="895"/>
      <c r="AD48" s="705"/>
      <c r="AE48" s="705"/>
      <c r="AF48" s="181">
        <f t="shared" si="34"/>
        <v>-6.2499999999995453</v>
      </c>
      <c r="AG48" s="712">
        <f t="shared" si="7"/>
        <v>0.99583333333333368</v>
      </c>
      <c r="AH48" s="927"/>
      <c r="AJ48" s="62"/>
      <c r="AK48" s="62"/>
    </row>
    <row r="49" spans="1:37" s="182" customFormat="1" ht="19.2" customHeight="1">
      <c r="A49" s="934"/>
      <c r="B49" s="127" t="s">
        <v>163</v>
      </c>
      <c r="C49" s="172"/>
      <c r="D49" s="71" t="s">
        <v>115</v>
      </c>
      <c r="E49" s="184"/>
      <c r="F49" s="174">
        <v>28.47</v>
      </c>
      <c r="G49" s="145">
        <v>794</v>
      </c>
      <c r="H49" s="75">
        <f t="shared" si="40"/>
        <v>22605.18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1488.7500000000018</v>
      </c>
      <c r="O49" s="177">
        <f t="shared" si="36"/>
        <v>212.6785714285717</v>
      </c>
      <c r="P49" s="81">
        <f t="shared" si="37"/>
        <v>0</v>
      </c>
      <c r="Q49" s="178">
        <f t="shared" si="38"/>
        <v>-1.607142857142577</v>
      </c>
      <c r="R49" s="179">
        <f t="shared" si="33"/>
        <v>0.99250000000000127</v>
      </c>
      <c r="S49" s="910"/>
      <c r="T49" s="80">
        <v>0.3520833333333333</v>
      </c>
      <c r="U49" s="80">
        <v>0.3743055555555555</v>
      </c>
      <c r="V49" s="145">
        <v>8</v>
      </c>
      <c r="W49" s="180">
        <f t="shared" si="39"/>
        <v>31.999999999999964</v>
      </c>
      <c r="X49" s="185"/>
      <c r="Y49" s="185"/>
      <c r="Z49" s="186"/>
      <c r="AA49" s="159"/>
      <c r="AB49" s="895"/>
      <c r="AC49" s="895"/>
      <c r="AD49" s="705"/>
      <c r="AE49" s="705"/>
      <c r="AF49" s="181">
        <f t="shared" si="34"/>
        <v>-11.249999999998181</v>
      </c>
      <c r="AG49" s="712">
        <f t="shared" si="7"/>
        <v>0.99250000000000116</v>
      </c>
      <c r="AH49" s="927"/>
      <c r="AJ49" s="62"/>
      <c r="AK49" s="62"/>
    </row>
    <row r="50" spans="1:37" s="182" customFormat="1" ht="19.2" customHeight="1">
      <c r="A50" s="934"/>
      <c r="B50" s="127" t="s">
        <v>163</v>
      </c>
      <c r="C50" s="172"/>
      <c r="D50" s="71" t="s">
        <v>116</v>
      </c>
      <c r="E50" s="184"/>
      <c r="F50" s="174">
        <v>11.86</v>
      </c>
      <c r="G50" s="145">
        <v>1296</v>
      </c>
      <c r="H50" s="75">
        <f t="shared" si="40"/>
        <v>15370.56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1467.1698113207553</v>
      </c>
      <c r="O50" s="177">
        <f t="shared" si="36"/>
        <v>244.52830188679255</v>
      </c>
      <c r="P50" s="81">
        <f t="shared" si="37"/>
        <v>0</v>
      </c>
      <c r="Q50" s="178">
        <f t="shared" si="38"/>
        <v>-28.138364779874138</v>
      </c>
      <c r="R50" s="179">
        <f t="shared" si="33"/>
        <v>0.89680306315449587</v>
      </c>
      <c r="S50" s="910"/>
      <c r="T50" s="80">
        <v>0.38124999999999992</v>
      </c>
      <c r="U50" s="80">
        <v>0.41805555555555546</v>
      </c>
      <c r="V50" s="145">
        <v>10</v>
      </c>
      <c r="W50" s="180">
        <f t="shared" si="39"/>
        <v>52.999999999999972</v>
      </c>
      <c r="X50" s="185"/>
      <c r="Y50" s="185"/>
      <c r="Z50" s="186"/>
      <c r="AA50" s="186"/>
      <c r="AB50" s="895"/>
      <c r="AC50" s="895"/>
      <c r="AD50" s="705"/>
      <c r="AE50" s="705"/>
      <c r="AF50" s="181">
        <f t="shared" si="34"/>
        <v>-168.83018867924466</v>
      </c>
      <c r="AG50" s="712">
        <f t="shared" si="7"/>
        <v>0.89680306315449598</v>
      </c>
      <c r="AH50" s="927"/>
      <c r="AJ50" s="62"/>
      <c r="AK50" s="62"/>
    </row>
    <row r="51" spans="1:37" s="182" customFormat="1" ht="19.2" customHeight="1">
      <c r="A51" s="934"/>
      <c r="B51" s="127" t="s">
        <v>166</v>
      </c>
      <c r="C51" s="172"/>
      <c r="D51" s="165" t="s">
        <v>117</v>
      </c>
      <c r="E51" s="184"/>
      <c r="F51" s="174">
        <v>10.09</v>
      </c>
      <c r="G51" s="145">
        <v>3082.3199999999997</v>
      </c>
      <c r="H51" s="75">
        <f t="shared" si="40"/>
        <v>31100.608799999998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1467.771428571428</v>
      </c>
      <c r="O51" s="177">
        <f t="shared" si="36"/>
        <v>244.62857142857135</v>
      </c>
      <c r="P51" s="81">
        <f t="shared" si="37"/>
        <v>0</v>
      </c>
      <c r="Q51" s="178">
        <f t="shared" si="38"/>
        <v>-5.3714285714286518</v>
      </c>
      <c r="R51" s="179">
        <f t="shared" si="33"/>
        <v>0.97851428571428545</v>
      </c>
      <c r="S51" s="910"/>
      <c r="T51" s="167">
        <v>0.43541666666666656</v>
      </c>
      <c r="U51" s="167">
        <v>0.52291666666666659</v>
      </c>
      <c r="V51" s="145">
        <v>25</v>
      </c>
      <c r="W51" s="180">
        <f t="shared" si="39"/>
        <v>126.00000000000003</v>
      </c>
      <c r="X51" s="185">
        <v>0.4236111111111111</v>
      </c>
      <c r="Y51" s="185">
        <v>0.43402777777777773</v>
      </c>
      <c r="Z51" s="186"/>
      <c r="AA51" s="186"/>
      <c r="AB51" s="895"/>
      <c r="AC51" s="895"/>
      <c r="AD51" s="705"/>
      <c r="AE51" s="705"/>
      <c r="AF51" s="181">
        <f t="shared" si="34"/>
        <v>-32.228571428571968</v>
      </c>
      <c r="AG51" s="712">
        <f t="shared" si="7"/>
        <v>0.97851428571428534</v>
      </c>
      <c r="AH51" s="927"/>
      <c r="AJ51" s="62"/>
      <c r="AK51" s="62"/>
    </row>
    <row r="52" spans="1:37" s="182" customFormat="1" ht="19.2" customHeight="1">
      <c r="A52" s="934"/>
      <c r="B52" s="127" t="s">
        <v>166</v>
      </c>
      <c r="C52" s="172"/>
      <c r="D52" s="165" t="s">
        <v>117</v>
      </c>
      <c r="E52" s="184"/>
      <c r="F52" s="174">
        <v>10.09</v>
      </c>
      <c r="G52" s="145">
        <v>4109.76</v>
      </c>
      <c r="H52" s="75">
        <f t="shared" si="40"/>
        <v>41467.4784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1467.771428571428</v>
      </c>
      <c r="O52" s="177">
        <f t="shared" si="36"/>
        <v>244.62857142857135</v>
      </c>
      <c r="P52" s="81">
        <f t="shared" si="37"/>
        <v>0</v>
      </c>
      <c r="Q52" s="178">
        <f t="shared" si="38"/>
        <v>-5.3714285714286518</v>
      </c>
      <c r="R52" s="179">
        <f t="shared" si="33"/>
        <v>0.97851428571428545</v>
      </c>
      <c r="S52" s="910"/>
      <c r="T52" s="167">
        <v>0.56249999999999989</v>
      </c>
      <c r="U52" s="167">
        <v>0.67916666666666659</v>
      </c>
      <c r="V52" s="145">
        <v>4</v>
      </c>
      <c r="W52" s="180">
        <f t="shared" si="39"/>
        <v>168.00000000000006</v>
      </c>
      <c r="X52" s="185"/>
      <c r="Y52" s="185"/>
      <c r="Z52" s="186"/>
      <c r="AA52" s="186"/>
      <c r="AB52" s="895"/>
      <c r="AC52" s="895"/>
      <c r="AD52" s="705"/>
      <c r="AE52" s="705"/>
      <c r="AF52" s="181">
        <f t="shared" si="34"/>
        <v>-32.228571428571968</v>
      </c>
      <c r="AG52" s="712">
        <f t="shared" si="7"/>
        <v>0.97851428571428534</v>
      </c>
      <c r="AH52" s="927"/>
      <c r="AJ52" s="62"/>
      <c r="AK52" s="62"/>
    </row>
    <row r="53" spans="1:37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706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705"/>
      <c r="AE53" s="705"/>
      <c r="AF53" s="181">
        <f t="shared" si="34"/>
        <v>0</v>
      </c>
      <c r="AG53" s="712" t="e">
        <f t="shared" si="7"/>
        <v>#DIV/0!</v>
      </c>
      <c r="AH53" s="927"/>
      <c r="AJ53" s="62"/>
      <c r="AK53" s="62"/>
    </row>
    <row r="54" spans="1:37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706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705"/>
      <c r="AE54" s="705"/>
      <c r="AF54" s="181">
        <f t="shared" si="34"/>
        <v>0</v>
      </c>
      <c r="AG54" s="712" t="e">
        <f t="shared" si="7"/>
        <v>#DIV/0!</v>
      </c>
      <c r="AH54" s="927"/>
      <c r="AJ54" s="62"/>
      <c r="AK54" s="62"/>
    </row>
    <row r="55" spans="1:37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706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705"/>
      <c r="AE55" s="705"/>
      <c r="AF55" s="181"/>
      <c r="AG55" s="712"/>
      <c r="AH55" s="927"/>
      <c r="AJ55" s="62"/>
      <c r="AK55" s="62"/>
    </row>
    <row r="56" spans="1:37" ht="19.2" customHeight="1">
      <c r="A56" s="935"/>
      <c r="B56" s="190">
        <v>0</v>
      </c>
      <c r="C56" s="191" t="s">
        <v>1222</v>
      </c>
      <c r="D56" s="932" t="s">
        <v>1215</v>
      </c>
      <c r="E56" s="891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M56:O56" si="41">AVERAGE(M44:M55)</f>
        <v>7.333333333333333</v>
      </c>
      <c r="N56" s="103">
        <f t="shared" si="41"/>
        <v>1612.4057740213539</v>
      </c>
      <c r="O56" s="136">
        <f t="shared" si="41"/>
        <v>249.36606062168454</v>
      </c>
      <c r="P56" s="192">
        <f>M56-J56</f>
        <v>0.22222222222222232</v>
      </c>
      <c r="Q56" s="151">
        <f>N56-K56</f>
        <v>-124.92755931197939</v>
      </c>
      <c r="R56" s="193">
        <f t="shared" ref="R56:R60" si="42">O56/L56</f>
        <v>0.88547299172393912</v>
      </c>
      <c r="S56" s="910"/>
      <c r="T56" s="194"/>
      <c r="U56" s="194"/>
      <c r="V56" s="72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2</v>
      </c>
      <c r="AF56" s="196">
        <f>N56-K56</f>
        <v>-124.92755931197939</v>
      </c>
      <c r="AG56" s="706">
        <f>N56/K56</f>
        <v>0.92809234882272862</v>
      </c>
      <c r="AH56" s="927"/>
    </row>
    <row r="57" spans="1:37" ht="19.2" customHeight="1">
      <c r="A57" s="922" t="s">
        <v>1223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3983</v>
      </c>
      <c r="H57" s="116">
        <f t="shared" ref="H57:H66" si="43">F57*G57</f>
        <v>111046.04</v>
      </c>
      <c r="I57" s="705"/>
      <c r="J57" s="129">
        <v>7</v>
      </c>
      <c r="K57" s="85">
        <v>1500</v>
      </c>
      <c r="L57" s="118">
        <v>214.28571428571428</v>
      </c>
      <c r="M57" s="715">
        <v>7</v>
      </c>
      <c r="N57" s="85">
        <f t="shared" ref="N57:N60" si="44">G57/W57*60</f>
        <v>1439.6385542168675</v>
      </c>
      <c r="O57" s="118">
        <f t="shared" ref="O57:O60" si="45">N57/M57</f>
        <v>205.66265060240966</v>
      </c>
      <c r="P57" s="197">
        <f t="shared" ref="P57:P60" si="46">M57-J57</f>
        <v>0</v>
      </c>
      <c r="Q57" s="79">
        <f t="shared" ref="Q57:Q60" si="47">O57-L57</f>
        <v>-8.6230636833046219</v>
      </c>
      <c r="R57" s="709">
        <f t="shared" si="42"/>
        <v>0.95975903614457847</v>
      </c>
      <c r="S57" s="910">
        <f>R69</f>
        <v>0.9633949053008749</v>
      </c>
      <c r="T57" s="198">
        <v>0.125</v>
      </c>
      <c r="U57" s="198">
        <v>0.24027777777777778</v>
      </c>
      <c r="V57" s="707">
        <v>5</v>
      </c>
      <c r="W57" s="717">
        <f>(U57-T57)*24*60</f>
        <v>166</v>
      </c>
      <c r="X57" s="83"/>
      <c r="Y57" s="83"/>
      <c r="Z57" s="84"/>
      <c r="AA57" s="84"/>
      <c r="AB57" s="895"/>
      <c r="AC57" s="895"/>
      <c r="AD57" s="705"/>
      <c r="AE57" s="705"/>
      <c r="AF57" s="78">
        <f t="shared" si="6"/>
        <v>-60.361445783132467</v>
      </c>
      <c r="AG57" s="708">
        <f t="shared" si="7"/>
        <v>0.95975903614457836</v>
      </c>
      <c r="AH57" s="909">
        <f>AG69</f>
        <v>0.96390985176177291</v>
      </c>
    </row>
    <row r="58" spans="1:37" ht="19.2" customHeight="1">
      <c r="A58" s="923"/>
      <c r="B58" s="156" t="s">
        <v>163</v>
      </c>
      <c r="C58" s="705"/>
      <c r="D58" s="71" t="s">
        <v>119</v>
      </c>
      <c r="E58" s="72"/>
      <c r="F58" s="73">
        <v>28</v>
      </c>
      <c r="G58" s="74">
        <v>3386</v>
      </c>
      <c r="H58" s="75">
        <f t="shared" si="43"/>
        <v>94808</v>
      </c>
      <c r="I58" s="707"/>
      <c r="J58" s="76">
        <v>7</v>
      </c>
      <c r="K58" s="74">
        <v>1500</v>
      </c>
      <c r="L58" s="118">
        <v>214.28571428571428</v>
      </c>
      <c r="M58" s="718">
        <v>7</v>
      </c>
      <c r="N58" s="74">
        <f t="shared" si="44"/>
        <v>1472.1739130434783</v>
      </c>
      <c r="O58" s="77">
        <f t="shared" si="45"/>
        <v>210.31055900621118</v>
      </c>
      <c r="P58" s="197">
        <f t="shared" si="46"/>
        <v>0</v>
      </c>
      <c r="Q58" s="79">
        <f t="shared" si="47"/>
        <v>-3.9751552795030989</v>
      </c>
      <c r="R58" s="709">
        <f t="shared" si="42"/>
        <v>0.98144927536231885</v>
      </c>
      <c r="S58" s="910"/>
      <c r="T58" s="198">
        <v>0.24722222222222223</v>
      </c>
      <c r="U58" s="198">
        <v>0.34305555555555556</v>
      </c>
      <c r="V58" s="707">
        <v>10</v>
      </c>
      <c r="W58" s="717">
        <f>(U58-T58)*24*60</f>
        <v>138</v>
      </c>
      <c r="X58" s="83"/>
      <c r="Y58" s="83"/>
      <c r="Z58" s="84"/>
      <c r="AA58" s="84"/>
      <c r="AB58" s="928"/>
      <c r="AC58" s="929"/>
      <c r="AD58" s="705">
        <v>1</v>
      </c>
      <c r="AE58" s="705"/>
      <c r="AF58" s="78">
        <f t="shared" si="6"/>
        <v>-27.826086956521749</v>
      </c>
      <c r="AG58" s="709">
        <f t="shared" si="7"/>
        <v>0.98144927536231885</v>
      </c>
      <c r="AH58" s="910"/>
    </row>
    <row r="59" spans="1:37" ht="19.2" customHeight="1">
      <c r="A59" s="923"/>
      <c r="B59" s="156" t="s">
        <v>166</v>
      </c>
      <c r="C59" s="705"/>
      <c r="D59" s="71" t="s">
        <v>117</v>
      </c>
      <c r="E59" s="72"/>
      <c r="F59" s="73">
        <v>10.09</v>
      </c>
      <c r="G59" s="74">
        <v>5650.92</v>
      </c>
      <c r="H59" s="75">
        <f t="shared" si="43"/>
        <v>57017.782800000001</v>
      </c>
      <c r="I59" s="707"/>
      <c r="J59" s="76">
        <v>6</v>
      </c>
      <c r="K59" s="74">
        <v>1500</v>
      </c>
      <c r="L59" s="118">
        <v>250</v>
      </c>
      <c r="M59" s="718">
        <v>6</v>
      </c>
      <c r="N59" s="74">
        <f t="shared" si="44"/>
        <v>1436.6745762711862</v>
      </c>
      <c r="O59" s="77">
        <f t="shared" si="45"/>
        <v>239.44576271186438</v>
      </c>
      <c r="P59" s="197">
        <f t="shared" si="46"/>
        <v>0</v>
      </c>
      <c r="Q59" s="79">
        <f t="shared" si="47"/>
        <v>-10.554237288135624</v>
      </c>
      <c r="R59" s="709">
        <f t="shared" si="42"/>
        <v>0.95778305084745752</v>
      </c>
      <c r="S59" s="910"/>
      <c r="T59" s="198">
        <v>0.36041666666666666</v>
      </c>
      <c r="U59" s="198">
        <v>0.52430555555555558</v>
      </c>
      <c r="V59" s="153">
        <v>25</v>
      </c>
      <c r="W59" s="717">
        <f t="shared" ref="W59:W69" si="48">(U59-T59)*24*60</f>
        <v>236.00000000000003</v>
      </c>
      <c r="X59" s="83">
        <v>0.34722222222222227</v>
      </c>
      <c r="Y59" s="83">
        <v>0.35972222222222222</v>
      </c>
      <c r="Z59" s="84"/>
      <c r="AA59" s="84"/>
      <c r="AB59" s="895"/>
      <c r="AC59" s="895"/>
      <c r="AD59" s="705"/>
      <c r="AE59" s="705"/>
      <c r="AF59" s="78">
        <f t="shared" si="6"/>
        <v>-63.325423728813803</v>
      </c>
      <c r="AG59" s="709">
        <f t="shared" si="7"/>
        <v>0.95778305084745752</v>
      </c>
      <c r="AH59" s="910"/>
    </row>
    <row r="60" spans="1:37" ht="19.2" customHeight="1">
      <c r="A60" s="923"/>
      <c r="B60" s="156" t="s">
        <v>166</v>
      </c>
      <c r="C60" s="705"/>
      <c r="D60" s="71" t="s">
        <v>117</v>
      </c>
      <c r="E60" s="72"/>
      <c r="F60" s="73">
        <v>10.09</v>
      </c>
      <c r="G60" s="74">
        <v>4281</v>
      </c>
      <c r="H60" s="75">
        <f t="shared" si="43"/>
        <v>43195.29</v>
      </c>
      <c r="I60" s="707"/>
      <c r="J60" s="76">
        <v>6</v>
      </c>
      <c r="K60" s="74">
        <v>1500</v>
      </c>
      <c r="L60" s="118">
        <v>250</v>
      </c>
      <c r="M60" s="718">
        <v>6</v>
      </c>
      <c r="N60" s="74">
        <f t="shared" si="44"/>
        <v>1434.9720670391062</v>
      </c>
      <c r="O60" s="77">
        <f t="shared" si="45"/>
        <v>239.16201117318437</v>
      </c>
      <c r="P60" s="197">
        <f t="shared" si="46"/>
        <v>0</v>
      </c>
      <c r="Q60" s="79">
        <f t="shared" si="47"/>
        <v>-10.837988826815632</v>
      </c>
      <c r="R60" s="709">
        <f t="shared" si="42"/>
        <v>0.95664804469273745</v>
      </c>
      <c r="S60" s="910"/>
      <c r="T60" s="198">
        <v>0.56388888888888888</v>
      </c>
      <c r="U60" s="198">
        <v>0.68819444444444444</v>
      </c>
      <c r="V60" s="153">
        <v>4</v>
      </c>
      <c r="W60" s="717">
        <f t="shared" si="48"/>
        <v>179</v>
      </c>
      <c r="X60" s="83"/>
      <c r="Y60" s="83"/>
      <c r="Z60" s="84"/>
      <c r="AA60" s="84"/>
      <c r="AB60" s="895"/>
      <c r="AC60" s="895"/>
      <c r="AD60" s="705"/>
      <c r="AE60" s="705"/>
      <c r="AF60" s="78">
        <f t="shared" si="6"/>
        <v>-65.02793296089385</v>
      </c>
      <c r="AG60" s="708">
        <f t="shared" si="7"/>
        <v>0.95664804469273745</v>
      </c>
      <c r="AH60" s="910"/>
    </row>
    <row r="61" spans="1:37" ht="19.2" customHeight="1">
      <c r="A61" s="923"/>
      <c r="B61" s="156">
        <v>0</v>
      </c>
      <c r="C61" s="705"/>
      <c r="D61" s="71"/>
      <c r="E61" s="72"/>
      <c r="F61" s="73" t="s">
        <v>161</v>
      </c>
      <c r="G61" s="74"/>
      <c r="H61" s="75">
        <f t="shared" si="43"/>
        <v>0</v>
      </c>
      <c r="I61" s="707"/>
      <c r="J61" s="76"/>
      <c r="K61" s="74"/>
      <c r="L61" s="118"/>
      <c r="M61" s="718"/>
      <c r="N61" s="74"/>
      <c r="O61" s="77"/>
      <c r="P61" s="197"/>
      <c r="Q61" s="79"/>
      <c r="R61" s="709"/>
      <c r="S61" s="910"/>
      <c r="T61" s="198"/>
      <c r="U61" s="198"/>
      <c r="V61" s="153"/>
      <c r="W61" s="717">
        <f t="shared" si="48"/>
        <v>0</v>
      </c>
      <c r="X61" s="83"/>
      <c r="Y61" s="83"/>
      <c r="Z61" s="84"/>
      <c r="AA61" s="84"/>
      <c r="AB61" s="895"/>
      <c r="AC61" s="895"/>
      <c r="AD61" s="705"/>
      <c r="AE61" s="705"/>
      <c r="AF61" s="78">
        <f t="shared" si="6"/>
        <v>0</v>
      </c>
      <c r="AG61" s="709" t="e">
        <f t="shared" si="7"/>
        <v>#DIV/0!</v>
      </c>
      <c r="AH61" s="910"/>
    </row>
    <row r="62" spans="1:37" ht="19.2" customHeight="1">
      <c r="A62" s="923"/>
      <c r="B62" s="156">
        <v>0</v>
      </c>
      <c r="C62" s="705"/>
      <c r="D62" s="71"/>
      <c r="E62" s="72"/>
      <c r="F62" s="73" t="s">
        <v>161</v>
      </c>
      <c r="G62" s="145"/>
      <c r="H62" s="75">
        <f t="shared" si="43"/>
        <v>0</v>
      </c>
      <c r="I62" s="707"/>
      <c r="J62" s="76"/>
      <c r="K62" s="74"/>
      <c r="L62" s="118"/>
      <c r="M62" s="92"/>
      <c r="N62" s="74"/>
      <c r="O62" s="77"/>
      <c r="P62" s="197"/>
      <c r="Q62" s="79"/>
      <c r="R62" s="709"/>
      <c r="S62" s="910"/>
      <c r="T62" s="199"/>
      <c r="U62" s="199"/>
      <c r="V62" s="153"/>
      <c r="W62" s="717">
        <f t="shared" si="48"/>
        <v>0</v>
      </c>
      <c r="X62" s="83"/>
      <c r="Y62" s="83"/>
      <c r="Z62" s="84"/>
      <c r="AA62" s="84"/>
      <c r="AB62" s="895"/>
      <c r="AC62" s="895"/>
      <c r="AD62" s="705"/>
      <c r="AE62" s="705"/>
      <c r="AF62" s="78">
        <f t="shared" si="6"/>
        <v>0</v>
      </c>
      <c r="AG62" s="709" t="e">
        <f t="shared" si="7"/>
        <v>#DIV/0!</v>
      </c>
      <c r="AH62" s="910"/>
    </row>
    <row r="63" spans="1:37" ht="19.2" customHeight="1">
      <c r="A63" s="923"/>
      <c r="B63" s="156">
        <v>0</v>
      </c>
      <c r="C63" s="705"/>
      <c r="D63" s="71"/>
      <c r="E63" s="72"/>
      <c r="F63" s="73" t="s">
        <v>161</v>
      </c>
      <c r="G63" s="145"/>
      <c r="H63" s="75">
        <f t="shared" si="43"/>
        <v>0</v>
      </c>
      <c r="I63" s="707"/>
      <c r="J63" s="76"/>
      <c r="K63" s="74"/>
      <c r="L63" s="118"/>
      <c r="M63" s="92" t="s">
        <v>15</v>
      </c>
      <c r="N63" s="74"/>
      <c r="O63" s="77"/>
      <c r="P63" s="197"/>
      <c r="Q63" s="79"/>
      <c r="R63" s="709"/>
      <c r="S63" s="910"/>
      <c r="T63" s="199"/>
      <c r="U63" s="199"/>
      <c r="V63" s="153"/>
      <c r="W63" s="717">
        <f t="shared" si="48"/>
        <v>0</v>
      </c>
      <c r="X63" s="83"/>
      <c r="Y63" s="83"/>
      <c r="Z63" s="84"/>
      <c r="AA63" s="84"/>
      <c r="AB63" s="895"/>
      <c r="AC63" s="895"/>
      <c r="AD63" s="705"/>
      <c r="AE63" s="705"/>
      <c r="AF63" s="78">
        <f t="shared" si="6"/>
        <v>0</v>
      </c>
      <c r="AG63" s="708" t="e">
        <f t="shared" si="7"/>
        <v>#DIV/0!</v>
      </c>
      <c r="AH63" s="910"/>
    </row>
    <row r="64" spans="1:37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707"/>
      <c r="J64" s="202"/>
      <c r="K64" s="91"/>
      <c r="L64" s="118"/>
      <c r="M64" s="92"/>
      <c r="N64" s="74"/>
      <c r="O64" s="77"/>
      <c r="P64" s="197"/>
      <c r="Q64" s="79"/>
      <c r="R64" s="709"/>
      <c r="S64" s="910"/>
      <c r="T64" s="199"/>
      <c r="U64" s="199"/>
      <c r="V64" s="153"/>
      <c r="W64" s="717">
        <f t="shared" si="48"/>
        <v>0</v>
      </c>
      <c r="X64" s="707"/>
      <c r="Y64" s="707"/>
      <c r="Z64" s="84"/>
      <c r="AA64" s="84"/>
      <c r="AB64" s="895"/>
      <c r="AC64" s="895"/>
      <c r="AD64" s="705"/>
      <c r="AE64" s="705"/>
      <c r="AF64" s="78">
        <f t="shared" si="6"/>
        <v>0</v>
      </c>
      <c r="AG64" s="709" t="e">
        <f t="shared" si="7"/>
        <v>#DIV/0!</v>
      </c>
      <c r="AH64" s="910"/>
    </row>
    <row r="65" spans="1:37" ht="19.2" customHeight="1">
      <c r="A65" s="924"/>
      <c r="B65" s="127">
        <v>0</v>
      </c>
      <c r="C65" s="713"/>
      <c r="D65" s="71"/>
      <c r="E65" s="72"/>
      <c r="F65" s="73" t="s">
        <v>161</v>
      </c>
      <c r="G65" s="145"/>
      <c r="H65" s="75">
        <f t="shared" si="43"/>
        <v>0</v>
      </c>
      <c r="I65" s="707"/>
      <c r="J65" s="202"/>
      <c r="K65" s="91"/>
      <c r="L65" s="118"/>
      <c r="M65" s="92"/>
      <c r="N65" s="91"/>
      <c r="O65" s="108"/>
      <c r="P65" s="78"/>
      <c r="Q65" s="79"/>
      <c r="R65" s="709"/>
      <c r="S65" s="910"/>
      <c r="T65" s="199"/>
      <c r="U65" s="199"/>
      <c r="V65" s="153"/>
      <c r="W65" s="717">
        <f t="shared" si="48"/>
        <v>0</v>
      </c>
      <c r="X65" s="707"/>
      <c r="Y65" s="707"/>
      <c r="Z65" s="84"/>
      <c r="AA65" s="84"/>
      <c r="AB65" s="895"/>
      <c r="AC65" s="895"/>
      <c r="AD65" s="705"/>
      <c r="AE65" s="705"/>
      <c r="AF65" s="78">
        <f t="shared" si="6"/>
        <v>0</v>
      </c>
      <c r="AG65" s="709" t="e">
        <f t="shared" si="7"/>
        <v>#DIV/0!</v>
      </c>
      <c r="AH65" s="910"/>
    </row>
    <row r="66" spans="1:37" ht="19.2" customHeight="1">
      <c r="A66" s="924"/>
      <c r="B66" s="127">
        <v>0</v>
      </c>
      <c r="C66" s="713"/>
      <c r="D66" s="71"/>
      <c r="E66" s="72"/>
      <c r="F66" s="73" t="s">
        <v>161</v>
      </c>
      <c r="G66" s="145"/>
      <c r="H66" s="75">
        <f t="shared" si="43"/>
        <v>0</v>
      </c>
      <c r="I66" s="707"/>
      <c r="J66" s="202"/>
      <c r="K66" s="91"/>
      <c r="L66" s="118"/>
      <c r="M66" s="92"/>
      <c r="N66" s="91"/>
      <c r="O66" s="108"/>
      <c r="P66" s="78"/>
      <c r="Q66" s="79"/>
      <c r="R66" s="709"/>
      <c r="S66" s="910"/>
      <c r="T66" s="199"/>
      <c r="U66" s="199"/>
      <c r="V66" s="153"/>
      <c r="W66" s="717">
        <f t="shared" si="48"/>
        <v>0</v>
      </c>
      <c r="X66" s="707"/>
      <c r="Y66" s="707"/>
      <c r="Z66" s="84"/>
      <c r="AA66" s="84"/>
      <c r="AB66" s="895"/>
      <c r="AC66" s="895"/>
      <c r="AD66" s="705"/>
      <c r="AE66" s="705"/>
      <c r="AF66" s="78">
        <f t="shared" si="6"/>
        <v>0</v>
      </c>
      <c r="AG66" s="708" t="e">
        <f t="shared" si="7"/>
        <v>#DIV/0!</v>
      </c>
      <c r="AH66" s="910"/>
    </row>
    <row r="67" spans="1:37" ht="19.2" customHeight="1">
      <c r="A67" s="924"/>
      <c r="B67" s="127">
        <v>0</v>
      </c>
      <c r="C67" s="713"/>
      <c r="D67" s="71"/>
      <c r="E67" s="72"/>
      <c r="F67" s="73" t="s">
        <v>161</v>
      </c>
      <c r="G67" s="145"/>
      <c r="H67" s="75">
        <f>F67*G67</f>
        <v>0</v>
      </c>
      <c r="I67" s="707"/>
      <c r="J67" s="202"/>
      <c r="K67" s="91"/>
      <c r="L67" s="118"/>
      <c r="M67" s="92"/>
      <c r="N67" s="91"/>
      <c r="O67" s="108"/>
      <c r="P67" s="78"/>
      <c r="Q67" s="79"/>
      <c r="R67" s="709"/>
      <c r="S67" s="910"/>
      <c r="T67" s="199"/>
      <c r="U67" s="199"/>
      <c r="V67" s="153"/>
      <c r="W67" s="717">
        <f t="shared" si="48"/>
        <v>0</v>
      </c>
      <c r="X67" s="707"/>
      <c r="Y67" s="707"/>
      <c r="Z67" s="84"/>
      <c r="AA67" s="84"/>
      <c r="AB67" s="895"/>
      <c r="AC67" s="895"/>
      <c r="AD67" s="705"/>
      <c r="AE67" s="705"/>
      <c r="AF67" s="78">
        <f t="shared" si="6"/>
        <v>0</v>
      </c>
      <c r="AG67" s="709" t="e">
        <f t="shared" si="7"/>
        <v>#DIV/0!</v>
      </c>
      <c r="AH67" s="910"/>
    </row>
    <row r="68" spans="1:37" ht="19.2" customHeight="1">
      <c r="A68" s="924"/>
      <c r="B68" s="707">
        <v>0</v>
      </c>
      <c r="C68" s="713"/>
      <c r="D68" s="71"/>
      <c r="E68" s="72"/>
      <c r="F68" s="174" t="s">
        <v>161</v>
      </c>
      <c r="G68" s="145"/>
      <c r="H68" s="75">
        <f>F68*G68</f>
        <v>0</v>
      </c>
      <c r="I68" s="707"/>
      <c r="J68" s="202"/>
      <c r="K68" s="91"/>
      <c r="L68" s="118"/>
      <c r="M68" s="92"/>
      <c r="N68" s="91"/>
      <c r="O68" s="108"/>
      <c r="P68" s="78"/>
      <c r="Q68" s="79"/>
      <c r="R68" s="709"/>
      <c r="S68" s="910"/>
      <c r="T68" s="199"/>
      <c r="U68" s="199"/>
      <c r="V68" s="153"/>
      <c r="W68" s="717">
        <f t="shared" si="48"/>
        <v>0</v>
      </c>
      <c r="X68" s="707"/>
      <c r="Y68" s="707"/>
      <c r="Z68" s="84"/>
      <c r="AA68" s="84"/>
      <c r="AB68" s="895"/>
      <c r="AC68" s="895"/>
      <c r="AD68" s="705"/>
      <c r="AE68" s="705"/>
      <c r="AF68" s="78"/>
      <c r="AG68" s="709"/>
      <c r="AH68" s="910"/>
    </row>
    <row r="69" spans="1:37" ht="19.2" customHeight="1">
      <c r="A69" s="924"/>
      <c r="B69" s="203">
        <v>0</v>
      </c>
      <c r="C69" s="204" t="s">
        <v>1224</v>
      </c>
      <c r="D69" s="891" t="s">
        <v>1215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1445.8647776426594</v>
      </c>
      <c r="O69" s="102">
        <f t="shared" si="49"/>
        <v>223.64524587341739</v>
      </c>
      <c r="P69" s="78">
        <f>M69-J69</f>
        <v>0</v>
      </c>
      <c r="Q69" s="79">
        <f>N69-K69</f>
        <v>-54.135222357340581</v>
      </c>
      <c r="R69" s="209">
        <f t="shared" ref="R69:R76" si="50">O69/L69</f>
        <v>0.9633949053008749</v>
      </c>
      <c r="S69" s="910"/>
      <c r="T69" s="210"/>
      <c r="U69" s="210"/>
      <c r="V69" s="74"/>
      <c r="W69" s="71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1</v>
      </c>
      <c r="AE69" s="139">
        <f>SUM(AE57:AE68)</f>
        <v>0</v>
      </c>
      <c r="AF69" s="78">
        <f t="shared" si="6"/>
        <v>-54.135222357340581</v>
      </c>
      <c r="AG69" s="709">
        <f t="shared" si="7"/>
        <v>0.96390985176177291</v>
      </c>
      <c r="AH69" s="910"/>
    </row>
    <row r="70" spans="1:37" ht="19.2" customHeight="1">
      <c r="A70" s="925" t="s">
        <v>1225</v>
      </c>
      <c r="B70" s="707" t="s">
        <v>166</v>
      </c>
      <c r="C70" s="127"/>
      <c r="D70" s="71" t="s">
        <v>120</v>
      </c>
      <c r="E70" s="72"/>
      <c r="F70" s="73">
        <v>54.09</v>
      </c>
      <c r="G70" s="85">
        <v>448.8</v>
      </c>
      <c r="H70" s="75">
        <f>F70*G70</f>
        <v>24275.592000000001</v>
      </c>
      <c r="I70" s="707"/>
      <c r="J70" s="76">
        <v>16</v>
      </c>
      <c r="K70" s="74">
        <v>1500</v>
      </c>
      <c r="L70" s="77">
        <v>93.75</v>
      </c>
      <c r="M70" s="718">
        <v>17</v>
      </c>
      <c r="N70" s="74">
        <f t="shared" ref="N70:N76" si="51">G70/W70*60</f>
        <v>1282.2857142857138</v>
      </c>
      <c r="O70" s="77">
        <f t="shared" ref="O70:O76" si="52">N70/M70</f>
        <v>75.428571428571402</v>
      </c>
      <c r="P70" s="78">
        <f t="shared" ref="P70:P76" si="53">M70-J70</f>
        <v>1</v>
      </c>
      <c r="Q70" s="79">
        <f t="shared" ref="Q70:Q76" si="54">O70-L70</f>
        <v>-18.321428571428598</v>
      </c>
      <c r="R70" s="709">
        <f t="shared" si="50"/>
        <v>0.80457142857142827</v>
      </c>
      <c r="S70" s="910">
        <f>R82</f>
        <v>0.89535363145068669</v>
      </c>
      <c r="T70" s="198">
        <v>0.25</v>
      </c>
      <c r="U70" s="198">
        <v>0.26458333333333334</v>
      </c>
      <c r="V70" s="707">
        <v>5</v>
      </c>
      <c r="W70" s="717">
        <f>(U70-T70)*24*60</f>
        <v>21.000000000000007</v>
      </c>
      <c r="X70" s="707"/>
      <c r="Y70" s="707"/>
      <c r="Z70" s="84"/>
      <c r="AA70" s="84"/>
      <c r="AB70" s="895"/>
      <c r="AC70" s="895"/>
      <c r="AD70" s="705"/>
      <c r="AE70" s="705"/>
      <c r="AF70" s="78">
        <f t="shared" si="6"/>
        <v>-217.71428571428623</v>
      </c>
      <c r="AG70" s="709">
        <f t="shared" si="7"/>
        <v>0.85485714285714254</v>
      </c>
      <c r="AH70" s="910">
        <f>AG82</f>
        <v>0.90347699396571368</v>
      </c>
      <c r="AJ70" s="62" t="str">
        <f>A70</f>
        <v>四度三組
(ET-55)</v>
      </c>
      <c r="AK70" s="404">
        <f>AVERAGE(AK71:AK81)</f>
        <v>6.3333333333333925</v>
      </c>
    </row>
    <row r="71" spans="1:37" ht="19.2" customHeight="1">
      <c r="A71" s="925"/>
      <c r="B71" s="707" t="s">
        <v>167</v>
      </c>
      <c r="C71" s="70"/>
      <c r="D71" s="211" t="s">
        <v>128</v>
      </c>
      <c r="E71" s="72"/>
      <c r="F71" s="73">
        <v>69.260000000000005</v>
      </c>
      <c r="G71" s="74">
        <v>1761</v>
      </c>
      <c r="H71" s="75">
        <f>F71*G71</f>
        <v>121966.86000000002</v>
      </c>
      <c r="I71" s="707"/>
      <c r="J71" s="76">
        <v>20</v>
      </c>
      <c r="K71" s="212">
        <v>1385</v>
      </c>
      <c r="L71" s="77">
        <v>69.25</v>
      </c>
      <c r="M71" s="715">
        <v>20</v>
      </c>
      <c r="N71" s="74">
        <f t="shared" si="51"/>
        <v>1257.8571428571424</v>
      </c>
      <c r="O71" s="77">
        <f t="shared" si="52"/>
        <v>62.892857142857125</v>
      </c>
      <c r="P71" s="78">
        <f t="shared" si="53"/>
        <v>0</v>
      </c>
      <c r="Q71" s="79">
        <f t="shared" si="54"/>
        <v>-6.3571428571428754</v>
      </c>
      <c r="R71" s="709">
        <f t="shared" si="50"/>
        <v>0.90820010314595123</v>
      </c>
      <c r="S71" s="910"/>
      <c r="T71" s="198">
        <v>0.26874999999999999</v>
      </c>
      <c r="U71" s="198">
        <v>0.32708333333333334</v>
      </c>
      <c r="V71" s="707">
        <v>6</v>
      </c>
      <c r="W71" s="717">
        <f t="shared" ref="W71:W81" si="55">(U71-T71)*24*60</f>
        <v>84.000000000000028</v>
      </c>
      <c r="X71" s="83"/>
      <c r="Y71" s="83"/>
      <c r="Z71" s="84"/>
      <c r="AA71" s="84"/>
      <c r="AB71" s="895"/>
      <c r="AC71" s="895"/>
      <c r="AD71" s="705"/>
      <c r="AE71" s="705"/>
      <c r="AF71" s="78">
        <f>N71-K71</f>
        <v>-127.14285714285757</v>
      </c>
      <c r="AG71" s="709">
        <f>N71/K71</f>
        <v>0.90820010314595123</v>
      </c>
      <c r="AH71" s="910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925"/>
      <c r="B72" s="707" t="s">
        <v>167</v>
      </c>
      <c r="C72" s="94"/>
      <c r="D72" s="211" t="s">
        <v>121</v>
      </c>
      <c r="E72" s="72"/>
      <c r="F72" s="73">
        <v>77.34</v>
      </c>
      <c r="G72" s="74">
        <v>1710.8</v>
      </c>
      <c r="H72" s="75">
        <f t="shared" ref="H72:H76" si="57">F72*G72</f>
        <v>132313.272</v>
      </c>
      <c r="I72" s="707"/>
      <c r="J72" s="129">
        <v>18</v>
      </c>
      <c r="K72" s="85">
        <v>1440</v>
      </c>
      <c r="L72" s="118">
        <v>80</v>
      </c>
      <c r="M72" s="718">
        <v>18</v>
      </c>
      <c r="N72" s="74">
        <f t="shared" si="51"/>
        <v>1350.6315789473688</v>
      </c>
      <c r="O72" s="77">
        <f t="shared" si="52"/>
        <v>75.035087719298261</v>
      </c>
      <c r="P72" s="78">
        <f t="shared" si="53"/>
        <v>0</v>
      </c>
      <c r="Q72" s="79">
        <f t="shared" si="54"/>
        <v>-4.9649122807017392</v>
      </c>
      <c r="R72" s="709">
        <f t="shared" si="50"/>
        <v>0.93793859649122824</v>
      </c>
      <c r="S72" s="910"/>
      <c r="T72" s="198">
        <v>0.33194444444444443</v>
      </c>
      <c r="U72" s="198">
        <v>0.38472222222222219</v>
      </c>
      <c r="V72" s="707">
        <v>7</v>
      </c>
      <c r="W72" s="717">
        <f t="shared" si="55"/>
        <v>75.999999999999972</v>
      </c>
      <c r="X72" s="83"/>
      <c r="Y72" s="83"/>
      <c r="Z72" s="84"/>
      <c r="AA72" s="84"/>
      <c r="AB72" s="895"/>
      <c r="AC72" s="895"/>
      <c r="AD72" s="705"/>
      <c r="AE72" s="705">
        <v>1</v>
      </c>
      <c r="AF72" s="78">
        <f>N72-K72</f>
        <v>-89.36842105263122</v>
      </c>
      <c r="AG72" s="709">
        <f>N72/K72</f>
        <v>0.93793859649122835</v>
      </c>
      <c r="AH72" s="910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925"/>
      <c r="B73" s="707" t="s">
        <v>167</v>
      </c>
      <c r="C73" s="213"/>
      <c r="D73" s="214" t="s">
        <v>122</v>
      </c>
      <c r="E73" s="215"/>
      <c r="F73" s="73">
        <v>53.36</v>
      </c>
      <c r="G73" s="74">
        <v>4054.7000000000003</v>
      </c>
      <c r="H73" s="75">
        <f t="shared" si="57"/>
        <v>216358.79200000002</v>
      </c>
      <c r="I73" s="705"/>
      <c r="J73" s="216">
        <v>19</v>
      </c>
      <c r="K73" s="217">
        <v>1636</v>
      </c>
      <c r="L73" s="118">
        <v>86.10526315789474</v>
      </c>
      <c r="M73" s="718">
        <v>19</v>
      </c>
      <c r="N73" s="74">
        <f t="shared" si="51"/>
        <v>1398.1724137931042</v>
      </c>
      <c r="O73" s="77">
        <f t="shared" si="52"/>
        <v>73.588021778584434</v>
      </c>
      <c r="P73" s="78">
        <f t="shared" si="53"/>
        <v>0</v>
      </c>
      <c r="Q73" s="79">
        <f t="shared" si="54"/>
        <v>-12.517241379310306</v>
      </c>
      <c r="R73" s="709">
        <f t="shared" si="50"/>
        <v>0.85462861478796104</v>
      </c>
      <c r="S73" s="910"/>
      <c r="T73" s="198">
        <v>0.40069444444444441</v>
      </c>
      <c r="U73" s="198">
        <v>0.5215277777777777</v>
      </c>
      <c r="V73" s="707">
        <v>23</v>
      </c>
      <c r="W73" s="717">
        <f t="shared" si="55"/>
        <v>173.99999999999994</v>
      </c>
      <c r="X73" s="218">
        <v>0.3888888888888889</v>
      </c>
      <c r="Y73" s="218">
        <v>0.39999999999999997</v>
      </c>
      <c r="Z73" s="159"/>
      <c r="AA73" s="159"/>
      <c r="AB73" s="895"/>
      <c r="AC73" s="895"/>
      <c r="AD73" s="705"/>
      <c r="AE73" s="705"/>
      <c r="AF73" s="78">
        <f>N73-K73</f>
        <v>-237.82758620689583</v>
      </c>
      <c r="AG73" s="709">
        <f>N73/K73</f>
        <v>0.85462861478796104</v>
      </c>
      <c r="AH73" s="910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925"/>
      <c r="B74" s="707" t="s">
        <v>167</v>
      </c>
      <c r="C74" s="213"/>
      <c r="D74" s="214" t="s">
        <v>124</v>
      </c>
      <c r="E74" s="215"/>
      <c r="F74" s="73">
        <v>47.51</v>
      </c>
      <c r="G74" s="212">
        <v>2285</v>
      </c>
      <c r="H74" s="75">
        <f t="shared" si="57"/>
        <v>108560.34999999999</v>
      </c>
      <c r="I74" s="707"/>
      <c r="J74" s="76">
        <v>17</v>
      </c>
      <c r="K74" s="74">
        <v>1440</v>
      </c>
      <c r="L74" s="77">
        <v>84.705882352941174</v>
      </c>
      <c r="M74" s="718">
        <v>17</v>
      </c>
      <c r="N74" s="74">
        <f t="shared" si="51"/>
        <v>1318.2692307692314</v>
      </c>
      <c r="O74" s="77">
        <f t="shared" si="52"/>
        <v>77.545248868778316</v>
      </c>
      <c r="P74" s="78">
        <f t="shared" si="53"/>
        <v>0</v>
      </c>
      <c r="Q74" s="79">
        <f t="shared" si="54"/>
        <v>-7.1606334841628581</v>
      </c>
      <c r="R74" s="709">
        <f t="shared" si="50"/>
        <v>0.91546474358974406</v>
      </c>
      <c r="S74" s="910"/>
      <c r="T74" s="198">
        <v>0.56180555555555545</v>
      </c>
      <c r="U74" s="198">
        <v>0.63402777777777763</v>
      </c>
      <c r="V74" s="707">
        <v>5</v>
      </c>
      <c r="W74" s="717">
        <f t="shared" si="55"/>
        <v>103.99999999999994</v>
      </c>
      <c r="X74" s="218"/>
      <c r="Y74" s="218"/>
      <c r="Z74" s="159"/>
      <c r="AA74" s="159"/>
      <c r="AB74" s="895"/>
      <c r="AC74" s="895"/>
      <c r="AD74" s="705">
        <v>1</v>
      </c>
      <c r="AE74" s="705"/>
      <c r="AF74" s="78">
        <f t="shared" ref="AF74:AF80" si="59">N74-K74</f>
        <v>-121.7307692307686</v>
      </c>
      <c r="AG74" s="709">
        <f t="shared" ref="AG74:AG80" si="60">N74/K74</f>
        <v>0.91546474358974406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707" t="s">
        <v>167</v>
      </c>
      <c r="C75" s="94"/>
      <c r="D75" s="214" t="s">
        <v>125</v>
      </c>
      <c r="E75" s="215"/>
      <c r="F75" s="73">
        <v>53.76</v>
      </c>
      <c r="G75" s="212">
        <v>3000</v>
      </c>
      <c r="H75" s="75">
        <f t="shared" si="57"/>
        <v>161280</v>
      </c>
      <c r="I75" s="707"/>
      <c r="J75" s="129">
        <v>16</v>
      </c>
      <c r="K75" s="85">
        <v>1440</v>
      </c>
      <c r="L75" s="118">
        <v>90</v>
      </c>
      <c r="M75" s="718">
        <v>16</v>
      </c>
      <c r="N75" s="74">
        <f t="shared" si="51"/>
        <v>1333.3333333333333</v>
      </c>
      <c r="O75" s="77">
        <f t="shared" si="52"/>
        <v>83.333333333333329</v>
      </c>
      <c r="P75" s="78">
        <f t="shared" si="53"/>
        <v>0</v>
      </c>
      <c r="Q75" s="79">
        <f t="shared" si="54"/>
        <v>-6.6666666666666714</v>
      </c>
      <c r="R75" s="709">
        <f t="shared" si="50"/>
        <v>0.92592592592592582</v>
      </c>
      <c r="S75" s="910"/>
      <c r="T75" s="198">
        <v>0.64930555555555536</v>
      </c>
      <c r="U75" s="198">
        <v>0.74305555555555536</v>
      </c>
      <c r="V75" s="707">
        <v>22</v>
      </c>
      <c r="W75" s="717">
        <f t="shared" si="55"/>
        <v>135</v>
      </c>
      <c r="X75" s="218">
        <v>0.63888888888888895</v>
      </c>
      <c r="Y75" s="218">
        <v>0.64861111111111114</v>
      </c>
      <c r="Z75" s="159"/>
      <c r="AA75" s="159"/>
      <c r="AB75" s="895"/>
      <c r="AC75" s="895"/>
      <c r="AD75" s="705"/>
      <c r="AE75" s="705"/>
      <c r="AF75" s="78">
        <f t="shared" si="59"/>
        <v>-106.66666666666674</v>
      </c>
      <c r="AG75" s="709">
        <f t="shared" si="60"/>
        <v>0.92592592592592582</v>
      </c>
      <c r="AH75" s="910"/>
      <c r="AJ75" s="405">
        <f t="shared" si="56"/>
        <v>7.0000000000002949</v>
      </c>
      <c r="AK75" s="406">
        <f t="shared" si="58"/>
        <v>7.0000000000002949</v>
      </c>
    </row>
    <row r="76" spans="1:37" ht="19.2" customHeight="1">
      <c r="A76" s="925"/>
      <c r="B76" s="707" t="s">
        <v>167</v>
      </c>
      <c r="C76" s="213"/>
      <c r="D76" s="71" t="s">
        <v>121</v>
      </c>
      <c r="E76" s="72"/>
      <c r="F76" s="73">
        <v>77.34</v>
      </c>
      <c r="G76" s="212">
        <v>921.19999999999993</v>
      </c>
      <c r="H76" s="75">
        <f t="shared" si="57"/>
        <v>71245.607999999993</v>
      </c>
      <c r="I76" s="707">
        <v>1</v>
      </c>
      <c r="J76" s="76">
        <v>18</v>
      </c>
      <c r="K76" s="74">
        <v>1440</v>
      </c>
      <c r="L76" s="77">
        <v>80</v>
      </c>
      <c r="M76" s="715">
        <v>18</v>
      </c>
      <c r="N76" s="74">
        <f t="shared" si="51"/>
        <v>1348.0975609756092</v>
      </c>
      <c r="O76" s="77">
        <f t="shared" si="52"/>
        <v>74.894308943089399</v>
      </c>
      <c r="P76" s="78">
        <f t="shared" si="53"/>
        <v>0</v>
      </c>
      <c r="Q76" s="79">
        <f t="shared" si="54"/>
        <v>-5.1056910569106009</v>
      </c>
      <c r="R76" s="709">
        <f t="shared" si="50"/>
        <v>0.93617886178861753</v>
      </c>
      <c r="S76" s="910"/>
      <c r="T76" s="198">
        <v>0.74791666666666645</v>
      </c>
      <c r="U76" s="198">
        <v>0.77638888888888868</v>
      </c>
      <c r="V76" s="707">
        <v>7</v>
      </c>
      <c r="W76" s="717">
        <f t="shared" si="55"/>
        <v>41.000000000000014</v>
      </c>
      <c r="X76" s="218"/>
      <c r="Y76" s="218"/>
      <c r="Z76" s="159"/>
      <c r="AA76" s="159"/>
      <c r="AB76" s="895"/>
      <c r="AC76" s="895"/>
      <c r="AD76" s="705"/>
      <c r="AE76" s="705"/>
      <c r="AF76" s="78">
        <f t="shared" si="59"/>
        <v>-91.902439024390787</v>
      </c>
      <c r="AG76" s="709">
        <f t="shared" si="60"/>
        <v>0.93617886178861753</v>
      </c>
      <c r="AH76" s="910"/>
      <c r="AJ76" s="405">
        <f t="shared" si="56"/>
        <v>7</v>
      </c>
      <c r="AK76" s="406">
        <f t="shared" si="58"/>
        <v>7</v>
      </c>
    </row>
    <row r="77" spans="1:37" ht="19.2" customHeight="1">
      <c r="A77" s="925"/>
      <c r="B77" s="707">
        <v>0</v>
      </c>
      <c r="C77" s="713"/>
      <c r="D77" s="71"/>
      <c r="E77" s="72"/>
      <c r="F77" s="73" t="s">
        <v>161</v>
      </c>
      <c r="G77" s="212"/>
      <c r="H77" s="75"/>
      <c r="I77" s="705"/>
      <c r="J77" s="76"/>
      <c r="K77" s="212"/>
      <c r="L77" s="77"/>
      <c r="M77" s="715"/>
      <c r="N77" s="74"/>
      <c r="O77" s="77"/>
      <c r="P77" s="78"/>
      <c r="Q77" s="79"/>
      <c r="R77" s="709"/>
      <c r="S77" s="910"/>
      <c r="T77" s="198"/>
      <c r="U77" s="198"/>
      <c r="V77" s="707"/>
      <c r="W77" s="717">
        <f t="shared" si="55"/>
        <v>0</v>
      </c>
      <c r="X77" s="218"/>
      <c r="Y77" s="218"/>
      <c r="Z77" s="159"/>
      <c r="AA77" s="159"/>
      <c r="AB77" s="895"/>
      <c r="AC77" s="895"/>
      <c r="AD77" s="705"/>
      <c r="AE77" s="705"/>
      <c r="AF77" s="78">
        <f t="shared" si="59"/>
        <v>0</v>
      </c>
      <c r="AG77" s="709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707">
        <v>0</v>
      </c>
      <c r="C78" s="713"/>
      <c r="D78" s="71"/>
      <c r="E78" s="72"/>
      <c r="F78" s="73" t="s">
        <v>161</v>
      </c>
      <c r="G78" s="85"/>
      <c r="H78" s="75"/>
      <c r="I78" s="705"/>
      <c r="J78" s="129"/>
      <c r="K78" s="85"/>
      <c r="L78" s="118"/>
      <c r="M78" s="715"/>
      <c r="N78" s="74"/>
      <c r="O78" s="77"/>
      <c r="P78" s="78"/>
      <c r="Q78" s="79"/>
      <c r="R78" s="709"/>
      <c r="S78" s="910"/>
      <c r="T78" s="198"/>
      <c r="U78" s="198"/>
      <c r="V78" s="707"/>
      <c r="W78" s="717">
        <f t="shared" si="55"/>
        <v>0</v>
      </c>
      <c r="X78" s="218"/>
      <c r="Y78" s="218"/>
      <c r="Z78" s="159"/>
      <c r="AA78" s="159"/>
      <c r="AB78" s="895"/>
      <c r="AC78" s="895"/>
      <c r="AD78" s="705"/>
      <c r="AE78" s="705"/>
      <c r="AF78" s="78">
        <f t="shared" si="59"/>
        <v>0</v>
      </c>
      <c r="AG78" s="709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707">
        <v>0</v>
      </c>
      <c r="C79" s="213"/>
      <c r="D79" s="214"/>
      <c r="E79" s="215"/>
      <c r="F79" s="73" t="s">
        <v>161</v>
      </c>
      <c r="G79" s="85"/>
      <c r="H79" s="75"/>
      <c r="I79" s="705"/>
      <c r="J79" s="129"/>
      <c r="K79" s="85"/>
      <c r="L79" s="118"/>
      <c r="M79" s="715"/>
      <c r="N79" s="85"/>
      <c r="O79" s="219"/>
      <c r="P79" s="140"/>
      <c r="Q79" s="220"/>
      <c r="R79" s="141"/>
      <c r="S79" s="910"/>
      <c r="T79" s="198"/>
      <c r="U79" s="198"/>
      <c r="V79" s="707"/>
      <c r="W79" s="717">
        <f t="shared" si="55"/>
        <v>0</v>
      </c>
      <c r="X79" s="218"/>
      <c r="Y79" s="218"/>
      <c r="Z79" s="159"/>
      <c r="AA79" s="159"/>
      <c r="AB79" s="895"/>
      <c r="AC79" s="895"/>
      <c r="AD79" s="705"/>
      <c r="AE79" s="705"/>
      <c r="AF79" s="78">
        <f t="shared" si="59"/>
        <v>0</v>
      </c>
      <c r="AG79" s="709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707">
        <v>0</v>
      </c>
      <c r="C80" s="713"/>
      <c r="D80" s="71"/>
      <c r="E80" s="72"/>
      <c r="F80" s="73" t="s">
        <v>161</v>
      </c>
      <c r="G80" s="85"/>
      <c r="H80" s="75"/>
      <c r="I80" s="705"/>
      <c r="J80" s="129"/>
      <c r="K80" s="85"/>
      <c r="L80" s="118"/>
      <c r="M80" s="715"/>
      <c r="N80" s="85"/>
      <c r="O80" s="221"/>
      <c r="P80" s="84"/>
      <c r="Q80" s="119"/>
      <c r="R80" s="711"/>
      <c r="S80" s="910"/>
      <c r="T80" s="198"/>
      <c r="U80" s="198"/>
      <c r="V80" s="707"/>
      <c r="W80" s="717">
        <f t="shared" si="55"/>
        <v>0</v>
      </c>
      <c r="X80" s="218"/>
      <c r="Y80" s="218"/>
      <c r="Z80" s="159"/>
      <c r="AA80" s="159"/>
      <c r="AB80" s="895"/>
      <c r="AC80" s="895"/>
      <c r="AD80" s="705"/>
      <c r="AE80" s="705"/>
      <c r="AF80" s="78">
        <f t="shared" si="59"/>
        <v>0</v>
      </c>
      <c r="AG80" s="709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707">
        <v>0</v>
      </c>
      <c r="C81" s="713"/>
      <c r="D81" s="71"/>
      <c r="E81" s="72"/>
      <c r="F81" s="73" t="s">
        <v>161</v>
      </c>
      <c r="G81" s="85"/>
      <c r="H81" s="116"/>
      <c r="I81" s="705"/>
      <c r="J81" s="129"/>
      <c r="K81" s="85"/>
      <c r="L81" s="118"/>
      <c r="M81" s="715"/>
      <c r="N81" s="85"/>
      <c r="O81" s="221"/>
      <c r="P81" s="84"/>
      <c r="Q81" s="119"/>
      <c r="R81" s="711"/>
      <c r="S81" s="910"/>
      <c r="T81" s="198"/>
      <c r="U81" s="198"/>
      <c r="V81" s="707"/>
      <c r="W81" s="717">
        <f t="shared" si="55"/>
        <v>0</v>
      </c>
      <c r="X81" s="218"/>
      <c r="Y81" s="218"/>
      <c r="Z81" s="159"/>
      <c r="AA81" s="159"/>
      <c r="AB81" s="895"/>
      <c r="AC81" s="895"/>
      <c r="AD81" s="705"/>
      <c r="AE81" s="705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1226</v>
      </c>
      <c r="D82" s="891" t="s">
        <v>1215</v>
      </c>
      <c r="E82" s="891"/>
      <c r="F82" s="222"/>
      <c r="G82" s="103"/>
      <c r="H82" s="134"/>
      <c r="I82" s="135"/>
      <c r="J82" s="103">
        <v>17.714285714285715</v>
      </c>
      <c r="K82" s="103">
        <v>1468.7142857142858</v>
      </c>
      <c r="L82" s="136">
        <v>83.401592215833702</v>
      </c>
      <c r="M82" s="103">
        <f t="shared" ref="M82:O82" si="61">AVERAGE(M70:M81)</f>
        <v>17.857142857142858</v>
      </c>
      <c r="N82" s="103">
        <f t="shared" si="61"/>
        <v>1326.9495678516432</v>
      </c>
      <c r="O82" s="223">
        <f t="shared" si="61"/>
        <v>74.673918459216026</v>
      </c>
      <c r="P82" s="150">
        <f>M82-J82</f>
        <v>0.14285714285714235</v>
      </c>
      <c r="Q82" s="151">
        <f>N82-K82</f>
        <v>-141.76471786264256</v>
      </c>
      <c r="R82" s="209">
        <f>O82/L82</f>
        <v>0.89535363145068669</v>
      </c>
      <c r="S82" s="910"/>
      <c r="T82" s="198"/>
      <c r="U82" s="198"/>
      <c r="V82" s="707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1</v>
      </c>
      <c r="AE82" s="139">
        <f>SUM(AE70:AE81)</f>
        <v>1</v>
      </c>
      <c r="AF82" s="78">
        <f>N82-K82</f>
        <v>-141.76471786264256</v>
      </c>
      <c r="AG82" s="709">
        <f>N82/K82</f>
        <v>0.90347699396571368</v>
      </c>
      <c r="AH82" s="910"/>
    </row>
    <row r="83" spans="1:37" ht="19.2" customHeight="1">
      <c r="A83" s="918" t="s">
        <v>1227</v>
      </c>
      <c r="B83" s="142" t="s">
        <v>163</v>
      </c>
      <c r="C83" s="713"/>
      <c r="D83" s="225" t="s">
        <v>93</v>
      </c>
      <c r="E83" s="72"/>
      <c r="F83" s="174">
        <v>36.92</v>
      </c>
      <c r="G83" s="74">
        <v>2088.4500000000003</v>
      </c>
      <c r="H83" s="116">
        <f t="shared" ref="H83:H94" si="62">F83*G83</f>
        <v>77105.574000000008</v>
      </c>
      <c r="I83" s="707"/>
      <c r="J83" s="129">
        <v>12</v>
      </c>
      <c r="K83" s="85">
        <v>2000</v>
      </c>
      <c r="L83" s="118">
        <v>166.66666666666666</v>
      </c>
      <c r="M83" s="715">
        <v>12</v>
      </c>
      <c r="N83" s="85">
        <f t="shared" ref="N83:N88" si="63">G83/W83*60</f>
        <v>1546.9999999999998</v>
      </c>
      <c r="O83" s="221">
        <f t="shared" ref="O83:O88" si="64">N83/M83</f>
        <v>128.91666666666666</v>
      </c>
      <c r="P83" s="84">
        <f t="shared" ref="P83:P84" si="65">M83-J83</f>
        <v>0</v>
      </c>
      <c r="Q83" s="119">
        <f t="shared" ref="Q83:Q84" si="66">O83-L83</f>
        <v>-37.75</v>
      </c>
      <c r="R83" s="224">
        <f t="shared" ref="R83:R84" si="67">O83/L83</f>
        <v>0.77349999999999997</v>
      </c>
      <c r="S83" s="910">
        <f>R95</f>
        <v>0.82437804249823354</v>
      </c>
      <c r="T83" s="198">
        <v>0.33333333333333331</v>
      </c>
      <c r="U83" s="198">
        <v>0.38958333333333334</v>
      </c>
      <c r="V83" s="707">
        <v>5</v>
      </c>
      <c r="W83" s="717">
        <f t="shared" ref="W83:W93" si="68">(U83-T83)*24*60</f>
        <v>81.000000000000028</v>
      </c>
      <c r="X83" s="83"/>
      <c r="Y83" s="83"/>
      <c r="Z83" s="84"/>
      <c r="AA83" s="84"/>
      <c r="AB83" s="895"/>
      <c r="AC83" s="895"/>
      <c r="AD83" s="705"/>
      <c r="AE83" s="705"/>
      <c r="AF83" s="78">
        <f t="shared" ref="AF83:AF173" si="69">N83-K83</f>
        <v>-453.00000000000023</v>
      </c>
      <c r="AG83" s="709">
        <f t="shared" ref="AG83:AG173" si="70">N83/K83</f>
        <v>0.77349999999999985</v>
      </c>
      <c r="AH83" s="910">
        <f>AG95</f>
        <v>0.83109884469375006</v>
      </c>
      <c r="AJ83" s="62" t="str">
        <f>A83</f>
        <v>四度四組
(ET-55)</v>
      </c>
      <c r="AK83" s="404">
        <f>AVERAGE(AK84:AK94)</f>
        <v>6.6000000000000272</v>
      </c>
    </row>
    <row r="84" spans="1:37" ht="19.2" customHeight="1">
      <c r="A84" s="919"/>
      <c r="B84" s="142" t="s">
        <v>167</v>
      </c>
      <c r="C84" s="157"/>
      <c r="D84" s="225" t="s">
        <v>126</v>
      </c>
      <c r="E84" s="72"/>
      <c r="F84" s="174">
        <v>61.11</v>
      </c>
      <c r="G84" s="74">
        <v>3452</v>
      </c>
      <c r="H84" s="116">
        <f t="shared" si="62"/>
        <v>210951.72</v>
      </c>
      <c r="I84" s="707"/>
      <c r="J84" s="129">
        <v>16</v>
      </c>
      <c r="K84" s="85">
        <v>1440</v>
      </c>
      <c r="L84" s="118">
        <v>90</v>
      </c>
      <c r="M84" s="715">
        <v>16</v>
      </c>
      <c r="N84" s="85">
        <f t="shared" si="63"/>
        <v>1310.8860759493671</v>
      </c>
      <c r="O84" s="221">
        <f t="shared" si="64"/>
        <v>81.930379746835442</v>
      </c>
      <c r="P84" s="84">
        <f t="shared" si="65"/>
        <v>0</v>
      </c>
      <c r="Q84" s="119">
        <f t="shared" si="66"/>
        <v>-8.0696202531645582</v>
      </c>
      <c r="R84" s="224">
        <f t="shared" si="67"/>
        <v>0.91033755274261607</v>
      </c>
      <c r="S84" s="910"/>
      <c r="T84" s="198">
        <v>0.39444444444444443</v>
      </c>
      <c r="U84" s="198">
        <v>0.50416666666666665</v>
      </c>
      <c r="V84" s="707">
        <v>7</v>
      </c>
      <c r="W84" s="717">
        <f t="shared" si="68"/>
        <v>158</v>
      </c>
      <c r="X84" s="83"/>
      <c r="Y84" s="83"/>
      <c r="Z84" s="84"/>
      <c r="AA84" s="84"/>
      <c r="AB84" s="895"/>
      <c r="AC84" s="895"/>
      <c r="AD84" s="705"/>
      <c r="AE84" s="705"/>
      <c r="AF84" s="78">
        <f t="shared" si="69"/>
        <v>-129.11392405063293</v>
      </c>
      <c r="AG84" s="709">
        <f t="shared" si="70"/>
        <v>0.91033755274261607</v>
      </c>
      <c r="AH84" s="910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919"/>
      <c r="B85" s="142" t="s">
        <v>167</v>
      </c>
      <c r="C85" s="127"/>
      <c r="D85" s="225" t="s">
        <v>127</v>
      </c>
      <c r="E85" s="72"/>
      <c r="F85" s="174">
        <v>61.09</v>
      </c>
      <c r="G85" s="74">
        <v>2371</v>
      </c>
      <c r="H85" s="116">
        <f t="shared" si="62"/>
        <v>144844.39000000001</v>
      </c>
      <c r="I85" s="707"/>
      <c r="J85" s="129">
        <v>17</v>
      </c>
      <c r="K85" s="85">
        <v>1440</v>
      </c>
      <c r="L85" s="118">
        <v>84.705882352941174</v>
      </c>
      <c r="M85" s="715">
        <v>17</v>
      </c>
      <c r="N85" s="85">
        <f t="shared" si="63"/>
        <v>1317.2222222222231</v>
      </c>
      <c r="O85" s="221">
        <f t="shared" si="64"/>
        <v>77.483660130719002</v>
      </c>
      <c r="P85" s="84">
        <f>M85-J85</f>
        <v>0</v>
      </c>
      <c r="Q85" s="119">
        <f>O85-L85</f>
        <v>-7.2222222222221717</v>
      </c>
      <c r="R85" s="224">
        <f>O85/L85</f>
        <v>0.9147376543209883</v>
      </c>
      <c r="S85" s="910"/>
      <c r="T85" s="198">
        <v>0.5444444444444444</v>
      </c>
      <c r="U85" s="198">
        <v>0.61944444444444435</v>
      </c>
      <c r="V85" s="707">
        <v>5</v>
      </c>
      <c r="W85" s="717">
        <f t="shared" si="68"/>
        <v>107.99999999999994</v>
      </c>
      <c r="X85" s="83"/>
      <c r="Y85" s="83"/>
      <c r="Z85" s="84"/>
      <c r="AA85" s="84"/>
      <c r="AB85" s="895"/>
      <c r="AC85" s="895"/>
      <c r="AD85" s="705"/>
      <c r="AE85" s="705">
        <v>1</v>
      </c>
      <c r="AF85" s="78">
        <f t="shared" si="69"/>
        <v>-122.77777777777692</v>
      </c>
      <c r="AG85" s="709">
        <f t="shared" si="70"/>
        <v>0.9147376543209883</v>
      </c>
      <c r="AH85" s="910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919"/>
      <c r="B86" s="142" t="s">
        <v>166</v>
      </c>
      <c r="C86" s="127"/>
      <c r="D86" s="225" t="s">
        <v>123</v>
      </c>
      <c r="E86" s="72"/>
      <c r="F86" s="174">
        <v>51.44</v>
      </c>
      <c r="G86" s="74">
        <v>1219</v>
      </c>
      <c r="H86" s="116">
        <f t="shared" si="62"/>
        <v>62705.36</v>
      </c>
      <c r="I86" s="707"/>
      <c r="J86" s="129">
        <v>20</v>
      </c>
      <c r="K86" s="85">
        <v>1440</v>
      </c>
      <c r="L86" s="118">
        <v>72</v>
      </c>
      <c r="M86" s="715">
        <v>20</v>
      </c>
      <c r="N86" s="85">
        <f t="shared" si="63"/>
        <v>1179.6774193548397</v>
      </c>
      <c r="O86" s="221">
        <f t="shared" si="64"/>
        <v>58.983870967741986</v>
      </c>
      <c r="P86" s="84">
        <f>M86-J86</f>
        <v>0</v>
      </c>
      <c r="Q86" s="119">
        <f>O86-L86</f>
        <v>-13.016129032258014</v>
      </c>
      <c r="R86" s="224">
        <f>O86/L86</f>
        <v>0.81922043010752754</v>
      </c>
      <c r="S86" s="910"/>
      <c r="T86" s="198">
        <v>0.62430555555555545</v>
      </c>
      <c r="U86" s="198">
        <v>0.66736111111111096</v>
      </c>
      <c r="V86" s="707">
        <v>7</v>
      </c>
      <c r="W86" s="717">
        <f t="shared" si="68"/>
        <v>61.999999999999943</v>
      </c>
      <c r="X86" s="83"/>
      <c r="Y86" s="83"/>
      <c r="Z86" s="84"/>
      <c r="AA86" s="84"/>
      <c r="AB86" s="895"/>
      <c r="AC86" s="895"/>
      <c r="AD86" s="705"/>
      <c r="AE86" s="705"/>
      <c r="AF86" s="78">
        <f>N86-K86</f>
        <v>-260.32258064516031</v>
      </c>
      <c r="AG86" s="709">
        <f>N86/K86</f>
        <v>0.81922043010752754</v>
      </c>
      <c r="AH86" s="910"/>
      <c r="AJ86" s="405">
        <f t="shared" si="71"/>
        <v>7</v>
      </c>
      <c r="AK86" s="406">
        <f t="shared" si="72"/>
        <v>7</v>
      </c>
    </row>
    <row r="87" spans="1:37" ht="19.2" customHeight="1">
      <c r="A87" s="919"/>
      <c r="B87" s="142" t="s">
        <v>167</v>
      </c>
      <c r="C87" s="713"/>
      <c r="D87" s="71" t="s">
        <v>122</v>
      </c>
      <c r="E87" s="72"/>
      <c r="F87" s="174">
        <v>53.36</v>
      </c>
      <c r="G87" s="85">
        <v>2183.2999999999997</v>
      </c>
      <c r="H87" s="116">
        <f t="shared" si="62"/>
        <v>116500.88799999998</v>
      </c>
      <c r="I87" s="707"/>
      <c r="J87" s="129">
        <v>19</v>
      </c>
      <c r="K87" s="85">
        <v>1636</v>
      </c>
      <c r="L87" s="118">
        <v>86.10526315789474</v>
      </c>
      <c r="M87" s="715">
        <v>19</v>
      </c>
      <c r="N87" s="85">
        <f t="shared" si="63"/>
        <v>1350.4948453608249</v>
      </c>
      <c r="O87" s="221">
        <f t="shared" si="64"/>
        <v>71.078676071622368</v>
      </c>
      <c r="P87" s="84">
        <f>M87-J87</f>
        <v>0</v>
      </c>
      <c r="Q87" s="119">
        <f>O87-L87</f>
        <v>-15.026587086272372</v>
      </c>
      <c r="R87" s="224">
        <f>O87/L87</f>
        <v>0.82548584679757031</v>
      </c>
      <c r="S87" s="910"/>
      <c r="T87" s="198">
        <v>0.68263888888888868</v>
      </c>
      <c r="U87" s="198">
        <v>0.74999999999999978</v>
      </c>
      <c r="V87" s="707">
        <v>22</v>
      </c>
      <c r="W87" s="717">
        <f t="shared" si="68"/>
        <v>96.999999999999972</v>
      </c>
      <c r="X87" s="83">
        <v>0.67222222222222217</v>
      </c>
      <c r="Y87" s="83">
        <v>0.68194444444444446</v>
      </c>
      <c r="Z87" s="84"/>
      <c r="AA87" s="84"/>
      <c r="AB87" s="895"/>
      <c r="AC87" s="895"/>
      <c r="AD87" s="705"/>
      <c r="AE87" s="705"/>
      <c r="AF87" s="78">
        <f>N87-K87</f>
        <v>-285.50515463917509</v>
      </c>
      <c r="AG87" s="709">
        <f>N87/K87</f>
        <v>0.8254858467975702</v>
      </c>
      <c r="AH87" s="910"/>
      <c r="AJ87" s="405">
        <f t="shared" si="71"/>
        <v>7.000000000000135</v>
      </c>
      <c r="AK87" s="406">
        <f t="shared" si="72"/>
        <v>7.000000000000135</v>
      </c>
    </row>
    <row r="88" spans="1:37" ht="19.2" customHeight="1">
      <c r="A88" s="919"/>
      <c r="B88" s="142" t="s">
        <v>163</v>
      </c>
      <c r="C88" s="713"/>
      <c r="D88" s="71" t="s">
        <v>93</v>
      </c>
      <c r="E88" s="72"/>
      <c r="F88" s="174">
        <v>36.92</v>
      </c>
      <c r="G88" s="148">
        <v>1124.55</v>
      </c>
      <c r="H88" s="116">
        <f t="shared" si="62"/>
        <v>41518.385999999999</v>
      </c>
      <c r="I88" s="707">
        <v>1</v>
      </c>
      <c r="J88" s="129">
        <v>12</v>
      </c>
      <c r="K88" s="85">
        <v>2000</v>
      </c>
      <c r="L88" s="118">
        <v>166.66666666666666</v>
      </c>
      <c r="M88" s="715">
        <v>12</v>
      </c>
      <c r="N88" s="85">
        <f t="shared" si="63"/>
        <v>1569.1395348837204</v>
      </c>
      <c r="O88" s="221">
        <f t="shared" si="64"/>
        <v>130.76162790697671</v>
      </c>
      <c r="P88" s="84">
        <f t="shared" ref="P88" si="73">M88-J88</f>
        <v>0</v>
      </c>
      <c r="Q88" s="119">
        <f t="shared" ref="Q88" si="74">O88-L88</f>
        <v>-35.905038759689944</v>
      </c>
      <c r="R88" s="224">
        <f t="shared" ref="R88" si="75">O88/L88</f>
        <v>0.78456976744186036</v>
      </c>
      <c r="S88" s="910"/>
      <c r="T88" s="198">
        <v>0.75486111111111087</v>
      </c>
      <c r="U88" s="198">
        <v>0.78472222222222199</v>
      </c>
      <c r="V88" s="707">
        <v>7</v>
      </c>
      <c r="W88" s="717">
        <f t="shared" si="68"/>
        <v>43.000000000000007</v>
      </c>
      <c r="X88" s="83"/>
      <c r="Y88" s="83"/>
      <c r="Z88" s="84"/>
      <c r="AA88" s="84"/>
      <c r="AB88" s="895"/>
      <c r="AC88" s="895"/>
      <c r="AD88" s="705"/>
      <c r="AE88" s="705"/>
      <c r="AF88" s="78">
        <f>N88-K88</f>
        <v>-430.86046511627956</v>
      </c>
      <c r="AG88" s="709">
        <f>N88/K88</f>
        <v>0.78456976744186024</v>
      </c>
      <c r="AH88" s="910"/>
      <c r="AJ88" s="405">
        <f t="shared" si="71"/>
        <v>7</v>
      </c>
      <c r="AK88" s="406">
        <f t="shared" si="72"/>
        <v>7</v>
      </c>
    </row>
    <row r="89" spans="1:37" ht="19.2" customHeight="1">
      <c r="A89" s="919"/>
      <c r="B89" s="142">
        <v>0</v>
      </c>
      <c r="C89" s="713"/>
      <c r="D89" s="71"/>
      <c r="E89" s="72"/>
      <c r="F89" s="174" t="s">
        <v>161</v>
      </c>
      <c r="G89" s="148"/>
      <c r="H89" s="116">
        <f t="shared" si="62"/>
        <v>0</v>
      </c>
      <c r="I89" s="707"/>
      <c r="J89" s="129"/>
      <c r="K89" s="85"/>
      <c r="L89" s="118"/>
      <c r="M89" s="715"/>
      <c r="N89" s="85"/>
      <c r="O89" s="221"/>
      <c r="P89" s="84"/>
      <c r="Q89" s="119"/>
      <c r="R89" s="224"/>
      <c r="S89" s="910"/>
      <c r="T89" s="198"/>
      <c r="U89" s="198"/>
      <c r="V89" s="707"/>
      <c r="W89" s="717">
        <f t="shared" si="68"/>
        <v>0</v>
      </c>
      <c r="X89" s="83"/>
      <c r="Y89" s="83"/>
      <c r="Z89" s="84"/>
      <c r="AA89" s="84"/>
      <c r="AB89" s="895"/>
      <c r="AC89" s="895"/>
      <c r="AD89" s="705"/>
      <c r="AE89" s="705"/>
      <c r="AF89" s="78">
        <f>N89-K89</f>
        <v>0</v>
      </c>
      <c r="AG89" s="709" t="e">
        <f>N89/K89</f>
        <v>#DIV/0!</v>
      </c>
      <c r="AH89" s="910"/>
      <c r="AJ89" s="405" t="str">
        <f t="shared" si="71"/>
        <v/>
      </c>
      <c r="AK89" s="406" t="str">
        <f t="shared" si="72"/>
        <v/>
      </c>
    </row>
    <row r="90" spans="1:37" ht="19.2" customHeight="1">
      <c r="A90" s="919"/>
      <c r="B90" s="142">
        <v>0</v>
      </c>
      <c r="C90" s="713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715"/>
      <c r="N90" s="85"/>
      <c r="O90" s="221"/>
      <c r="P90" s="84"/>
      <c r="Q90" s="119"/>
      <c r="R90" s="224"/>
      <c r="S90" s="910"/>
      <c r="T90" s="198"/>
      <c r="U90" s="198"/>
      <c r="V90" s="707"/>
      <c r="W90" s="717">
        <f t="shared" si="68"/>
        <v>0</v>
      </c>
      <c r="X90" s="227"/>
      <c r="Y90" s="227"/>
      <c r="Z90" s="84"/>
      <c r="AA90" s="84"/>
      <c r="AB90" s="895"/>
      <c r="AC90" s="895"/>
      <c r="AD90" s="705"/>
      <c r="AE90" s="705"/>
      <c r="AF90" s="78">
        <f t="shared" si="69"/>
        <v>0</v>
      </c>
      <c r="AG90" s="709" t="e">
        <f t="shared" si="70"/>
        <v>#DIV/0!</v>
      </c>
      <c r="AH90" s="910"/>
      <c r="AJ90" s="405" t="str">
        <f t="shared" si="71"/>
        <v/>
      </c>
      <c r="AK90" s="406" t="str">
        <f t="shared" si="72"/>
        <v/>
      </c>
    </row>
    <row r="91" spans="1:37" ht="19.2" customHeight="1">
      <c r="A91" s="919"/>
      <c r="B91" s="142">
        <v>0</v>
      </c>
      <c r="C91" s="713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715"/>
      <c r="N91" s="85"/>
      <c r="O91" s="221"/>
      <c r="P91" s="84"/>
      <c r="Q91" s="119"/>
      <c r="R91" s="224"/>
      <c r="S91" s="911"/>
      <c r="T91" s="198"/>
      <c r="U91" s="198"/>
      <c r="V91" s="707"/>
      <c r="W91" s="717">
        <f t="shared" si="68"/>
        <v>0</v>
      </c>
      <c r="X91" s="149"/>
      <c r="Y91" s="149"/>
      <c r="Z91" s="84"/>
      <c r="AA91" s="84"/>
      <c r="AB91" s="895"/>
      <c r="AC91" s="895"/>
      <c r="AD91" s="705"/>
      <c r="AE91" s="705"/>
      <c r="AF91" s="78">
        <f t="shared" si="69"/>
        <v>0</v>
      </c>
      <c r="AG91" s="709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713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707"/>
      <c r="W92" s="717">
        <f t="shared" si="68"/>
        <v>0</v>
      </c>
      <c r="X92" s="218"/>
      <c r="Y92" s="218"/>
      <c r="Z92" s="159"/>
      <c r="AA92" s="159"/>
      <c r="AB92" s="895"/>
      <c r="AC92" s="895"/>
      <c r="AD92" s="705"/>
      <c r="AE92" s="705"/>
      <c r="AF92" s="78">
        <f t="shared" si="69"/>
        <v>0</v>
      </c>
      <c r="AG92" s="709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72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715"/>
      <c r="N93" s="85"/>
      <c r="O93" s="118"/>
      <c r="P93" s="84"/>
      <c r="Q93" s="119"/>
      <c r="R93" s="706"/>
      <c r="S93" s="920"/>
      <c r="T93" s="232"/>
      <c r="U93" s="232"/>
      <c r="V93" s="720"/>
      <c r="W93" s="717">
        <f t="shared" si="68"/>
        <v>0</v>
      </c>
      <c r="X93" s="233"/>
      <c r="Y93" s="233"/>
      <c r="Z93" s="159"/>
      <c r="AA93" s="159"/>
      <c r="AB93" s="895"/>
      <c r="AC93" s="895"/>
      <c r="AD93" s="705"/>
      <c r="AE93" s="705"/>
      <c r="AF93" s="78">
        <f t="shared" si="69"/>
        <v>0</v>
      </c>
      <c r="AG93" s="709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72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706"/>
      <c r="S94" s="920"/>
      <c r="T94" s="232"/>
      <c r="U94" s="232"/>
      <c r="V94" s="720"/>
      <c r="W94" s="717">
        <f>(U94-T94)*24*60</f>
        <v>0</v>
      </c>
      <c r="X94" s="233"/>
      <c r="Y94" s="233"/>
      <c r="Z94" s="159"/>
      <c r="AA94" s="159"/>
      <c r="AB94" s="895"/>
      <c r="AC94" s="895"/>
      <c r="AD94" s="705"/>
      <c r="AE94" s="705"/>
      <c r="AF94" s="78">
        <f t="shared" si="69"/>
        <v>0</v>
      </c>
      <c r="AG94" s="709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1228</v>
      </c>
      <c r="D95" s="891" t="s">
        <v>1215</v>
      </c>
      <c r="E95" s="891"/>
      <c r="F95" s="98"/>
      <c r="G95" s="99"/>
      <c r="H95" s="237"/>
      <c r="I95" s="135"/>
      <c r="J95" s="238">
        <v>16</v>
      </c>
      <c r="K95" s="238">
        <v>1659.3333333333333</v>
      </c>
      <c r="L95" s="239">
        <v>111.02407980736153</v>
      </c>
      <c r="M95" s="238">
        <f t="shared" ref="M95:O95" si="76">AVERAGE(M83:M94)</f>
        <v>16</v>
      </c>
      <c r="N95" s="238">
        <f t="shared" si="76"/>
        <v>1379.0700162951625</v>
      </c>
      <c r="O95" s="239">
        <f t="shared" si="76"/>
        <v>91.52581358176036</v>
      </c>
      <c r="P95" s="240">
        <f>M95-J95</f>
        <v>0</v>
      </c>
      <c r="Q95" s="241">
        <f t="shared" ref="Q95:Q102" si="77">O95-L95</f>
        <v>-19.498266225601171</v>
      </c>
      <c r="R95" s="242">
        <f>O95/L95</f>
        <v>0.82437804249823354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0</v>
      </c>
      <c r="AE95" s="139">
        <f>SUM(AE83:AE94)</f>
        <v>1</v>
      </c>
      <c r="AF95" s="104">
        <f t="shared" si="69"/>
        <v>-280.26331703817073</v>
      </c>
      <c r="AG95" s="710">
        <f t="shared" si="70"/>
        <v>0.83109884469375006</v>
      </c>
      <c r="AH95" s="911"/>
    </row>
    <row r="96" spans="1:37" ht="19.2" customHeight="1">
      <c r="A96" s="921" t="s">
        <v>1229</v>
      </c>
      <c r="B96" s="707" t="s">
        <v>163</v>
      </c>
      <c r="C96" s="127"/>
      <c r="D96" s="128" t="s">
        <v>111</v>
      </c>
      <c r="E96" s="72"/>
      <c r="F96" s="73">
        <v>43.14</v>
      </c>
      <c r="G96" s="74">
        <v>1542.75</v>
      </c>
      <c r="H96" s="75">
        <f t="shared" ref="H96:H105" si="78">F96*G96</f>
        <v>66554.235000000001</v>
      </c>
      <c r="I96" s="707"/>
      <c r="J96" s="76">
        <v>17</v>
      </c>
      <c r="K96" s="74">
        <v>1500</v>
      </c>
      <c r="L96" s="77">
        <v>88.235294117647058</v>
      </c>
      <c r="M96" s="718">
        <v>17</v>
      </c>
      <c r="N96" s="74">
        <f t="shared" ref="N96:N102" si="79">G96/W96*60</f>
        <v>1361.25</v>
      </c>
      <c r="O96" s="77">
        <f t="shared" ref="O96:O102" si="80">N96/M96</f>
        <v>80.07352941176471</v>
      </c>
      <c r="P96" s="78">
        <f t="shared" ref="P96:P102" si="81">M96-J96</f>
        <v>0</v>
      </c>
      <c r="Q96" s="79">
        <f t="shared" si="77"/>
        <v>-8.1617647058823479</v>
      </c>
      <c r="R96" s="709">
        <f t="shared" ref="R96:R102" si="82">O96/L96</f>
        <v>0.90750000000000008</v>
      </c>
      <c r="S96" s="910">
        <f>R108</f>
        <v>0.8519277008656031</v>
      </c>
      <c r="T96" s="80">
        <v>0.33333333333333331</v>
      </c>
      <c r="U96" s="80">
        <v>0.38055555555555554</v>
      </c>
      <c r="V96" s="705">
        <v>5</v>
      </c>
      <c r="W96" s="120">
        <f t="shared" ref="W96:W133" si="83">(U96-T96)*24*60</f>
        <v>68</v>
      </c>
      <c r="X96" s="126"/>
      <c r="Y96" s="126"/>
      <c r="Z96" s="84"/>
      <c r="AA96" s="84"/>
      <c r="AB96" s="895"/>
      <c r="AC96" s="895"/>
      <c r="AD96" s="705"/>
      <c r="AE96" s="705"/>
      <c r="AF96" s="84">
        <f t="shared" si="69"/>
        <v>-138.75</v>
      </c>
      <c r="AG96" s="706">
        <f t="shared" si="70"/>
        <v>0.90749999999999997</v>
      </c>
      <c r="AH96" s="894">
        <f>AG108</f>
        <v>0.85092021306844168</v>
      </c>
      <c r="AJ96" s="62" t="str">
        <f>A96</f>
        <v>四度五組
(ET-55)</v>
      </c>
      <c r="AK96" s="404">
        <f>AVERAGE(AK97:AK107)</f>
        <v>6.333333333333365</v>
      </c>
    </row>
    <row r="97" spans="1:37" s="252" customFormat="1" ht="19.2" customHeight="1">
      <c r="A97" s="921"/>
      <c r="B97" s="707" t="s">
        <v>163</v>
      </c>
      <c r="C97" s="243"/>
      <c r="D97" s="244" t="s">
        <v>130</v>
      </c>
      <c r="E97" s="87"/>
      <c r="F97" s="245">
        <v>29.113149847094796</v>
      </c>
      <c r="G97" s="246">
        <v>2828.32</v>
      </c>
      <c r="H97" s="247">
        <f t="shared" si="78"/>
        <v>82341.303975535164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1146.6162162162159</v>
      </c>
      <c r="O97" s="77">
        <f t="shared" si="80"/>
        <v>57.330810810810796</v>
      </c>
      <c r="P97" s="78">
        <f t="shared" si="81"/>
        <v>0</v>
      </c>
      <c r="Q97" s="79">
        <f t="shared" si="77"/>
        <v>-11.919189189189204</v>
      </c>
      <c r="R97" s="709">
        <f t="shared" si="82"/>
        <v>0.82788174456044472</v>
      </c>
      <c r="S97" s="910"/>
      <c r="T97" s="248">
        <v>0.39583333333333331</v>
      </c>
      <c r="U97" s="248">
        <v>0.49861111111111112</v>
      </c>
      <c r="V97" s="249">
        <v>22</v>
      </c>
      <c r="W97" s="120">
        <f t="shared" si="83"/>
        <v>148.00000000000003</v>
      </c>
      <c r="X97" s="83">
        <v>0.38611111111111113</v>
      </c>
      <c r="Y97" s="83">
        <v>0.39583333333333331</v>
      </c>
      <c r="Z97" s="84"/>
      <c r="AA97" s="84"/>
      <c r="AB97" s="895"/>
      <c r="AC97" s="895"/>
      <c r="AD97" s="249">
        <v>1</v>
      </c>
      <c r="AE97" s="249"/>
      <c r="AF97" s="250">
        <f t="shared" si="69"/>
        <v>-238.38378378378411</v>
      </c>
      <c r="AG97" s="251">
        <f t="shared" si="70"/>
        <v>0.82788174456044472</v>
      </c>
      <c r="AH97" s="894"/>
      <c r="AJ97" s="405">
        <f>IF((IF(V97&lt;10,V97,(X97-U96)*1440))=0,"",IF(V97&lt;10,V97,(X97-U96)*1440))</f>
        <v>8.0000000000000515</v>
      </c>
      <c r="AK97" s="406">
        <f>IF(AJ97&gt;4,AJ97,"")</f>
        <v>8.0000000000000515</v>
      </c>
    </row>
    <row r="98" spans="1:37" s="255" customFormat="1" ht="19.2" customHeight="1">
      <c r="A98" s="921"/>
      <c r="B98" s="707" t="s">
        <v>163</v>
      </c>
      <c r="C98" s="86"/>
      <c r="D98" s="71" t="s">
        <v>131</v>
      </c>
      <c r="E98" s="114"/>
      <c r="F98" s="245">
        <v>28.26</v>
      </c>
      <c r="G98" s="85">
        <v>403</v>
      </c>
      <c r="H98" s="247">
        <f t="shared" si="78"/>
        <v>11388.78</v>
      </c>
      <c r="I98" s="705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9"/>
        <v>967.19999999999732</v>
      </c>
      <c r="O98" s="77">
        <f t="shared" si="80"/>
        <v>50.905263157894595</v>
      </c>
      <c r="P98" s="78">
        <f t="shared" si="81"/>
        <v>0</v>
      </c>
      <c r="Q98" s="79">
        <f t="shared" si="77"/>
        <v>-12.252631578947508</v>
      </c>
      <c r="R98" s="709">
        <f t="shared" si="82"/>
        <v>0.80599999999999783</v>
      </c>
      <c r="S98" s="910"/>
      <c r="T98" s="80">
        <v>0.53888888888888886</v>
      </c>
      <c r="U98" s="80">
        <v>0.55625000000000002</v>
      </c>
      <c r="V98" s="705">
        <v>5</v>
      </c>
      <c r="W98" s="120">
        <f t="shared" si="83"/>
        <v>25.000000000000071</v>
      </c>
      <c r="X98" s="253"/>
      <c r="Y98" s="253"/>
      <c r="Z98" s="254"/>
      <c r="AA98" s="254"/>
      <c r="AB98" s="895"/>
      <c r="AC98" s="895"/>
      <c r="AD98" s="705"/>
      <c r="AE98" s="705"/>
      <c r="AF98" s="250">
        <f t="shared" si="69"/>
        <v>-232.80000000000268</v>
      </c>
      <c r="AG98" s="706">
        <f t="shared" si="70"/>
        <v>0.80599999999999772</v>
      </c>
      <c r="AH98" s="894"/>
      <c r="AJ98" s="405">
        <f t="shared" ref="AJ98:AJ107" si="84">IF((IF(V98&lt;10,V98,(X98-U97)*1440))=0,"",IF(V98&lt;10,V98,(X98-U97)*1440))</f>
        <v>5</v>
      </c>
      <c r="AK98" s="406">
        <f t="shared" ref="AK98:AK107" si="85">IF(AJ98&gt;4,AJ98,"")</f>
        <v>5</v>
      </c>
    </row>
    <row r="99" spans="1:37" ht="19.2" customHeight="1">
      <c r="A99" s="921"/>
      <c r="B99" s="707" t="s">
        <v>166</v>
      </c>
      <c r="C99" s="112"/>
      <c r="D99" s="113" t="s">
        <v>192</v>
      </c>
      <c r="E99" s="114"/>
      <c r="F99" s="245">
        <v>56.43</v>
      </c>
      <c r="G99" s="85">
        <v>1216</v>
      </c>
      <c r="H99" s="247">
        <f t="shared" si="78"/>
        <v>68618.880000000005</v>
      </c>
      <c r="I99" s="705"/>
      <c r="J99" s="76">
        <v>19</v>
      </c>
      <c r="K99" s="74">
        <v>1385</v>
      </c>
      <c r="L99" s="77">
        <v>72.89473684210526</v>
      </c>
      <c r="M99" s="718">
        <v>19</v>
      </c>
      <c r="N99" s="74">
        <f t="shared" si="79"/>
        <v>1257.9310344827597</v>
      </c>
      <c r="O99" s="77">
        <f t="shared" si="80"/>
        <v>66.206896551724199</v>
      </c>
      <c r="P99" s="78">
        <f t="shared" si="81"/>
        <v>0</v>
      </c>
      <c r="Q99" s="79">
        <f t="shared" si="77"/>
        <v>-6.687840290381061</v>
      </c>
      <c r="R99" s="709">
        <f t="shared" si="82"/>
        <v>0.90825345450018757</v>
      </c>
      <c r="S99" s="910"/>
      <c r="T99" s="80">
        <v>0.56111111111111112</v>
      </c>
      <c r="U99" s="80">
        <v>0.60138888888888886</v>
      </c>
      <c r="V99" s="705">
        <v>7</v>
      </c>
      <c r="W99" s="120">
        <f t="shared" si="83"/>
        <v>57.999999999999957</v>
      </c>
      <c r="X99" s="218"/>
      <c r="Y99" s="218"/>
      <c r="Z99" s="159"/>
      <c r="AA99" s="159"/>
      <c r="AB99" s="895"/>
      <c r="AC99" s="895"/>
      <c r="AD99" s="705"/>
      <c r="AE99" s="705">
        <v>1</v>
      </c>
      <c r="AF99" s="250">
        <f t="shared" si="69"/>
        <v>-127.06896551724026</v>
      </c>
      <c r="AG99" s="251">
        <f t="shared" si="70"/>
        <v>0.90825345450018757</v>
      </c>
      <c r="AH99" s="894"/>
      <c r="AJ99" s="405">
        <f t="shared" si="84"/>
        <v>7</v>
      </c>
      <c r="AK99" s="406">
        <f t="shared" si="85"/>
        <v>7</v>
      </c>
    </row>
    <row r="100" spans="1:37" s="255" customFormat="1" ht="19.2" customHeight="1">
      <c r="A100" s="921"/>
      <c r="B100" s="707" t="s">
        <v>166</v>
      </c>
      <c r="C100" s="86"/>
      <c r="D100" s="71" t="s">
        <v>147</v>
      </c>
      <c r="E100" s="114"/>
      <c r="F100" s="245">
        <v>57.734999999999999</v>
      </c>
      <c r="G100" s="85">
        <v>1897</v>
      </c>
      <c r="H100" s="247">
        <f t="shared" si="78"/>
        <v>109523.295</v>
      </c>
      <c r="I100" s="705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1264.6666666666667</v>
      </c>
      <c r="O100" s="77">
        <f t="shared" si="80"/>
        <v>79.041666666666671</v>
      </c>
      <c r="P100" s="78">
        <f t="shared" si="81"/>
        <v>0</v>
      </c>
      <c r="Q100" s="79">
        <f t="shared" si="77"/>
        <v>-18.770833333333329</v>
      </c>
      <c r="R100" s="709">
        <f t="shared" si="82"/>
        <v>0.80809371671991481</v>
      </c>
      <c r="S100" s="910"/>
      <c r="T100" s="248">
        <v>0.60555555555555551</v>
      </c>
      <c r="U100" s="248">
        <v>0.66805555555555551</v>
      </c>
      <c r="V100" s="249">
        <v>6</v>
      </c>
      <c r="W100" s="120">
        <f t="shared" si="83"/>
        <v>90</v>
      </c>
      <c r="X100" s="256"/>
      <c r="Y100" s="256"/>
      <c r="Z100" s="254"/>
      <c r="AA100" s="254"/>
      <c r="AB100" s="895"/>
      <c r="AC100" s="895"/>
      <c r="AD100" s="705"/>
      <c r="AE100" s="705"/>
      <c r="AF100" s="250">
        <f t="shared" si="69"/>
        <v>-300.33333333333326</v>
      </c>
      <c r="AG100" s="706">
        <f t="shared" si="70"/>
        <v>0.80809371671991481</v>
      </c>
      <c r="AH100" s="894"/>
      <c r="AJ100" s="405">
        <f t="shared" si="84"/>
        <v>6</v>
      </c>
      <c r="AK100" s="406">
        <f t="shared" si="85"/>
        <v>6</v>
      </c>
    </row>
    <row r="101" spans="1:37" s="255" customFormat="1" ht="19.2" customHeight="1">
      <c r="A101" s="921"/>
      <c r="B101" s="707" t="s">
        <v>163</v>
      </c>
      <c r="C101" s="86"/>
      <c r="D101" s="113" t="s">
        <v>111</v>
      </c>
      <c r="E101" s="114"/>
      <c r="F101" s="245">
        <v>43.14</v>
      </c>
      <c r="G101" s="85">
        <v>514.25</v>
      </c>
      <c r="H101" s="247">
        <f t="shared" si="78"/>
        <v>22184.744999999999</v>
      </c>
      <c r="I101" s="705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9"/>
        <v>1341.5217391304395</v>
      </c>
      <c r="O101" s="77">
        <f t="shared" si="80"/>
        <v>78.913043478261145</v>
      </c>
      <c r="P101" s="78">
        <f t="shared" si="81"/>
        <v>0</v>
      </c>
      <c r="Q101" s="79">
        <f t="shared" si="77"/>
        <v>-9.3222506393859135</v>
      </c>
      <c r="R101" s="709">
        <f t="shared" si="82"/>
        <v>0.89434782608695962</v>
      </c>
      <c r="S101" s="910"/>
      <c r="T101" s="248">
        <v>0.68333333333333324</v>
      </c>
      <c r="U101" s="80">
        <v>0.6993055555555554</v>
      </c>
      <c r="V101" s="249">
        <v>22</v>
      </c>
      <c r="W101" s="120">
        <f t="shared" si="83"/>
        <v>22.999999999999918</v>
      </c>
      <c r="X101" s="257">
        <v>0.67152777777777783</v>
      </c>
      <c r="Y101" s="257">
        <v>0.68194444444444446</v>
      </c>
      <c r="Z101" s="254"/>
      <c r="AA101" s="254"/>
      <c r="AB101" s="895"/>
      <c r="AC101" s="895"/>
      <c r="AD101" s="705"/>
      <c r="AE101" s="705"/>
      <c r="AF101" s="250">
        <f t="shared" si="69"/>
        <v>-158.47826086956047</v>
      </c>
      <c r="AG101" s="251">
        <f t="shared" si="70"/>
        <v>0.89434782608695973</v>
      </c>
      <c r="AH101" s="894"/>
      <c r="AJ101" s="405">
        <f t="shared" si="84"/>
        <v>5.0000000000001421</v>
      </c>
      <c r="AK101" s="406">
        <f t="shared" si="85"/>
        <v>5.0000000000001421</v>
      </c>
    </row>
    <row r="102" spans="1:37" s="255" customFormat="1" ht="19.2" customHeight="1">
      <c r="A102" s="921"/>
      <c r="B102" s="707" t="s">
        <v>163</v>
      </c>
      <c r="C102" s="213"/>
      <c r="D102" s="113" t="s">
        <v>130</v>
      </c>
      <c r="E102" s="215"/>
      <c r="F102" s="245">
        <v>29.113149847094796</v>
      </c>
      <c r="G102" s="85">
        <v>385.68</v>
      </c>
      <c r="H102" s="247">
        <f t="shared" si="78"/>
        <v>11228.359633027521</v>
      </c>
      <c r="I102" s="707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9"/>
        <v>1101.9428571428609</v>
      </c>
      <c r="O102" s="77">
        <f t="shared" si="80"/>
        <v>55.097142857143048</v>
      </c>
      <c r="P102" s="78">
        <f t="shared" si="81"/>
        <v>0</v>
      </c>
      <c r="Q102" s="79">
        <f t="shared" si="77"/>
        <v>-14.152857142856952</v>
      </c>
      <c r="R102" s="709">
        <f t="shared" si="82"/>
        <v>0.79562661165549531</v>
      </c>
      <c r="S102" s="910"/>
      <c r="T102" s="248">
        <v>0.7041666666666665</v>
      </c>
      <c r="U102" s="248">
        <v>0.71874999999999978</v>
      </c>
      <c r="V102" s="249">
        <v>7</v>
      </c>
      <c r="W102" s="120">
        <f t="shared" si="83"/>
        <v>20.999999999999925</v>
      </c>
      <c r="X102" s="257"/>
      <c r="Y102" s="257"/>
      <c r="Z102" s="254"/>
      <c r="AA102" s="254"/>
      <c r="AB102" s="895"/>
      <c r="AC102" s="895"/>
      <c r="AD102" s="705"/>
      <c r="AE102" s="705"/>
      <c r="AF102" s="250">
        <f t="shared" si="69"/>
        <v>-283.05714285713907</v>
      </c>
      <c r="AG102" s="706">
        <f t="shared" si="70"/>
        <v>0.79562661165549531</v>
      </c>
      <c r="AH102" s="894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921"/>
      <c r="B103" s="707">
        <v>0</v>
      </c>
      <c r="C103" s="258"/>
      <c r="D103" s="113"/>
      <c r="E103" s="114"/>
      <c r="F103" s="245" t="s">
        <v>161</v>
      </c>
      <c r="G103" s="85"/>
      <c r="H103" s="247">
        <f t="shared" si="78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709"/>
      <c r="S103" s="910"/>
      <c r="T103" s="248"/>
      <c r="U103" s="248"/>
      <c r="V103" s="249"/>
      <c r="W103" s="120">
        <f t="shared" si="83"/>
        <v>0</v>
      </c>
      <c r="X103" s="257"/>
      <c r="Y103" s="257"/>
      <c r="Z103" s="254"/>
      <c r="AA103" s="254"/>
      <c r="AB103" s="895"/>
      <c r="AC103" s="895"/>
      <c r="AD103" s="705"/>
      <c r="AE103" s="705"/>
      <c r="AF103" s="84">
        <f t="shared" si="69"/>
        <v>0</v>
      </c>
      <c r="AG103" s="706" t="e">
        <f t="shared" si="70"/>
        <v>#DIV/0!</v>
      </c>
      <c r="AH103" s="894"/>
      <c r="AJ103" s="405" t="str">
        <f t="shared" si="84"/>
        <v/>
      </c>
      <c r="AK103" s="406" t="str">
        <f t="shared" si="85"/>
        <v/>
      </c>
    </row>
    <row r="104" spans="1:37" s="255" customFormat="1" ht="19.2" customHeight="1">
      <c r="A104" s="921"/>
      <c r="B104" s="707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709"/>
      <c r="S104" s="911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895"/>
      <c r="AC104" s="895"/>
      <c r="AD104" s="705"/>
      <c r="AE104" s="705"/>
      <c r="AF104" s="250">
        <f t="shared" si="69"/>
        <v>0</v>
      </c>
      <c r="AG104" s="251" t="e">
        <f t="shared" si="70"/>
        <v>#DIV/0!</v>
      </c>
      <c r="AH104" s="894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921"/>
      <c r="B105" s="707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709"/>
      <c r="S105" s="911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895"/>
      <c r="AC105" s="895"/>
      <c r="AD105" s="705"/>
      <c r="AE105" s="705"/>
      <c r="AF105" s="84">
        <f t="shared" si="69"/>
        <v>0</v>
      </c>
      <c r="AG105" s="706" t="e">
        <f t="shared" si="70"/>
        <v>#DIV/0!</v>
      </c>
      <c r="AH105" s="894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709"/>
      <c r="S106" s="9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895"/>
      <c r="AC106" s="895"/>
      <c r="AD106" s="705"/>
      <c r="AE106" s="705"/>
      <c r="AF106" s="84">
        <f t="shared" si="69"/>
        <v>0</v>
      </c>
      <c r="AG106" s="706" t="e">
        <f t="shared" si="70"/>
        <v>#DIV/0!</v>
      </c>
      <c r="AH106" s="894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706"/>
      <c r="S107" s="9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895"/>
      <c r="AC107" s="895"/>
      <c r="AD107" s="705"/>
      <c r="AE107" s="705"/>
      <c r="AF107" s="254"/>
      <c r="AG107" s="706"/>
      <c r="AH107" s="894"/>
      <c r="AJ107" s="405" t="str">
        <f t="shared" si="84"/>
        <v/>
      </c>
      <c r="AK107" s="406" t="str">
        <f t="shared" si="85"/>
        <v/>
      </c>
    </row>
    <row r="108" spans="1:37" ht="19.2" customHeight="1">
      <c r="A108" s="921"/>
      <c r="B108" s="142">
        <v>0</v>
      </c>
      <c r="C108" s="132" t="s">
        <v>1230</v>
      </c>
      <c r="D108" s="891" t="s">
        <v>1215</v>
      </c>
      <c r="E108" s="891"/>
      <c r="F108" s="263"/>
      <c r="G108" s="103"/>
      <c r="H108" s="134"/>
      <c r="I108" s="135"/>
      <c r="J108" s="103">
        <v>18.285714285714285</v>
      </c>
      <c r="K108" s="103">
        <v>1417.1428571428571</v>
      </c>
      <c r="L108" s="136">
        <v>78.405102830605941</v>
      </c>
      <c r="M108" s="103">
        <f t="shared" ref="M108:O108" si="86">AVERAGE(M96:M107)</f>
        <v>18.285714285714285</v>
      </c>
      <c r="N108" s="103">
        <f t="shared" si="86"/>
        <v>1205.8755019484202</v>
      </c>
      <c r="O108" s="136">
        <f t="shared" si="86"/>
        <v>66.795478990609311</v>
      </c>
      <c r="P108" s="84">
        <f t="shared" ref="P108:P116" si="87">M108-J108</f>
        <v>0</v>
      </c>
      <c r="Q108" s="119">
        <f t="shared" ref="Q108:Q116" si="88">O108-L108</f>
        <v>-11.60962383999663</v>
      </c>
      <c r="R108" s="137">
        <f t="shared" ref="R108:R116" si="89">O108/L108</f>
        <v>0.8519277008656031</v>
      </c>
      <c r="S108" s="911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1</v>
      </c>
      <c r="AE108" s="139">
        <f>SUM(AE96:AE107)</f>
        <v>1</v>
      </c>
      <c r="AF108" s="84">
        <f t="shared" si="69"/>
        <v>-211.26735519443696</v>
      </c>
      <c r="AG108" s="706">
        <f t="shared" si="70"/>
        <v>0.85092021306844168</v>
      </c>
      <c r="AH108" s="894"/>
      <c r="AK108" s="404"/>
    </row>
    <row r="109" spans="1:37" ht="19.2" customHeight="1">
      <c r="A109" s="912" t="s">
        <v>1231</v>
      </c>
      <c r="B109" s="707" t="s">
        <v>165</v>
      </c>
      <c r="C109" s="713"/>
      <c r="D109" s="264" t="s">
        <v>133</v>
      </c>
      <c r="E109" s="72"/>
      <c r="F109" s="73">
        <v>29.965493443754308</v>
      </c>
      <c r="G109" s="74">
        <v>1694</v>
      </c>
      <c r="H109" s="75">
        <f t="shared" ref="H109:H119" si="90">F109*G109</f>
        <v>50761.545893719798</v>
      </c>
      <c r="I109" s="707"/>
      <c r="J109" s="76">
        <v>18</v>
      </c>
      <c r="K109" s="74">
        <v>1200</v>
      </c>
      <c r="L109" s="77">
        <v>66.666666666666671</v>
      </c>
      <c r="M109" s="718">
        <v>18</v>
      </c>
      <c r="N109" s="74">
        <f t="shared" ref="N109:N116" si="91">G109/W109*60</f>
        <v>1058.7500000000005</v>
      </c>
      <c r="O109" s="77">
        <f t="shared" ref="O109:O116" si="92">N109/M109</f>
        <v>58.819444444444471</v>
      </c>
      <c r="P109" s="78">
        <f t="shared" si="87"/>
        <v>0</v>
      </c>
      <c r="Q109" s="79">
        <f t="shared" si="88"/>
        <v>-7.8472222222222001</v>
      </c>
      <c r="R109" s="709">
        <f t="shared" si="89"/>
        <v>0.88229166666666703</v>
      </c>
      <c r="S109" s="915">
        <f>R121</f>
        <v>0.9131734950536835</v>
      </c>
      <c r="T109" s="265">
        <v>0.5</v>
      </c>
      <c r="U109" s="265">
        <v>0.56666666666666665</v>
      </c>
      <c r="V109" s="266">
        <v>5</v>
      </c>
      <c r="W109" s="717">
        <f t="shared" si="83"/>
        <v>95.999999999999972</v>
      </c>
      <c r="X109" s="83"/>
      <c r="Y109" s="83"/>
      <c r="Z109" s="84"/>
      <c r="AA109" s="84"/>
      <c r="AB109" s="895"/>
      <c r="AC109" s="895"/>
      <c r="AD109" s="705"/>
      <c r="AE109" s="705"/>
      <c r="AF109" s="78">
        <f t="shared" si="69"/>
        <v>-141.24999999999955</v>
      </c>
      <c r="AG109" s="160">
        <f t="shared" si="70"/>
        <v>0.88229166666666703</v>
      </c>
      <c r="AH109" s="894">
        <f>AG121</f>
        <v>0.91304263600298585</v>
      </c>
      <c r="AJ109" s="62" t="str">
        <f>A109</f>
        <v>綜合一組
(ET-55)</v>
      </c>
      <c r="AK109" s="404">
        <f>AVERAGE(AK110:AK120)</f>
        <v>6.4285714285714448</v>
      </c>
    </row>
    <row r="110" spans="1:37" ht="19.2" customHeight="1">
      <c r="A110" s="913"/>
      <c r="B110" s="707" t="s">
        <v>165</v>
      </c>
      <c r="C110" s="213"/>
      <c r="D110" s="71" t="s">
        <v>109</v>
      </c>
      <c r="E110" s="215"/>
      <c r="F110" s="73">
        <v>34.229999999999997</v>
      </c>
      <c r="G110" s="212">
        <v>1257.1999999999998</v>
      </c>
      <c r="H110" s="75">
        <f t="shared" si="90"/>
        <v>43033.955999999991</v>
      </c>
      <c r="I110" s="707">
        <v>1</v>
      </c>
      <c r="J110" s="76">
        <v>13</v>
      </c>
      <c r="K110" s="74">
        <v>2250</v>
      </c>
      <c r="L110" s="77">
        <v>173.07692307692307</v>
      </c>
      <c r="M110" s="718">
        <v>13</v>
      </c>
      <c r="N110" s="74">
        <f t="shared" si="91"/>
        <v>1885.799999999999</v>
      </c>
      <c r="O110" s="77">
        <f t="shared" si="92"/>
        <v>145.06153846153839</v>
      </c>
      <c r="P110" s="78">
        <f t="shared" si="87"/>
        <v>0</v>
      </c>
      <c r="Q110" s="79">
        <f t="shared" si="88"/>
        <v>-28.015384615384676</v>
      </c>
      <c r="R110" s="709">
        <f t="shared" si="89"/>
        <v>0.83813333333333295</v>
      </c>
      <c r="S110" s="901"/>
      <c r="T110" s="265">
        <v>0.58194444444444438</v>
      </c>
      <c r="U110" s="265">
        <v>0.60972222222222217</v>
      </c>
      <c r="V110" s="266">
        <v>22</v>
      </c>
      <c r="W110" s="717">
        <f t="shared" si="83"/>
        <v>40.000000000000014</v>
      </c>
      <c r="X110" s="227">
        <v>0.5708333333333333</v>
      </c>
      <c r="Y110" s="227">
        <v>0.5805555555555556</v>
      </c>
      <c r="Z110" s="84"/>
      <c r="AA110" s="84"/>
      <c r="AB110" s="895"/>
      <c r="AC110" s="895"/>
      <c r="AD110" s="705"/>
      <c r="AE110" s="705"/>
      <c r="AF110" s="78">
        <f t="shared" si="69"/>
        <v>-364.20000000000095</v>
      </c>
      <c r="AG110" s="160">
        <f t="shared" si="70"/>
        <v>0.83813333333333295</v>
      </c>
      <c r="AH110" s="894"/>
      <c r="AJ110" s="405">
        <f>IF((IF(V110&lt;10,V110,(X110-U109)*1440))=0,"",IF(V110&lt;10,V110,(X110-U109)*1440))</f>
        <v>5.9999999999999787</v>
      </c>
      <c r="AK110" s="406">
        <f>IF(AJ110&gt;4,AJ110,"")</f>
        <v>5.9999999999999787</v>
      </c>
    </row>
    <row r="111" spans="1:37" ht="19.2" customHeight="1">
      <c r="A111" s="913"/>
      <c r="B111" s="707" t="s">
        <v>165</v>
      </c>
      <c r="C111" s="213"/>
      <c r="D111" s="214" t="s">
        <v>110</v>
      </c>
      <c r="E111" s="215"/>
      <c r="F111" s="73">
        <v>35.83</v>
      </c>
      <c r="G111" s="85">
        <v>1832.64</v>
      </c>
      <c r="H111" s="75">
        <f t="shared" si="90"/>
        <v>65663.491200000004</v>
      </c>
      <c r="I111" s="705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91"/>
        <v>2114.5846153846164</v>
      </c>
      <c r="O111" s="77">
        <f t="shared" si="92"/>
        <v>192.23496503496514</v>
      </c>
      <c r="P111" s="78">
        <f t="shared" si="87"/>
        <v>0</v>
      </c>
      <c r="Q111" s="79">
        <f t="shared" si="88"/>
        <v>-12.31048951048939</v>
      </c>
      <c r="R111" s="709">
        <f t="shared" si="89"/>
        <v>0.93981538461538516</v>
      </c>
      <c r="S111" s="901"/>
      <c r="T111" s="265">
        <v>0.61458333333333326</v>
      </c>
      <c r="U111" s="265">
        <v>0.65069444444444435</v>
      </c>
      <c r="V111" s="266">
        <v>7</v>
      </c>
      <c r="W111" s="717">
        <f t="shared" si="83"/>
        <v>51.999999999999972</v>
      </c>
      <c r="X111" s="83"/>
      <c r="Y111" s="83"/>
      <c r="Z111" s="84"/>
      <c r="AA111" s="84"/>
      <c r="AB111" s="895"/>
      <c r="AC111" s="895"/>
      <c r="AD111" s="705">
        <v>1</v>
      </c>
      <c r="AE111" s="705"/>
      <c r="AF111" s="78">
        <f t="shared" si="69"/>
        <v>-135.41538461538357</v>
      </c>
      <c r="AG111" s="160">
        <f t="shared" si="70"/>
        <v>0.93981538461538505</v>
      </c>
      <c r="AH111" s="894"/>
      <c r="AJ111" s="405">
        <f t="shared" ref="AJ111:AJ120" si="93">IF((IF(V111&lt;10,V111,(X111-U110)*1440))=0,"",IF(V111&lt;10,V111,(X111-U110)*1440))</f>
        <v>7</v>
      </c>
      <c r="AK111" s="406">
        <f t="shared" ref="AK111:AK120" si="94">IF(AJ111&gt;4,AJ111,"")</f>
        <v>7</v>
      </c>
    </row>
    <row r="112" spans="1:37" ht="19.2" customHeight="1">
      <c r="A112" s="913"/>
      <c r="B112" s="707" t="s">
        <v>166</v>
      </c>
      <c r="C112" s="213"/>
      <c r="D112" s="214" t="s">
        <v>134</v>
      </c>
      <c r="E112" s="114"/>
      <c r="F112" s="73">
        <v>55.56</v>
      </c>
      <c r="G112" s="85">
        <v>1231</v>
      </c>
      <c r="H112" s="75">
        <f t="shared" si="90"/>
        <v>68394.36</v>
      </c>
      <c r="I112" s="705"/>
      <c r="J112" s="76">
        <v>16</v>
      </c>
      <c r="K112" s="74">
        <v>1440</v>
      </c>
      <c r="L112" s="77">
        <v>90</v>
      </c>
      <c r="M112" s="718">
        <v>16</v>
      </c>
      <c r="N112" s="74">
        <f t="shared" si="91"/>
        <v>1342.9090909090919</v>
      </c>
      <c r="O112" s="77">
        <f t="shared" si="92"/>
        <v>83.931818181818244</v>
      </c>
      <c r="P112" s="78">
        <f t="shared" si="87"/>
        <v>0</v>
      </c>
      <c r="Q112" s="79">
        <f t="shared" si="88"/>
        <v>-6.0681818181817562</v>
      </c>
      <c r="R112" s="709">
        <f t="shared" si="89"/>
        <v>0.93257575757575828</v>
      </c>
      <c r="S112" s="901"/>
      <c r="T112" s="265">
        <v>0.70833333333333337</v>
      </c>
      <c r="U112" s="265">
        <v>0.74652777777777779</v>
      </c>
      <c r="V112" s="266">
        <v>5</v>
      </c>
      <c r="W112" s="717">
        <f t="shared" si="83"/>
        <v>54.999999999999964</v>
      </c>
      <c r="X112" s="253"/>
      <c r="Y112" s="253"/>
      <c r="Z112" s="84"/>
      <c r="AA112" s="84"/>
      <c r="AB112" s="895"/>
      <c r="AC112" s="895"/>
      <c r="AD112" s="705"/>
      <c r="AE112" s="705"/>
      <c r="AF112" s="78">
        <f t="shared" si="69"/>
        <v>-97.090909090908099</v>
      </c>
      <c r="AG112" s="160">
        <f t="shared" si="70"/>
        <v>0.93257575757575828</v>
      </c>
      <c r="AH112" s="894"/>
      <c r="AJ112" s="405">
        <f t="shared" si="93"/>
        <v>5</v>
      </c>
      <c r="AK112" s="406">
        <f t="shared" si="94"/>
        <v>5</v>
      </c>
    </row>
    <row r="113" spans="1:37" s="255" customFormat="1" ht="19.2" customHeight="1">
      <c r="A113" s="913"/>
      <c r="B113" s="707" t="s">
        <v>166</v>
      </c>
      <c r="C113" s="213"/>
      <c r="D113" s="214" t="s">
        <v>135</v>
      </c>
      <c r="E113" s="114"/>
      <c r="F113" s="73">
        <v>58.17</v>
      </c>
      <c r="G113" s="85">
        <v>1141</v>
      </c>
      <c r="H113" s="75">
        <f t="shared" si="90"/>
        <v>66371.97</v>
      </c>
      <c r="I113" s="705"/>
      <c r="J113" s="76">
        <v>14</v>
      </c>
      <c r="K113" s="74">
        <v>1440</v>
      </c>
      <c r="L113" s="77">
        <v>102.85714285714286</v>
      </c>
      <c r="M113" s="715">
        <v>14</v>
      </c>
      <c r="N113" s="74">
        <f t="shared" si="91"/>
        <v>1369.2000000000005</v>
      </c>
      <c r="O113" s="77">
        <f t="shared" si="92"/>
        <v>97.80000000000004</v>
      </c>
      <c r="P113" s="78">
        <f t="shared" si="87"/>
        <v>0</v>
      </c>
      <c r="Q113" s="79">
        <f t="shared" si="88"/>
        <v>-5.0571428571428214</v>
      </c>
      <c r="R113" s="709">
        <f t="shared" si="89"/>
        <v>0.95083333333333364</v>
      </c>
      <c r="S113" s="901"/>
      <c r="T113" s="265">
        <v>0.75138888888888888</v>
      </c>
      <c r="U113" s="265">
        <v>0.78611111111111109</v>
      </c>
      <c r="V113" s="266">
        <v>7</v>
      </c>
      <c r="W113" s="717">
        <f t="shared" si="83"/>
        <v>49.999999999999986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-70.7999999999995</v>
      </c>
      <c r="AG113" s="160">
        <f t="shared" si="70"/>
        <v>0.95083333333333364</v>
      </c>
      <c r="AH113" s="894"/>
      <c r="AJ113" s="405">
        <f t="shared" si="93"/>
        <v>7</v>
      </c>
      <c r="AK113" s="406">
        <f t="shared" si="94"/>
        <v>7</v>
      </c>
    </row>
    <row r="114" spans="1:37" s="255" customFormat="1" ht="19.2" customHeight="1">
      <c r="A114" s="913"/>
      <c r="B114" s="707" t="s">
        <v>166</v>
      </c>
      <c r="C114" s="213"/>
      <c r="D114" s="113" t="s">
        <v>156</v>
      </c>
      <c r="E114" s="72"/>
      <c r="F114" s="73">
        <v>51.06</v>
      </c>
      <c r="G114" s="74">
        <v>1482</v>
      </c>
      <c r="H114" s="75">
        <f t="shared" si="90"/>
        <v>75670.92</v>
      </c>
      <c r="I114" s="705"/>
      <c r="J114" s="76">
        <v>16</v>
      </c>
      <c r="K114" s="74">
        <v>1500</v>
      </c>
      <c r="L114" s="77">
        <v>93.75</v>
      </c>
      <c r="M114" s="715">
        <v>16</v>
      </c>
      <c r="N114" s="74">
        <f t="shared" si="91"/>
        <v>1347.2727272727286</v>
      </c>
      <c r="O114" s="77">
        <f t="shared" si="92"/>
        <v>84.204545454545539</v>
      </c>
      <c r="P114" s="78">
        <f t="shared" si="87"/>
        <v>0</v>
      </c>
      <c r="Q114" s="79">
        <f t="shared" si="88"/>
        <v>-9.5454545454544615</v>
      </c>
      <c r="R114" s="709">
        <f t="shared" si="89"/>
        <v>0.89818181818181908</v>
      </c>
      <c r="S114" s="901"/>
      <c r="T114" s="265">
        <v>0.79097222222222219</v>
      </c>
      <c r="U114" s="265">
        <v>0.83680555555555547</v>
      </c>
      <c r="V114" s="266">
        <v>7</v>
      </c>
      <c r="W114" s="717">
        <f t="shared" si="83"/>
        <v>65.999999999999929</v>
      </c>
      <c r="X114" s="253"/>
      <c r="Y114" s="253"/>
      <c r="Z114" s="254"/>
      <c r="AA114" s="254"/>
      <c r="AB114" s="895"/>
      <c r="AC114" s="895"/>
      <c r="AD114" s="258"/>
      <c r="AE114" s="258">
        <v>1</v>
      </c>
      <c r="AF114" s="78">
        <f t="shared" si="69"/>
        <v>-152.72727272727138</v>
      </c>
      <c r="AG114" s="160">
        <f t="shared" si="70"/>
        <v>0.89818181818181908</v>
      </c>
      <c r="AH114" s="894"/>
      <c r="AJ114" s="405">
        <f t="shared" si="93"/>
        <v>7</v>
      </c>
      <c r="AK114" s="406">
        <f t="shared" si="94"/>
        <v>7</v>
      </c>
    </row>
    <row r="115" spans="1:37" s="255" customFormat="1" ht="19.2" customHeight="1">
      <c r="A115" s="913"/>
      <c r="B115" s="707" t="s">
        <v>166</v>
      </c>
      <c r="C115" s="213"/>
      <c r="D115" s="113" t="s">
        <v>151</v>
      </c>
      <c r="E115" s="114"/>
      <c r="F115" s="73">
        <v>50.49</v>
      </c>
      <c r="G115" s="268">
        <v>1410</v>
      </c>
      <c r="H115" s="75">
        <f t="shared" si="90"/>
        <v>71190.900000000009</v>
      </c>
      <c r="I115" s="705"/>
      <c r="J115" s="76">
        <v>14</v>
      </c>
      <c r="K115" s="74">
        <v>1440</v>
      </c>
      <c r="L115" s="77">
        <v>102.85714285714286</v>
      </c>
      <c r="M115" s="715">
        <v>14</v>
      </c>
      <c r="N115" s="74">
        <f t="shared" si="91"/>
        <v>1364.5161290322594</v>
      </c>
      <c r="O115" s="77">
        <f t="shared" si="92"/>
        <v>97.465437788018534</v>
      </c>
      <c r="P115" s="78">
        <f t="shared" si="87"/>
        <v>0</v>
      </c>
      <c r="Q115" s="79">
        <f t="shared" si="88"/>
        <v>-5.3917050691243276</v>
      </c>
      <c r="R115" s="709">
        <f t="shared" si="89"/>
        <v>0.94758064516129126</v>
      </c>
      <c r="S115" s="901"/>
      <c r="T115" s="265">
        <v>0.85208333333333319</v>
      </c>
      <c r="U115" s="265">
        <v>0.89513888888888871</v>
      </c>
      <c r="V115" s="266">
        <v>22</v>
      </c>
      <c r="W115" s="717">
        <f t="shared" si="83"/>
        <v>61.999999999999943</v>
      </c>
      <c r="X115" s="253">
        <v>0.84097222222222223</v>
      </c>
      <c r="Y115" s="253">
        <v>0.85138888888888886</v>
      </c>
      <c r="Z115" s="254"/>
      <c r="AA115" s="254"/>
      <c r="AB115" s="895"/>
      <c r="AC115" s="895"/>
      <c r="AD115" s="258"/>
      <c r="AE115" s="258"/>
      <c r="AF115" s="78">
        <f t="shared" si="69"/>
        <v>-75.483870967740586</v>
      </c>
      <c r="AG115" s="160">
        <f t="shared" si="70"/>
        <v>0.94758064516129126</v>
      </c>
      <c r="AH115" s="894"/>
      <c r="AJ115" s="405">
        <f t="shared" si="93"/>
        <v>6.0000000000001386</v>
      </c>
      <c r="AK115" s="406">
        <f t="shared" si="94"/>
        <v>6.0000000000001386</v>
      </c>
    </row>
    <row r="116" spans="1:37" s="255" customFormat="1" ht="19.2" customHeight="1">
      <c r="A116" s="913"/>
      <c r="B116" s="707" t="s">
        <v>166</v>
      </c>
      <c r="C116" s="86"/>
      <c r="D116" s="113" t="s">
        <v>155</v>
      </c>
      <c r="E116" s="114"/>
      <c r="F116" s="73">
        <v>54.09</v>
      </c>
      <c r="G116" s="268">
        <v>1305</v>
      </c>
      <c r="H116" s="75">
        <f t="shared" si="90"/>
        <v>70587.450000000012</v>
      </c>
      <c r="I116" s="705"/>
      <c r="J116" s="76">
        <v>19</v>
      </c>
      <c r="K116" s="74">
        <v>1440</v>
      </c>
      <c r="L116" s="77">
        <v>75.78947368421052</v>
      </c>
      <c r="M116" s="715">
        <v>19</v>
      </c>
      <c r="N116" s="74">
        <f t="shared" si="91"/>
        <v>1350.0000000000011</v>
      </c>
      <c r="O116" s="77">
        <f t="shared" si="92"/>
        <v>71.052631578947427</v>
      </c>
      <c r="P116" s="78">
        <f t="shared" si="87"/>
        <v>0</v>
      </c>
      <c r="Q116" s="79">
        <f t="shared" si="88"/>
        <v>-4.7368421052630936</v>
      </c>
      <c r="R116" s="709">
        <f t="shared" si="89"/>
        <v>0.93750000000000089</v>
      </c>
      <c r="S116" s="901"/>
      <c r="T116" s="265">
        <v>0.8999999999999998</v>
      </c>
      <c r="U116" s="265">
        <v>0.94027777777777755</v>
      </c>
      <c r="V116" s="266">
        <v>7</v>
      </c>
      <c r="W116" s="717">
        <f t="shared" si="83"/>
        <v>57.999999999999957</v>
      </c>
      <c r="X116" s="253"/>
      <c r="Y116" s="253"/>
      <c r="Z116" s="254"/>
      <c r="AA116" s="254"/>
      <c r="AB116" s="895"/>
      <c r="AC116" s="895"/>
      <c r="AD116" s="258"/>
      <c r="AE116" s="258"/>
      <c r="AF116" s="78">
        <f t="shared" si="69"/>
        <v>-89.999999999998863</v>
      </c>
      <c r="AG116" s="160">
        <f t="shared" si="70"/>
        <v>0.93750000000000078</v>
      </c>
      <c r="AH116" s="894"/>
      <c r="AJ116" s="405">
        <f t="shared" si="93"/>
        <v>7</v>
      </c>
      <c r="AK116" s="406">
        <f t="shared" si="94"/>
        <v>7</v>
      </c>
    </row>
    <row r="117" spans="1:37" s="255" customFormat="1" ht="19.2" customHeight="1">
      <c r="A117" s="913"/>
      <c r="B117" s="707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705"/>
      <c r="J117" s="76"/>
      <c r="K117" s="74"/>
      <c r="L117" s="77"/>
      <c r="M117" s="715"/>
      <c r="N117" s="74"/>
      <c r="O117" s="77"/>
      <c r="P117" s="78"/>
      <c r="Q117" s="79"/>
      <c r="R117" s="709"/>
      <c r="S117" s="901"/>
      <c r="T117" s="265"/>
      <c r="U117" s="265"/>
      <c r="V117" s="266"/>
      <c r="W117" s="717">
        <f t="shared" si="83"/>
        <v>0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0</v>
      </c>
      <c r="AG117" s="160" t="e">
        <f t="shared" si="70"/>
        <v>#DIV/0!</v>
      </c>
      <c r="AH117" s="894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913"/>
      <c r="B118" s="707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705"/>
      <c r="J118" s="76"/>
      <c r="K118" s="74"/>
      <c r="L118" s="77"/>
      <c r="M118" s="715"/>
      <c r="N118" s="74"/>
      <c r="O118" s="77"/>
      <c r="P118" s="78"/>
      <c r="Q118" s="79"/>
      <c r="R118" s="709"/>
      <c r="S118" s="901"/>
      <c r="T118" s="265"/>
      <c r="U118" s="265"/>
      <c r="V118" s="266"/>
      <c r="W118" s="717">
        <f t="shared" si="83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913"/>
      <c r="B119" s="707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705"/>
      <c r="J119" s="76"/>
      <c r="K119" s="74"/>
      <c r="L119" s="77"/>
      <c r="M119" s="715"/>
      <c r="N119" s="74"/>
      <c r="O119" s="77"/>
      <c r="P119" s="78"/>
      <c r="Q119" s="79"/>
      <c r="R119" s="709"/>
      <c r="S119" s="901"/>
      <c r="T119" s="265"/>
      <c r="U119" s="265"/>
      <c r="V119" s="266"/>
      <c r="W119" s="717">
        <f t="shared" si="83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913"/>
      <c r="B120" s="707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705"/>
      <c r="J120" s="216"/>
      <c r="K120" s="270"/>
      <c r="L120" s="77"/>
      <c r="M120" s="715"/>
      <c r="N120" s="217"/>
      <c r="O120" s="262"/>
      <c r="P120" s="197"/>
      <c r="Q120" s="79"/>
      <c r="R120" s="709"/>
      <c r="S120" s="901"/>
      <c r="T120" s="265"/>
      <c r="U120" s="265"/>
      <c r="V120" s="266"/>
      <c r="W120" s="717">
        <f t="shared" si="83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3"/>
        <v/>
      </c>
      <c r="AK120" s="406" t="str">
        <f t="shared" si="94"/>
        <v/>
      </c>
    </row>
    <row r="121" spans="1:37" ht="19.2" customHeight="1">
      <c r="A121" s="914"/>
      <c r="B121" s="156">
        <v>0</v>
      </c>
      <c r="C121" s="132" t="s">
        <v>1232</v>
      </c>
      <c r="D121" s="271" t="s">
        <v>1215</v>
      </c>
      <c r="E121" s="272"/>
      <c r="F121" s="205"/>
      <c r="G121" s="273"/>
      <c r="H121" s="274"/>
      <c r="I121" s="275"/>
      <c r="J121" s="238">
        <v>15.125</v>
      </c>
      <c r="K121" s="238">
        <v>1620</v>
      </c>
      <c r="L121" s="239">
        <v>113.69285046094257</v>
      </c>
      <c r="M121" s="238">
        <f>AVERAGE(M109:M120)</f>
        <v>15.125</v>
      </c>
      <c r="N121" s="238">
        <f t="shared" ref="N121:O121" si="95">AVERAGE(N109:N120)</f>
        <v>1479.1290703248371</v>
      </c>
      <c r="O121" s="239">
        <f t="shared" si="95"/>
        <v>103.82129761803472</v>
      </c>
      <c r="P121" s="78">
        <f t="shared" ref="P121:P129" si="96">M121-J121</f>
        <v>0</v>
      </c>
      <c r="Q121" s="79">
        <f t="shared" ref="Q121:Q129" si="97">O121-L121</f>
        <v>-9.8715528429078461</v>
      </c>
      <c r="R121" s="209">
        <f t="shared" ref="R121:R129" si="98">O121/L121</f>
        <v>0.9131734950536835</v>
      </c>
      <c r="S121" s="909"/>
      <c r="T121" s="198"/>
      <c r="U121" s="198"/>
      <c r="V121" s="74"/>
      <c r="W121" s="717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1</v>
      </c>
      <c r="AE121" s="139">
        <f>SUM(AE109:AE120)</f>
        <v>1</v>
      </c>
      <c r="AF121" s="78">
        <f>N121-K121</f>
        <v>-140.87092967516287</v>
      </c>
      <c r="AG121" s="160">
        <f>N121/K121</f>
        <v>0.91304263600298585</v>
      </c>
      <c r="AH121" s="894"/>
    </row>
    <row r="122" spans="1:37" ht="19.2" customHeight="1">
      <c r="A122" s="916" t="s">
        <v>1233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1725</v>
      </c>
      <c r="H122" s="75">
        <f t="shared" ref="H122:H132" si="99">F122*G122</f>
        <v>101205.75</v>
      </c>
      <c r="I122" s="707"/>
      <c r="J122" s="76">
        <v>19</v>
      </c>
      <c r="K122" s="74">
        <v>1440</v>
      </c>
      <c r="L122" s="77">
        <v>75.78947368421052</v>
      </c>
      <c r="M122" s="718">
        <v>19</v>
      </c>
      <c r="N122" s="212">
        <f t="shared" ref="N122:N129" si="100">G122/W122*60</f>
        <v>1326.9230769230762</v>
      </c>
      <c r="O122" s="276">
        <f t="shared" ref="O122:O129" si="101">N122/M122</f>
        <v>69.838056680161912</v>
      </c>
      <c r="P122" s="140">
        <f t="shared" si="96"/>
        <v>0</v>
      </c>
      <c r="Q122" s="220">
        <f t="shared" si="97"/>
        <v>-5.9514170040486079</v>
      </c>
      <c r="R122" s="141">
        <f t="shared" si="98"/>
        <v>0.92147435897435859</v>
      </c>
      <c r="S122" s="910">
        <f>R134</f>
        <v>0.95268883868846255</v>
      </c>
      <c r="T122" s="198">
        <v>0.5</v>
      </c>
      <c r="U122" s="198">
        <v>0.5541666666666667</v>
      </c>
      <c r="V122" s="266">
        <v>5</v>
      </c>
      <c r="W122" s="717">
        <f t="shared" si="83"/>
        <v>78.000000000000043</v>
      </c>
      <c r="X122" s="83"/>
      <c r="Y122" s="83"/>
      <c r="Z122" s="84"/>
      <c r="AA122" s="84"/>
      <c r="AB122" s="895"/>
      <c r="AC122" s="895"/>
      <c r="AD122" s="705"/>
      <c r="AE122" s="705"/>
      <c r="AF122" s="78">
        <f t="shared" si="69"/>
        <v>-113.07692307692378</v>
      </c>
      <c r="AG122" s="709">
        <f t="shared" si="70"/>
        <v>0.92147435897435848</v>
      </c>
      <c r="AH122" s="909">
        <f>AG134</f>
        <v>0.95216610789429079</v>
      </c>
      <c r="AJ122" s="62" t="str">
        <f>A122</f>
        <v>綜合二組
(ET-55)</v>
      </c>
      <c r="AK122" s="404">
        <f>AVERAGE(AK123:AK133)</f>
        <v>6.2857142857143051</v>
      </c>
    </row>
    <row r="123" spans="1:37" ht="19.2" customHeight="1">
      <c r="A123" s="916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2373</v>
      </c>
      <c r="H123" s="75">
        <f t="shared" si="99"/>
        <v>141240.96000000002</v>
      </c>
      <c r="I123" s="705"/>
      <c r="J123" s="76">
        <v>21</v>
      </c>
      <c r="K123" s="74">
        <v>1385</v>
      </c>
      <c r="L123" s="77">
        <v>65.952380952380949</v>
      </c>
      <c r="M123" s="715">
        <v>21</v>
      </c>
      <c r="N123" s="85">
        <f t="shared" si="100"/>
        <v>1271.2499999999989</v>
      </c>
      <c r="O123" s="118">
        <f t="shared" si="101"/>
        <v>60.535714285714235</v>
      </c>
      <c r="P123" s="84">
        <f t="shared" si="96"/>
        <v>0</v>
      </c>
      <c r="Q123" s="119">
        <f t="shared" si="97"/>
        <v>-5.416666666666714</v>
      </c>
      <c r="R123" s="706">
        <f t="shared" si="98"/>
        <v>0.91787003610108231</v>
      </c>
      <c r="S123" s="910"/>
      <c r="T123" s="198">
        <v>0.55902777777777779</v>
      </c>
      <c r="U123" s="198">
        <v>0.63680555555555562</v>
      </c>
      <c r="V123" s="266">
        <v>7</v>
      </c>
      <c r="W123" s="717">
        <f t="shared" si="83"/>
        <v>112.00000000000009</v>
      </c>
      <c r="X123" s="83"/>
      <c r="Y123" s="83"/>
      <c r="Z123" s="84"/>
      <c r="AA123" s="84"/>
      <c r="AB123" s="895"/>
      <c r="AC123" s="895"/>
      <c r="AD123" s="705"/>
      <c r="AE123" s="705"/>
      <c r="AF123" s="78">
        <f t="shared" si="69"/>
        <v>-113.75000000000114</v>
      </c>
      <c r="AG123" s="709">
        <f t="shared" si="70"/>
        <v>0.9178700361010822</v>
      </c>
      <c r="AH123" s="910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166</v>
      </c>
      <c r="C124" s="213"/>
      <c r="D124" s="214" t="s">
        <v>142</v>
      </c>
      <c r="E124" s="215"/>
      <c r="F124" s="73">
        <v>56.87</v>
      </c>
      <c r="G124" s="212">
        <v>1293</v>
      </c>
      <c r="H124" s="75">
        <f t="shared" si="99"/>
        <v>73532.91</v>
      </c>
      <c r="I124" s="277"/>
      <c r="J124" s="76">
        <v>18</v>
      </c>
      <c r="K124" s="74">
        <v>1636</v>
      </c>
      <c r="L124" s="77">
        <v>90.888888888888886</v>
      </c>
      <c r="M124" s="718">
        <v>18</v>
      </c>
      <c r="N124" s="212">
        <f t="shared" si="100"/>
        <v>1583.2653061224494</v>
      </c>
      <c r="O124" s="276">
        <f t="shared" si="101"/>
        <v>87.959183673469411</v>
      </c>
      <c r="P124" s="140">
        <f t="shared" si="96"/>
        <v>0</v>
      </c>
      <c r="Q124" s="220">
        <f t="shared" si="97"/>
        <v>-2.9297052154194745</v>
      </c>
      <c r="R124" s="141">
        <f t="shared" si="98"/>
        <v>0.9677660795369496</v>
      </c>
      <c r="S124" s="917"/>
      <c r="T124" s="198">
        <v>0.70833333333333337</v>
      </c>
      <c r="U124" s="198">
        <v>0.74236111111111114</v>
      </c>
      <c r="V124" s="266">
        <v>5</v>
      </c>
      <c r="W124" s="717">
        <f t="shared" si="83"/>
        <v>48.999999999999986</v>
      </c>
      <c r="X124" s="227"/>
      <c r="Y124" s="227"/>
      <c r="Z124" s="84"/>
      <c r="AA124" s="84"/>
      <c r="AB124" s="895"/>
      <c r="AC124" s="895"/>
      <c r="AD124" s="705">
        <v>1</v>
      </c>
      <c r="AE124" s="705"/>
      <c r="AF124" s="140">
        <f t="shared" si="69"/>
        <v>-52.734693877550626</v>
      </c>
      <c r="AG124" s="141">
        <f t="shared" si="70"/>
        <v>0.96776607953694949</v>
      </c>
      <c r="AH124" s="910"/>
      <c r="AJ124" s="405">
        <f t="shared" si="102"/>
        <v>5</v>
      </c>
      <c r="AK124" s="406">
        <f t="shared" ref="AK124:AK133" si="103">IF(AJ124&gt;4,AJ124,"")</f>
        <v>5</v>
      </c>
    </row>
    <row r="125" spans="1:37" ht="19.2" customHeight="1">
      <c r="A125" s="916"/>
      <c r="B125" s="168" t="s">
        <v>166</v>
      </c>
      <c r="C125" s="127"/>
      <c r="D125" s="71" t="s">
        <v>144</v>
      </c>
      <c r="E125" s="72"/>
      <c r="F125" s="73">
        <v>57.3</v>
      </c>
      <c r="G125" s="74">
        <v>977</v>
      </c>
      <c r="H125" s="75">
        <f t="shared" si="99"/>
        <v>55982.1</v>
      </c>
      <c r="I125" s="707"/>
      <c r="J125" s="76">
        <v>19</v>
      </c>
      <c r="K125" s="74">
        <v>1440</v>
      </c>
      <c r="L125" s="77">
        <v>75.78947368421052</v>
      </c>
      <c r="M125" s="718">
        <v>19</v>
      </c>
      <c r="N125" s="85">
        <f t="shared" si="100"/>
        <v>1363.2558139534881</v>
      </c>
      <c r="O125" s="118">
        <f t="shared" si="101"/>
        <v>71.750305997552005</v>
      </c>
      <c r="P125" s="84">
        <f t="shared" si="96"/>
        <v>0</v>
      </c>
      <c r="Q125" s="119">
        <f t="shared" si="97"/>
        <v>-4.0391676866585158</v>
      </c>
      <c r="R125" s="706">
        <f t="shared" si="98"/>
        <v>0.94670542635658905</v>
      </c>
      <c r="S125" s="917"/>
      <c r="T125" s="198">
        <v>0.74791666666666667</v>
      </c>
      <c r="U125" s="198">
        <v>0.77777777777777779</v>
      </c>
      <c r="V125" s="266">
        <v>7</v>
      </c>
      <c r="W125" s="717">
        <f t="shared" si="83"/>
        <v>43.000000000000007</v>
      </c>
      <c r="X125" s="93"/>
      <c r="Y125" s="93"/>
      <c r="Z125" s="84"/>
      <c r="AA125" s="84"/>
      <c r="AB125" s="895"/>
      <c r="AC125" s="895"/>
      <c r="AD125" s="705"/>
      <c r="AE125" s="705"/>
      <c r="AF125" s="78">
        <f t="shared" si="69"/>
        <v>-76.744186046511913</v>
      </c>
      <c r="AG125" s="709">
        <f t="shared" si="70"/>
        <v>0.94670542635658894</v>
      </c>
      <c r="AH125" s="911"/>
      <c r="AJ125" s="405">
        <f t="shared" si="102"/>
        <v>7</v>
      </c>
      <c r="AK125" s="406">
        <f t="shared" si="103"/>
        <v>7</v>
      </c>
    </row>
    <row r="126" spans="1:37" ht="19.2" customHeight="1">
      <c r="A126" s="916"/>
      <c r="B126" s="168" t="s">
        <v>166</v>
      </c>
      <c r="C126" s="705"/>
      <c r="D126" s="278" t="s">
        <v>143</v>
      </c>
      <c r="E126" s="215"/>
      <c r="F126" s="73">
        <v>50.67</v>
      </c>
      <c r="G126" s="85">
        <v>1592</v>
      </c>
      <c r="H126" s="75">
        <f t="shared" si="99"/>
        <v>80666.64</v>
      </c>
      <c r="I126" s="705"/>
      <c r="J126" s="76">
        <v>18</v>
      </c>
      <c r="K126" s="74">
        <v>1500</v>
      </c>
      <c r="L126" s="77">
        <v>83.333333333333329</v>
      </c>
      <c r="M126" s="715">
        <v>18</v>
      </c>
      <c r="N126" s="212">
        <f t="shared" si="100"/>
        <v>1447.2727272727288</v>
      </c>
      <c r="O126" s="276">
        <f t="shared" si="101"/>
        <v>80.404040404040487</v>
      </c>
      <c r="P126" s="140">
        <f t="shared" si="96"/>
        <v>0</v>
      </c>
      <c r="Q126" s="220">
        <f t="shared" si="97"/>
        <v>-2.929292929292842</v>
      </c>
      <c r="R126" s="141">
        <f t="shared" si="98"/>
        <v>0.96484848484848584</v>
      </c>
      <c r="S126" s="917"/>
      <c r="T126" s="198">
        <v>0.78263888888888899</v>
      </c>
      <c r="U126" s="198">
        <v>0.82847222222222228</v>
      </c>
      <c r="V126" s="266">
        <v>6</v>
      </c>
      <c r="W126" s="717">
        <f t="shared" si="83"/>
        <v>65.999999999999929</v>
      </c>
      <c r="X126" s="93"/>
      <c r="Y126" s="93"/>
      <c r="Z126" s="84"/>
      <c r="AA126" s="84"/>
      <c r="AB126" s="895"/>
      <c r="AC126" s="895"/>
      <c r="AD126" s="705"/>
      <c r="AE126" s="705"/>
      <c r="AF126" s="140">
        <f t="shared" si="69"/>
        <v>-52.727272727271156</v>
      </c>
      <c r="AG126" s="141">
        <f t="shared" si="70"/>
        <v>0.96484848484848584</v>
      </c>
      <c r="AH126" s="911"/>
      <c r="AJ126" s="405">
        <f t="shared" si="102"/>
        <v>6</v>
      </c>
      <c r="AK126" s="406">
        <f t="shared" si="103"/>
        <v>6</v>
      </c>
    </row>
    <row r="127" spans="1:37" ht="19.2" customHeight="1">
      <c r="A127" s="916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1482</v>
      </c>
      <c r="H127" s="75">
        <f t="shared" si="99"/>
        <v>84162.78</v>
      </c>
      <c r="I127" s="258"/>
      <c r="J127" s="76">
        <v>18</v>
      </c>
      <c r="K127" s="74">
        <v>1636</v>
      </c>
      <c r="L127" s="77">
        <v>90.888888888888886</v>
      </c>
      <c r="M127" s="718">
        <v>18</v>
      </c>
      <c r="N127" s="85">
        <f t="shared" si="100"/>
        <v>1616.7272727272739</v>
      </c>
      <c r="O127" s="118">
        <f t="shared" si="101"/>
        <v>89.818181818181884</v>
      </c>
      <c r="P127" s="84">
        <f t="shared" si="96"/>
        <v>0</v>
      </c>
      <c r="Q127" s="119">
        <f t="shared" si="97"/>
        <v>-1.0707070707070017</v>
      </c>
      <c r="R127" s="706">
        <f t="shared" si="98"/>
        <v>0.98821960435652445</v>
      </c>
      <c r="S127" s="917"/>
      <c r="T127" s="198">
        <v>0.83333333333333337</v>
      </c>
      <c r="U127" s="198">
        <v>0.87152777777777779</v>
      </c>
      <c r="V127" s="707">
        <v>7</v>
      </c>
      <c r="W127" s="717">
        <f t="shared" si="83"/>
        <v>54.999999999999964</v>
      </c>
      <c r="X127" s="93"/>
      <c r="Y127" s="93"/>
      <c r="Z127" s="84"/>
      <c r="AA127" s="84"/>
      <c r="AB127" s="895"/>
      <c r="AC127" s="895"/>
      <c r="AD127" s="705"/>
      <c r="AE127" s="705"/>
      <c r="AF127" s="140">
        <f t="shared" si="69"/>
        <v>-19.272727272726115</v>
      </c>
      <c r="AG127" s="141">
        <f t="shared" si="70"/>
        <v>0.98821960435652434</v>
      </c>
      <c r="AH127" s="911"/>
      <c r="AJ127" s="405">
        <f t="shared" si="102"/>
        <v>7</v>
      </c>
      <c r="AK127" s="406">
        <f t="shared" si="103"/>
        <v>7</v>
      </c>
    </row>
    <row r="128" spans="1:37" ht="19.2" customHeight="1">
      <c r="A128" s="916"/>
      <c r="B128" s="168" t="s">
        <v>166</v>
      </c>
      <c r="C128" s="190"/>
      <c r="D128" s="88" t="s">
        <v>941</v>
      </c>
      <c r="E128" s="114"/>
      <c r="F128" s="73">
        <v>57.3</v>
      </c>
      <c r="G128" s="85">
        <v>1363</v>
      </c>
      <c r="H128" s="75">
        <f t="shared" si="99"/>
        <v>78099.899999999994</v>
      </c>
      <c r="I128" s="705"/>
      <c r="J128" s="76">
        <v>16</v>
      </c>
      <c r="K128" s="74">
        <v>1636</v>
      </c>
      <c r="L128" s="77">
        <v>102.25</v>
      </c>
      <c r="M128" s="715">
        <v>16</v>
      </c>
      <c r="N128" s="212">
        <f t="shared" si="100"/>
        <v>1543.0188679245291</v>
      </c>
      <c r="O128" s="276">
        <f t="shared" si="101"/>
        <v>96.438679245283069</v>
      </c>
      <c r="P128" s="140">
        <f t="shared" si="96"/>
        <v>0</v>
      </c>
      <c r="Q128" s="220">
        <f t="shared" si="97"/>
        <v>-5.811320754716931</v>
      </c>
      <c r="R128" s="141">
        <f t="shared" si="98"/>
        <v>0.94316556719103251</v>
      </c>
      <c r="S128" s="917"/>
      <c r="T128" s="198">
        <v>0.88680555555555551</v>
      </c>
      <c r="U128" s="198">
        <v>0.92361111111111105</v>
      </c>
      <c r="V128" s="707">
        <v>22</v>
      </c>
      <c r="W128" s="717">
        <f t="shared" si="83"/>
        <v>52.999999999999972</v>
      </c>
      <c r="X128" s="93">
        <v>0.87638888888888899</v>
      </c>
      <c r="Y128" s="93">
        <v>0.88611111111111107</v>
      </c>
      <c r="Z128" s="84"/>
      <c r="AA128" s="84"/>
      <c r="AB128" s="895"/>
      <c r="AC128" s="895"/>
      <c r="AD128" s="705"/>
      <c r="AE128" s="705"/>
      <c r="AF128" s="78">
        <f t="shared" si="69"/>
        <v>-92.981132075470896</v>
      </c>
      <c r="AG128" s="709">
        <f t="shared" si="70"/>
        <v>0.94316556719103251</v>
      </c>
      <c r="AH128" s="911"/>
      <c r="AJ128" s="405">
        <f t="shared" si="102"/>
        <v>7.000000000000135</v>
      </c>
      <c r="AK128" s="406">
        <f t="shared" si="103"/>
        <v>7.000000000000135</v>
      </c>
    </row>
    <row r="129" spans="1:37" ht="19.2" customHeight="1">
      <c r="A129" s="916"/>
      <c r="B129" s="168" t="s">
        <v>166</v>
      </c>
      <c r="C129" s="190"/>
      <c r="D129" s="88" t="s">
        <v>190</v>
      </c>
      <c r="E129" s="90"/>
      <c r="F129" s="73">
        <v>47.6</v>
      </c>
      <c r="G129" s="85">
        <v>2211</v>
      </c>
      <c r="H129" s="75">
        <f t="shared" si="99"/>
        <v>105243.6</v>
      </c>
      <c r="I129" s="705"/>
      <c r="J129" s="76">
        <v>21</v>
      </c>
      <c r="K129" s="74">
        <v>1440</v>
      </c>
      <c r="L129" s="77">
        <v>68.571428571428569</v>
      </c>
      <c r="M129" s="718">
        <v>21</v>
      </c>
      <c r="N129" s="85">
        <f t="shared" si="100"/>
        <v>1381.8750000000005</v>
      </c>
      <c r="O129" s="118">
        <f t="shared" si="101"/>
        <v>65.803571428571445</v>
      </c>
      <c r="P129" s="84">
        <f t="shared" si="96"/>
        <v>0</v>
      </c>
      <c r="Q129" s="119">
        <f t="shared" si="97"/>
        <v>-2.7678571428571246</v>
      </c>
      <c r="R129" s="706">
        <f t="shared" si="98"/>
        <v>0.95963541666666696</v>
      </c>
      <c r="S129" s="917"/>
      <c r="T129" s="198">
        <v>0.92708333333333326</v>
      </c>
      <c r="U129" s="198">
        <v>0.99374999999999991</v>
      </c>
      <c r="V129" s="707">
        <v>5</v>
      </c>
      <c r="W129" s="717">
        <f t="shared" si="83"/>
        <v>95.999999999999972</v>
      </c>
      <c r="X129" s="93"/>
      <c r="Y129" s="93"/>
      <c r="Z129" s="84"/>
      <c r="AA129" s="84"/>
      <c r="AB129" s="895"/>
      <c r="AC129" s="895"/>
      <c r="AD129" s="705"/>
      <c r="AE129" s="705"/>
      <c r="AF129" s="140">
        <f t="shared" si="69"/>
        <v>-58.124999999999545</v>
      </c>
      <c r="AG129" s="141">
        <f t="shared" si="70"/>
        <v>0.95963541666666696</v>
      </c>
      <c r="AH129" s="911"/>
      <c r="AJ129" s="405">
        <f t="shared" si="102"/>
        <v>5</v>
      </c>
      <c r="AK129" s="406">
        <f t="shared" si="103"/>
        <v>5</v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705"/>
      <c r="J130" s="76"/>
      <c r="K130" s="74"/>
      <c r="L130" s="77"/>
      <c r="M130" s="129"/>
      <c r="N130" s="85"/>
      <c r="O130" s="118"/>
      <c r="P130" s="84"/>
      <c r="Q130" s="119"/>
      <c r="R130" s="706"/>
      <c r="S130" s="917"/>
      <c r="T130" s="198"/>
      <c r="U130" s="198"/>
      <c r="V130" s="707"/>
      <c r="W130" s="717">
        <f t="shared" si="83"/>
        <v>0</v>
      </c>
      <c r="X130" s="93"/>
      <c r="Y130" s="93"/>
      <c r="Z130" s="84"/>
      <c r="AA130" s="84"/>
      <c r="AB130" s="895"/>
      <c r="AC130" s="895"/>
      <c r="AD130" s="705"/>
      <c r="AE130" s="705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707"/>
      <c r="W131" s="717">
        <f t="shared" si="83"/>
        <v>0</v>
      </c>
      <c r="X131" s="93"/>
      <c r="Y131" s="93"/>
      <c r="Z131" s="84"/>
      <c r="AA131" s="84"/>
      <c r="AB131" s="895"/>
      <c r="AC131" s="895"/>
      <c r="AD131" s="705"/>
      <c r="AE131" s="705"/>
      <c r="AF131" s="78">
        <f t="shared" si="69"/>
        <v>0</v>
      </c>
      <c r="AG131" s="709" t="e">
        <f t="shared" si="70"/>
        <v>#DIV/0!</v>
      </c>
      <c r="AH131" s="911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705"/>
      <c r="J132" s="129"/>
      <c r="K132" s="85"/>
      <c r="L132" s="118"/>
      <c r="M132" s="715"/>
      <c r="N132" s="85"/>
      <c r="O132" s="118"/>
      <c r="P132" s="84"/>
      <c r="Q132" s="119"/>
      <c r="R132" s="706"/>
      <c r="S132" s="917"/>
      <c r="T132" s="198"/>
      <c r="U132" s="198"/>
      <c r="V132" s="707"/>
      <c r="W132" s="717">
        <f t="shared" si="83"/>
        <v>0</v>
      </c>
      <c r="X132" s="93"/>
      <c r="Y132" s="93"/>
      <c r="Z132" s="84"/>
      <c r="AA132" s="84"/>
      <c r="AB132" s="895"/>
      <c r="AC132" s="895"/>
      <c r="AD132" s="705"/>
      <c r="AE132" s="705"/>
      <c r="AF132" s="104"/>
      <c r="AG132" s="710"/>
      <c r="AH132" s="911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705"/>
      <c r="J133" s="129"/>
      <c r="K133" s="85"/>
      <c r="L133" s="118"/>
      <c r="M133" s="715"/>
      <c r="N133" s="85"/>
      <c r="O133" s="118"/>
      <c r="P133" s="84"/>
      <c r="Q133" s="119"/>
      <c r="R133" s="706"/>
      <c r="S133" s="917"/>
      <c r="T133" s="198"/>
      <c r="U133" s="198"/>
      <c r="V133" s="707"/>
      <c r="W133" s="282">
        <f t="shared" si="83"/>
        <v>0</v>
      </c>
      <c r="X133" s="93"/>
      <c r="Y133" s="93"/>
      <c r="Z133" s="84"/>
      <c r="AA133" s="84"/>
      <c r="AB133" s="895"/>
      <c r="AC133" s="895"/>
      <c r="AD133" s="705"/>
      <c r="AE133" s="705"/>
      <c r="AF133" s="104"/>
      <c r="AG133" s="710"/>
      <c r="AH133" s="911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916"/>
      <c r="B134" s="203">
        <v>0</v>
      </c>
      <c r="C134" s="132" t="s">
        <v>1234</v>
      </c>
      <c r="D134" s="891" t="s">
        <v>1215</v>
      </c>
      <c r="E134" s="891"/>
      <c r="F134" s="222"/>
      <c r="G134" s="103"/>
      <c r="H134" s="134"/>
      <c r="I134" s="283"/>
      <c r="J134" s="284">
        <v>18.75</v>
      </c>
      <c r="K134" s="284">
        <v>1514.125</v>
      </c>
      <c r="L134" s="285">
        <v>81.682983500417706</v>
      </c>
      <c r="M134" s="284">
        <f t="shared" ref="M134:O134" si="104">AVERAGE(M122:M133)</f>
        <v>18.75</v>
      </c>
      <c r="N134" s="284">
        <f t="shared" si="104"/>
        <v>1441.698508115443</v>
      </c>
      <c r="O134" s="285">
        <f t="shared" si="104"/>
        <v>77.818466691621794</v>
      </c>
      <c r="P134" s="81">
        <f t="shared" ref="P134:P143" si="105">M134-J134</f>
        <v>0</v>
      </c>
      <c r="Q134" s="178">
        <f t="shared" ref="Q134:Q143" si="106">O134-L134</f>
        <v>-3.8645168087959121</v>
      </c>
      <c r="R134" s="286">
        <f t="shared" ref="R134:R143" si="107">O134/L134</f>
        <v>0.95268883868846255</v>
      </c>
      <c r="S134" s="910"/>
      <c r="T134" s="198"/>
      <c r="U134" s="198"/>
      <c r="V134" s="707"/>
      <c r="W134" s="707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1</v>
      </c>
      <c r="AE134" s="139">
        <f>SUM(AE122:AE133)</f>
        <v>0</v>
      </c>
      <c r="AF134" s="78">
        <f t="shared" si="69"/>
        <v>-72.426491884556981</v>
      </c>
      <c r="AG134" s="709">
        <f t="shared" si="70"/>
        <v>0.95216610789429079</v>
      </c>
      <c r="AH134" s="911"/>
    </row>
    <row r="135" spans="1:37" ht="19.2" customHeight="1">
      <c r="A135" s="897" t="s">
        <v>1235</v>
      </c>
      <c r="B135" s="707" t="s">
        <v>166</v>
      </c>
      <c r="C135" s="705"/>
      <c r="D135" s="113" t="s">
        <v>120</v>
      </c>
      <c r="E135" s="114"/>
      <c r="F135" s="73">
        <v>54.09</v>
      </c>
      <c r="G135" s="85">
        <v>1795.2</v>
      </c>
      <c r="H135" s="287">
        <f t="shared" ref="H135:H146" si="108">F135*G135</f>
        <v>97102.368000000002</v>
      </c>
      <c r="I135" s="705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9">G135/W135*60</f>
        <v>1297.7349397590358</v>
      </c>
      <c r="O135" s="149">
        <f t="shared" ref="O135:O143" si="110">N135/M135</f>
        <v>81.108433734939737</v>
      </c>
      <c r="P135" s="84">
        <f t="shared" si="105"/>
        <v>0</v>
      </c>
      <c r="Q135" s="119">
        <f t="shared" si="106"/>
        <v>-12.641566265060263</v>
      </c>
      <c r="R135" s="706">
        <f t="shared" si="107"/>
        <v>0.86515662650602387</v>
      </c>
      <c r="S135" s="901">
        <f>R147</f>
        <v>0.92181749759365428</v>
      </c>
      <c r="T135" s="288">
        <v>0.5</v>
      </c>
      <c r="U135" s="198">
        <v>0.55763888888888891</v>
      </c>
      <c r="V135" s="153">
        <v>5</v>
      </c>
      <c r="W135" s="289">
        <f t="shared" ref="W135:W147" si="111">(U135-T135)*24*60</f>
        <v>83.000000000000028</v>
      </c>
      <c r="X135" s="83"/>
      <c r="Y135" s="83"/>
      <c r="Z135" s="84"/>
      <c r="AA135" s="84"/>
      <c r="AB135" s="895"/>
      <c r="AC135" s="895"/>
      <c r="AD135" s="705"/>
      <c r="AE135" s="705"/>
      <c r="AF135" s="150">
        <f t="shared" si="69"/>
        <v>-202.2650602409642</v>
      </c>
      <c r="AG135" s="155">
        <f t="shared" si="70"/>
        <v>0.86515662650602387</v>
      </c>
      <c r="AH135" s="894">
        <f>AG147</f>
        <v>0.92326898207075936</v>
      </c>
      <c r="AJ135" s="62" t="str">
        <f>A135</f>
        <v>綜合三組
(ET-55)</v>
      </c>
      <c r="AK135" s="404">
        <f>AVERAGE(AK136:AK146)</f>
        <v>6.2499999999999751</v>
      </c>
    </row>
    <row r="136" spans="1:37" ht="19.2" customHeight="1">
      <c r="A136" s="898"/>
      <c r="B136" s="707" t="s">
        <v>166</v>
      </c>
      <c r="C136" s="705"/>
      <c r="D136" s="113" t="s">
        <v>196</v>
      </c>
      <c r="E136" s="114"/>
      <c r="F136" s="73">
        <v>57.3</v>
      </c>
      <c r="G136" s="85">
        <v>826</v>
      </c>
      <c r="H136" s="116">
        <f t="shared" si="108"/>
        <v>47329.799999999996</v>
      </c>
      <c r="I136" s="705"/>
      <c r="J136" s="76">
        <v>19</v>
      </c>
      <c r="K136" s="85">
        <v>1440</v>
      </c>
      <c r="L136" s="118">
        <v>75.78947368421052</v>
      </c>
      <c r="M136" s="715">
        <v>19</v>
      </c>
      <c r="N136" s="85">
        <f t="shared" si="109"/>
        <v>1304.2105263157887</v>
      </c>
      <c r="O136" s="118">
        <f t="shared" si="110"/>
        <v>68.642659279778357</v>
      </c>
      <c r="P136" s="84">
        <f t="shared" si="105"/>
        <v>0</v>
      </c>
      <c r="Q136" s="119">
        <f t="shared" si="106"/>
        <v>-7.1468144044321633</v>
      </c>
      <c r="R136" s="706">
        <f t="shared" si="107"/>
        <v>0.90570175438596445</v>
      </c>
      <c r="S136" s="901"/>
      <c r="T136" s="288">
        <v>0.5625</v>
      </c>
      <c r="U136" s="198">
        <v>0.58888888888888891</v>
      </c>
      <c r="V136" s="153">
        <v>7</v>
      </c>
      <c r="W136" s="289">
        <f t="shared" si="111"/>
        <v>38.000000000000028</v>
      </c>
      <c r="X136" s="83"/>
      <c r="Y136" s="83"/>
      <c r="Z136" s="84"/>
      <c r="AA136" s="84"/>
      <c r="AB136" s="895"/>
      <c r="AC136" s="895"/>
      <c r="AD136" s="705"/>
      <c r="AE136" s="705"/>
      <c r="AF136" s="78">
        <f t="shared" si="69"/>
        <v>-135.78947368421132</v>
      </c>
      <c r="AG136" s="160">
        <f t="shared" si="70"/>
        <v>0.90570175438596434</v>
      </c>
      <c r="AH136" s="894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707" t="s">
        <v>166</v>
      </c>
      <c r="C137" s="705"/>
      <c r="D137" s="113" t="s">
        <v>146</v>
      </c>
      <c r="E137" s="114"/>
      <c r="F137" s="73">
        <v>53.27</v>
      </c>
      <c r="G137" s="246">
        <v>1306</v>
      </c>
      <c r="H137" s="116">
        <f t="shared" si="108"/>
        <v>69570.62000000001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1284.5901639344274</v>
      </c>
      <c r="O137" s="149">
        <f t="shared" si="110"/>
        <v>80.286885245901715</v>
      </c>
      <c r="P137" s="84">
        <f t="shared" si="105"/>
        <v>0</v>
      </c>
      <c r="Q137" s="119">
        <f t="shared" si="106"/>
        <v>-13.463114754098285</v>
      </c>
      <c r="R137" s="706">
        <f t="shared" si="107"/>
        <v>0.85639344262295158</v>
      </c>
      <c r="S137" s="901"/>
      <c r="T137" s="198">
        <v>0.60416666666666663</v>
      </c>
      <c r="U137" s="198">
        <v>0.6465277777777777</v>
      </c>
      <c r="V137" s="290">
        <v>22</v>
      </c>
      <c r="W137" s="289">
        <f t="shared" si="111"/>
        <v>60.999999999999943</v>
      </c>
      <c r="X137" s="83">
        <v>0.59305555555555556</v>
      </c>
      <c r="Y137" s="83">
        <v>0.60277777777777775</v>
      </c>
      <c r="Z137" s="84"/>
      <c r="AA137" s="84"/>
      <c r="AB137" s="895"/>
      <c r="AC137" s="895"/>
      <c r="AD137" s="705">
        <v>1</v>
      </c>
      <c r="AE137" s="705"/>
      <c r="AF137" s="78">
        <f t="shared" si="69"/>
        <v>-215.40983606557256</v>
      </c>
      <c r="AG137" s="160">
        <f t="shared" si="70"/>
        <v>0.85639344262295158</v>
      </c>
      <c r="AH137" s="894"/>
      <c r="AJ137" s="405">
        <f t="shared" si="112"/>
        <v>5.9999999999999787</v>
      </c>
      <c r="AK137" s="406">
        <f t="shared" ref="AK137:AK146" si="113">IF(AJ137&gt;4,AJ137,"")</f>
        <v>5.9999999999999787</v>
      </c>
    </row>
    <row r="138" spans="1:37" ht="19.2" customHeight="1">
      <c r="A138" s="898"/>
      <c r="B138" s="707" t="s">
        <v>166</v>
      </c>
      <c r="C138" s="260"/>
      <c r="D138" s="113" t="s">
        <v>145</v>
      </c>
      <c r="E138" s="114"/>
      <c r="F138" s="73">
        <v>50.67</v>
      </c>
      <c r="G138" s="85">
        <v>1244</v>
      </c>
      <c r="H138" s="116">
        <f t="shared" si="108"/>
        <v>63033.48</v>
      </c>
      <c r="I138" s="705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1309.4736842105274</v>
      </c>
      <c r="O138" s="118">
        <f t="shared" si="110"/>
        <v>72.74853801169597</v>
      </c>
      <c r="P138" s="84">
        <f t="shared" si="105"/>
        <v>0</v>
      </c>
      <c r="Q138" s="119">
        <f t="shared" si="106"/>
        <v>-10.584795321637358</v>
      </c>
      <c r="R138" s="706">
        <f t="shared" si="107"/>
        <v>0.87298245614035175</v>
      </c>
      <c r="S138" s="901"/>
      <c r="T138" s="198">
        <v>0.6513888888888888</v>
      </c>
      <c r="U138" s="198">
        <v>0.6909722222222221</v>
      </c>
      <c r="V138" s="290">
        <v>7</v>
      </c>
      <c r="W138" s="289">
        <f t="shared" si="111"/>
        <v>56.999999999999957</v>
      </c>
      <c r="X138" s="83"/>
      <c r="Y138" s="83"/>
      <c r="Z138" s="84"/>
      <c r="AA138" s="84"/>
      <c r="AB138" s="895"/>
      <c r="AC138" s="895"/>
      <c r="AD138" s="705"/>
      <c r="AE138" s="705"/>
      <c r="AF138" s="78">
        <f t="shared" si="69"/>
        <v>-190.52631578947262</v>
      </c>
      <c r="AG138" s="160">
        <f t="shared" si="70"/>
        <v>0.87298245614035164</v>
      </c>
      <c r="AH138" s="894"/>
      <c r="AJ138" s="405">
        <f t="shared" si="112"/>
        <v>7</v>
      </c>
      <c r="AK138" s="406">
        <f t="shared" si="113"/>
        <v>7</v>
      </c>
    </row>
    <row r="139" spans="1:37" ht="19.2" customHeight="1">
      <c r="A139" s="898"/>
      <c r="B139" s="707" t="s">
        <v>166</v>
      </c>
      <c r="C139" s="713"/>
      <c r="D139" s="71" t="s">
        <v>148</v>
      </c>
      <c r="E139" s="72"/>
      <c r="F139" s="73">
        <v>50.98</v>
      </c>
      <c r="G139" s="85">
        <v>1784</v>
      </c>
      <c r="H139" s="116">
        <f t="shared" si="108"/>
        <v>90948.319999999992</v>
      </c>
      <c r="I139" s="70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1372.3076923076915</v>
      </c>
      <c r="O139" s="149">
        <f t="shared" si="110"/>
        <v>68.615384615384571</v>
      </c>
      <c r="P139" s="84">
        <f t="shared" si="105"/>
        <v>0</v>
      </c>
      <c r="Q139" s="119">
        <f t="shared" si="106"/>
        <v>-3.3846153846154294</v>
      </c>
      <c r="R139" s="706">
        <f t="shared" si="107"/>
        <v>0.95299145299145238</v>
      </c>
      <c r="S139" s="901"/>
      <c r="T139" s="198">
        <v>0.70833333333333337</v>
      </c>
      <c r="U139" s="198">
        <v>0.76250000000000007</v>
      </c>
      <c r="V139" s="291">
        <v>5</v>
      </c>
      <c r="W139" s="289">
        <f t="shared" si="111"/>
        <v>78.000000000000043</v>
      </c>
      <c r="X139" s="83"/>
      <c r="Y139" s="83"/>
      <c r="Z139" s="84"/>
      <c r="AA139" s="84"/>
      <c r="AB139" s="895"/>
      <c r="AC139" s="895"/>
      <c r="AD139" s="705">
        <v>1</v>
      </c>
      <c r="AE139" s="705"/>
      <c r="AF139" s="78">
        <f t="shared" si="69"/>
        <v>-67.692307692308532</v>
      </c>
      <c r="AG139" s="160">
        <f t="shared" si="70"/>
        <v>0.95299145299145238</v>
      </c>
      <c r="AH139" s="894"/>
      <c r="AJ139" s="405">
        <f t="shared" si="112"/>
        <v>5</v>
      </c>
      <c r="AK139" s="406">
        <f>IF(AJ139&gt;4,AJ139,"")</f>
        <v>5</v>
      </c>
    </row>
    <row r="140" spans="1:37" ht="19.2" customHeight="1">
      <c r="A140" s="899"/>
      <c r="B140" s="707" t="s">
        <v>166</v>
      </c>
      <c r="C140" s="713"/>
      <c r="D140" s="292" t="s">
        <v>149</v>
      </c>
      <c r="E140" s="114"/>
      <c r="F140" s="73">
        <v>50.92</v>
      </c>
      <c r="G140" s="85">
        <v>1869</v>
      </c>
      <c r="H140" s="116">
        <f t="shared" si="108"/>
        <v>95169.48</v>
      </c>
      <c r="I140" s="705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1419.4936708860751</v>
      </c>
      <c r="O140" s="149">
        <f t="shared" si="110"/>
        <v>74.71019320453027</v>
      </c>
      <c r="P140" s="84">
        <f t="shared" si="105"/>
        <v>0</v>
      </c>
      <c r="Q140" s="119">
        <f t="shared" si="106"/>
        <v>-1.07928047968025</v>
      </c>
      <c r="R140" s="706">
        <f t="shared" si="107"/>
        <v>0.98575949367088556</v>
      </c>
      <c r="S140" s="902"/>
      <c r="T140" s="232">
        <v>0.76666666666666672</v>
      </c>
      <c r="U140" s="293">
        <v>0.82152777777777786</v>
      </c>
      <c r="V140" s="294">
        <v>6</v>
      </c>
      <c r="W140" s="289">
        <f t="shared" si="111"/>
        <v>79.000000000000043</v>
      </c>
      <c r="X140" s="83"/>
      <c r="Y140" s="83"/>
      <c r="Z140" s="84"/>
      <c r="AA140" s="84"/>
      <c r="AB140" s="895"/>
      <c r="AC140" s="895"/>
      <c r="AD140" s="705"/>
      <c r="AE140" s="705"/>
      <c r="AF140" s="78">
        <f t="shared" si="69"/>
        <v>-20.506329113924949</v>
      </c>
      <c r="AG140" s="160">
        <f t="shared" si="70"/>
        <v>0.98575949367088544</v>
      </c>
      <c r="AH140" s="894"/>
      <c r="AJ140" s="405">
        <f t="shared" si="112"/>
        <v>6</v>
      </c>
      <c r="AK140" s="406">
        <f t="shared" si="113"/>
        <v>6</v>
      </c>
    </row>
    <row r="141" spans="1:37" ht="19.2" customHeight="1">
      <c r="A141" s="899"/>
      <c r="B141" s="707" t="s">
        <v>166</v>
      </c>
      <c r="C141" s="713"/>
      <c r="D141" s="71" t="s">
        <v>137</v>
      </c>
      <c r="E141" s="295"/>
      <c r="F141" s="73">
        <v>56.43</v>
      </c>
      <c r="G141" s="85">
        <v>1086</v>
      </c>
      <c r="H141" s="116">
        <f t="shared" si="108"/>
        <v>61282.98</v>
      </c>
      <c r="I141" s="705"/>
      <c r="J141" s="76">
        <v>16</v>
      </c>
      <c r="K141" s="74">
        <v>1500</v>
      </c>
      <c r="L141" s="77">
        <v>93.75</v>
      </c>
      <c r="M141" s="267">
        <v>16</v>
      </c>
      <c r="N141" s="85">
        <f t="shared" si="109"/>
        <v>1416.5217391304348</v>
      </c>
      <c r="O141" s="118">
        <f t="shared" si="110"/>
        <v>88.532608695652172</v>
      </c>
      <c r="P141" s="84">
        <f t="shared" si="105"/>
        <v>0</v>
      </c>
      <c r="Q141" s="119">
        <f t="shared" si="106"/>
        <v>-5.2173913043478279</v>
      </c>
      <c r="R141" s="706">
        <f t="shared" si="107"/>
        <v>0.94434782608695655</v>
      </c>
      <c r="S141" s="902"/>
      <c r="T141" s="232">
        <v>0.82638888888888895</v>
      </c>
      <c r="U141" s="293">
        <v>0.85833333333333339</v>
      </c>
      <c r="V141" s="86">
        <v>7</v>
      </c>
      <c r="W141" s="289">
        <f t="shared" si="111"/>
        <v>46</v>
      </c>
      <c r="X141" s="83"/>
      <c r="Y141" s="83"/>
      <c r="Z141" s="84"/>
      <c r="AA141" s="84"/>
      <c r="AB141" s="895"/>
      <c r="AC141" s="895"/>
      <c r="AD141" s="705"/>
      <c r="AE141" s="705"/>
      <c r="AF141" s="78">
        <f t="shared" si="69"/>
        <v>-83.478260869565247</v>
      </c>
      <c r="AG141" s="160">
        <f t="shared" si="70"/>
        <v>0.94434782608695655</v>
      </c>
      <c r="AH141" s="894"/>
      <c r="AJ141" s="405">
        <f>IF((IF(V141&lt;10,V141,(X141-U140)*1440))=0,"",IF(V141&lt;10,V141,(X141-U140)*1440))</f>
        <v>7</v>
      </c>
      <c r="AK141" s="406">
        <f>IF(AJ141&gt;4,AJ141,"")</f>
        <v>7</v>
      </c>
    </row>
    <row r="142" spans="1:37" ht="19.2" customHeight="1">
      <c r="A142" s="899"/>
      <c r="B142" s="707" t="s">
        <v>166</v>
      </c>
      <c r="C142" s="713"/>
      <c r="D142" s="71" t="s">
        <v>193</v>
      </c>
      <c r="E142" s="295"/>
      <c r="F142" s="73">
        <v>50.67</v>
      </c>
      <c r="G142" s="85">
        <v>1361</v>
      </c>
      <c r="H142" s="116">
        <f t="shared" si="108"/>
        <v>68961.87</v>
      </c>
      <c r="I142" s="705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1458.2142857142869</v>
      </c>
      <c r="O142" s="149">
        <f t="shared" si="110"/>
        <v>85.777310924369814</v>
      </c>
      <c r="P142" s="84">
        <f t="shared" si="105"/>
        <v>0</v>
      </c>
      <c r="Q142" s="119">
        <f t="shared" si="106"/>
        <v>-2.4579831932772436</v>
      </c>
      <c r="R142" s="706">
        <f t="shared" si="107"/>
        <v>0.97214285714285786</v>
      </c>
      <c r="S142" s="902"/>
      <c r="T142" s="232">
        <v>0.87361111111111112</v>
      </c>
      <c r="U142" s="293">
        <v>0.91249999999999998</v>
      </c>
      <c r="V142" s="86">
        <v>22</v>
      </c>
      <c r="W142" s="289">
        <f t="shared" si="111"/>
        <v>55.999999999999957</v>
      </c>
      <c r="X142" s="83">
        <v>0.86249999999999993</v>
      </c>
      <c r="Y142" s="83">
        <v>0.87222222222222223</v>
      </c>
      <c r="Z142" s="84"/>
      <c r="AA142" s="84"/>
      <c r="AB142" s="895"/>
      <c r="AC142" s="895"/>
      <c r="AD142" s="705"/>
      <c r="AE142" s="705"/>
      <c r="AF142" s="78">
        <f t="shared" si="69"/>
        <v>-41.785714285713084</v>
      </c>
      <c r="AG142" s="160">
        <f t="shared" si="70"/>
        <v>0.97214285714285797</v>
      </c>
      <c r="AH142" s="894"/>
      <c r="AJ142" s="405">
        <f t="shared" si="112"/>
        <v>5.9999999999998188</v>
      </c>
      <c r="AK142" s="406">
        <f t="shared" si="113"/>
        <v>5.9999999999998188</v>
      </c>
    </row>
    <row r="143" spans="1:37" ht="19.2" customHeight="1">
      <c r="A143" s="899"/>
      <c r="B143" s="707" t="s">
        <v>166</v>
      </c>
      <c r="C143" s="296"/>
      <c r="D143" s="113" t="s">
        <v>150</v>
      </c>
      <c r="E143" s="114"/>
      <c r="F143" s="73">
        <v>50.67</v>
      </c>
      <c r="G143" s="85">
        <v>1081</v>
      </c>
      <c r="H143" s="116">
        <f t="shared" si="108"/>
        <v>54774.270000000004</v>
      </c>
      <c r="I143" s="705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9"/>
        <v>1380.0000000000002</v>
      </c>
      <c r="O143" s="118">
        <f t="shared" si="110"/>
        <v>81.176470588235304</v>
      </c>
      <c r="P143" s="84">
        <f t="shared" si="105"/>
        <v>0</v>
      </c>
      <c r="Q143" s="119">
        <f t="shared" si="106"/>
        <v>-3.5294117647058698</v>
      </c>
      <c r="R143" s="706">
        <f t="shared" si="107"/>
        <v>0.95833333333333348</v>
      </c>
      <c r="S143" s="902"/>
      <c r="T143" s="232">
        <v>0.91666666666666663</v>
      </c>
      <c r="U143" s="293">
        <v>0.94930555555555551</v>
      </c>
      <c r="V143" s="86">
        <v>6</v>
      </c>
      <c r="W143" s="289">
        <f t="shared" si="111"/>
        <v>46.999999999999993</v>
      </c>
      <c r="X143" s="83"/>
      <c r="Y143" s="83"/>
      <c r="Z143" s="84"/>
      <c r="AA143" s="84"/>
      <c r="AB143" s="895"/>
      <c r="AC143" s="895"/>
      <c r="AD143" s="705"/>
      <c r="AE143" s="705"/>
      <c r="AF143" s="78">
        <f t="shared" si="69"/>
        <v>-59.999999999999773</v>
      </c>
      <c r="AG143" s="160">
        <f t="shared" si="70"/>
        <v>0.95833333333333348</v>
      </c>
      <c r="AH143" s="894"/>
      <c r="AJ143" s="405">
        <f t="shared" si="112"/>
        <v>6</v>
      </c>
      <c r="AK143" s="406">
        <f t="shared" si="113"/>
        <v>6</v>
      </c>
    </row>
    <row r="144" spans="1:37" ht="19.2" customHeight="1">
      <c r="A144" s="899"/>
      <c r="B144" s="707">
        <v>0</v>
      </c>
      <c r="C144" s="713"/>
      <c r="D144" s="71"/>
      <c r="E144" s="295"/>
      <c r="F144" s="73" t="s">
        <v>161</v>
      </c>
      <c r="G144" s="85"/>
      <c r="H144" s="116">
        <f t="shared" si="108"/>
        <v>0</v>
      </c>
      <c r="I144" s="705"/>
      <c r="J144" s="129"/>
      <c r="K144" s="85"/>
      <c r="L144" s="118"/>
      <c r="M144" s="715"/>
      <c r="N144" s="85"/>
      <c r="O144" s="149"/>
      <c r="P144" s="84"/>
      <c r="Q144" s="119"/>
      <c r="R144" s="706"/>
      <c r="S144" s="902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895"/>
      <c r="AC144" s="895"/>
      <c r="AD144" s="705"/>
      <c r="AE144" s="705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899"/>
      <c r="B145" s="707">
        <v>0</v>
      </c>
      <c r="C145" s="713"/>
      <c r="D145" s="71"/>
      <c r="E145" s="295"/>
      <c r="F145" s="73" t="s">
        <v>161</v>
      </c>
      <c r="G145" s="85"/>
      <c r="H145" s="116">
        <f t="shared" si="108"/>
        <v>0</v>
      </c>
      <c r="I145" s="705"/>
      <c r="J145" s="129"/>
      <c r="K145" s="85"/>
      <c r="L145" s="118"/>
      <c r="M145" s="715"/>
      <c r="N145" s="85"/>
      <c r="O145" s="118"/>
      <c r="P145" s="84"/>
      <c r="Q145" s="119"/>
      <c r="R145" s="706"/>
      <c r="S145" s="902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895"/>
      <c r="AC145" s="895"/>
      <c r="AD145" s="705"/>
      <c r="AE145" s="705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899"/>
      <c r="B146" s="721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705"/>
      <c r="J146" s="129"/>
      <c r="K146" s="85"/>
      <c r="L146" s="118"/>
      <c r="M146" s="715"/>
      <c r="N146" s="85"/>
      <c r="O146" s="118"/>
      <c r="P146" s="84"/>
      <c r="Q146" s="119"/>
      <c r="R146" s="706"/>
      <c r="S146" s="902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895"/>
      <c r="AC146" s="895"/>
      <c r="AD146" s="705"/>
      <c r="AE146" s="705"/>
      <c r="AF146" s="84"/>
      <c r="AG146" s="706"/>
      <c r="AH146" s="894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900"/>
      <c r="B147" s="298">
        <v>0</v>
      </c>
      <c r="C147" s="132" t="s">
        <v>1253</v>
      </c>
      <c r="D147" s="891" t="s">
        <v>1254</v>
      </c>
      <c r="E147" s="891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M147:O147" si="114">AVERAGE(M135:M146)</f>
        <v>17.555555555555557</v>
      </c>
      <c r="N147" s="284">
        <f t="shared" si="114"/>
        <v>1360.2829669175853</v>
      </c>
      <c r="O147" s="285">
        <f t="shared" si="114"/>
        <v>77.955387144498644</v>
      </c>
      <c r="P147" s="81">
        <f t="shared" ref="P147:P151" si="115">M147-J147</f>
        <v>0</v>
      </c>
      <c r="Q147" s="178">
        <f t="shared" ref="Q147:Q151" si="116">O147-L147</f>
        <v>-6.6116636524283052</v>
      </c>
      <c r="R147" s="300">
        <f t="shared" ref="R147:R151" si="117">O147/L147</f>
        <v>0.92181749759365428</v>
      </c>
      <c r="S147" s="903"/>
      <c r="T147" s="232"/>
      <c r="U147" s="232"/>
      <c r="V147" s="86"/>
      <c r="W147" s="717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2</v>
      </c>
      <c r="AE147" s="139">
        <f>SUM(AE135:AE146)</f>
        <v>0</v>
      </c>
      <c r="AF147" s="240">
        <f t="shared" si="69"/>
        <v>-113.05036641574793</v>
      </c>
      <c r="AG147" s="301">
        <f t="shared" si="70"/>
        <v>0.92326898207075936</v>
      </c>
      <c r="AH147" s="894"/>
    </row>
    <row r="148" spans="1:37" ht="19.2" customHeight="1">
      <c r="A148" s="906" t="s">
        <v>1255</v>
      </c>
      <c r="B148" s="705" t="s">
        <v>165</v>
      </c>
      <c r="C148" s="156"/>
      <c r="D148" s="211" t="s">
        <v>992</v>
      </c>
      <c r="E148" s="72"/>
      <c r="F148" s="174">
        <v>32.42</v>
      </c>
      <c r="G148" s="85">
        <v>1711.51</v>
      </c>
      <c r="H148" s="116">
        <f t="shared" ref="H148:H172" si="118">F148*G148</f>
        <v>55487.154200000004</v>
      </c>
      <c r="I148" s="302">
        <v>1</v>
      </c>
      <c r="J148" s="129">
        <v>15</v>
      </c>
      <c r="K148" s="85">
        <v>1200</v>
      </c>
      <c r="L148" s="118">
        <v>80</v>
      </c>
      <c r="M148" s="129">
        <v>15</v>
      </c>
      <c r="N148" s="74">
        <f t="shared" ref="N148:N151" si="119">G148/W148*60</f>
        <v>1166.9386363636372</v>
      </c>
      <c r="O148" s="77">
        <f t="shared" ref="O148:O151" si="120">N148/M148</f>
        <v>77.795909090909149</v>
      </c>
      <c r="P148" s="78">
        <f t="shared" si="115"/>
        <v>0</v>
      </c>
      <c r="Q148" s="79">
        <f t="shared" si="116"/>
        <v>-2.2040909090908514</v>
      </c>
      <c r="R148" s="709">
        <f t="shared" si="117"/>
        <v>0.9724488636363644</v>
      </c>
      <c r="S148" s="907">
        <f>R160</f>
        <v>0.86623827238832329</v>
      </c>
      <c r="T148" s="288">
        <v>0.45833333333333331</v>
      </c>
      <c r="U148" s="198">
        <v>0.51944444444444438</v>
      </c>
      <c r="V148" s="707">
        <v>5</v>
      </c>
      <c r="W148" s="717">
        <f>(U148-T148)*24*60</f>
        <v>87.999999999999929</v>
      </c>
      <c r="X148" s="83"/>
      <c r="Y148" s="83"/>
      <c r="Z148" s="84"/>
      <c r="AA148" s="84"/>
      <c r="AB148" s="895"/>
      <c r="AC148" s="895"/>
      <c r="AD148" s="705">
        <v>1</v>
      </c>
      <c r="AE148" s="705"/>
      <c r="AF148" s="78">
        <f t="shared" si="69"/>
        <v>-33.061363636362785</v>
      </c>
      <c r="AG148" s="160">
        <f t="shared" si="70"/>
        <v>0.97244886363636429</v>
      </c>
      <c r="AH148" s="894">
        <f>AG160</f>
        <v>0.92343592730444424</v>
      </c>
    </row>
    <row r="149" spans="1:37" ht="19.2" customHeight="1">
      <c r="A149" s="906"/>
      <c r="B149" s="705" t="s">
        <v>163</v>
      </c>
      <c r="C149" s="258"/>
      <c r="D149" s="292" t="s">
        <v>988</v>
      </c>
      <c r="E149" s="90"/>
      <c r="F149" s="174">
        <v>57.73</v>
      </c>
      <c r="G149" s="85">
        <v>2825</v>
      </c>
      <c r="H149" s="116">
        <f t="shared" si="118"/>
        <v>163087.25</v>
      </c>
      <c r="I149" s="302">
        <v>1</v>
      </c>
      <c r="J149" s="129">
        <v>21</v>
      </c>
      <c r="K149" s="85">
        <v>1200</v>
      </c>
      <c r="L149" s="118">
        <v>57.142857142857146</v>
      </c>
      <c r="M149" s="129">
        <v>21</v>
      </c>
      <c r="N149" s="74">
        <f t="shared" si="119"/>
        <v>1130.0000000000005</v>
      </c>
      <c r="O149" s="77">
        <f t="shared" si="120"/>
        <v>53.809523809523832</v>
      </c>
      <c r="P149" s="78">
        <f t="shared" si="115"/>
        <v>0</v>
      </c>
      <c r="Q149" s="79">
        <f t="shared" si="116"/>
        <v>-3.3333333333333144</v>
      </c>
      <c r="R149" s="709">
        <f t="shared" si="117"/>
        <v>0.94166666666666698</v>
      </c>
      <c r="S149" s="908"/>
      <c r="T149" s="288">
        <v>0.52430555555555547</v>
      </c>
      <c r="U149" s="198">
        <v>0.6284722222222221</v>
      </c>
      <c r="V149" s="707">
        <v>7</v>
      </c>
      <c r="W149" s="717">
        <f t="shared" ref="W149:W159" si="121">(U149-T149)*24*60</f>
        <v>149.99999999999994</v>
      </c>
      <c r="X149" s="83"/>
      <c r="Y149" s="83"/>
      <c r="Z149" s="84"/>
      <c r="AA149" s="84"/>
      <c r="AB149" s="895"/>
      <c r="AC149" s="895"/>
      <c r="AD149" s="705">
        <v>1</v>
      </c>
      <c r="AE149" s="705">
        <v>1</v>
      </c>
      <c r="AF149" s="78">
        <f t="shared" si="69"/>
        <v>-69.999999999999545</v>
      </c>
      <c r="AG149" s="160">
        <f t="shared" si="70"/>
        <v>0.9416666666666671</v>
      </c>
      <c r="AH149" s="896"/>
    </row>
    <row r="150" spans="1:37" ht="19.2" customHeight="1">
      <c r="A150" s="906"/>
      <c r="B150" s="705" t="s">
        <v>165</v>
      </c>
      <c r="C150" s="258"/>
      <c r="D150" s="214" t="s">
        <v>153</v>
      </c>
      <c r="E150" s="90"/>
      <c r="F150" s="174">
        <v>28.57</v>
      </c>
      <c r="G150" s="85">
        <v>1881</v>
      </c>
      <c r="H150" s="116">
        <f t="shared" si="118"/>
        <v>53740.17</v>
      </c>
      <c r="I150" s="302"/>
      <c r="J150" s="129">
        <v>8</v>
      </c>
      <c r="K150" s="85">
        <v>1500</v>
      </c>
      <c r="L150" s="118">
        <v>187.5</v>
      </c>
      <c r="M150" s="129">
        <v>10</v>
      </c>
      <c r="N150" s="74">
        <f t="shared" si="119"/>
        <v>1546.0273972602727</v>
      </c>
      <c r="O150" s="77">
        <f t="shared" si="120"/>
        <v>154.60273972602727</v>
      </c>
      <c r="P150" s="78">
        <f t="shared" si="115"/>
        <v>2</v>
      </c>
      <c r="Q150" s="79">
        <f t="shared" si="116"/>
        <v>-32.897260273972734</v>
      </c>
      <c r="R150" s="709">
        <f t="shared" si="117"/>
        <v>0.8245479452054788</v>
      </c>
      <c r="S150" s="908"/>
      <c r="T150" s="288">
        <v>0.70833333333333337</v>
      </c>
      <c r="U150" s="198">
        <v>0.75902777777777786</v>
      </c>
      <c r="V150" s="707">
        <v>5</v>
      </c>
      <c r="W150" s="717">
        <f t="shared" si="121"/>
        <v>73.000000000000057</v>
      </c>
      <c r="X150" s="253"/>
      <c r="Y150" s="253"/>
      <c r="Z150" s="254"/>
      <c r="AA150" s="254"/>
      <c r="AB150" s="895"/>
      <c r="AC150" s="895"/>
      <c r="AD150" s="705"/>
      <c r="AE150" s="705"/>
      <c r="AF150" s="78">
        <f t="shared" si="69"/>
        <v>46.027397260272664</v>
      </c>
      <c r="AG150" s="160">
        <f t="shared" si="70"/>
        <v>1.0306849315068485</v>
      </c>
      <c r="AH150" s="896"/>
    </row>
    <row r="151" spans="1:37" s="255" customFormat="1" ht="19.2" customHeight="1">
      <c r="A151" s="906"/>
      <c r="B151" s="705" t="s">
        <v>166</v>
      </c>
      <c r="C151" s="258"/>
      <c r="D151" s="88" t="s">
        <v>154</v>
      </c>
      <c r="E151" s="90"/>
      <c r="F151" s="174">
        <v>54.5</v>
      </c>
      <c r="G151" s="85">
        <v>399</v>
      </c>
      <c r="H151" s="116">
        <f t="shared" si="118"/>
        <v>21745.5</v>
      </c>
      <c r="I151" s="302"/>
      <c r="J151" s="129">
        <v>21</v>
      </c>
      <c r="K151" s="85">
        <v>1440</v>
      </c>
      <c r="L151" s="118">
        <v>68.571428571428569</v>
      </c>
      <c r="M151" s="129">
        <v>20</v>
      </c>
      <c r="N151" s="74">
        <f t="shared" si="119"/>
        <v>1088.1818181818221</v>
      </c>
      <c r="O151" s="77">
        <f t="shared" si="120"/>
        <v>54.409090909091105</v>
      </c>
      <c r="P151" s="78">
        <f t="shared" si="115"/>
        <v>-1</v>
      </c>
      <c r="Q151" s="79">
        <f t="shared" si="116"/>
        <v>-14.162337662337464</v>
      </c>
      <c r="R151" s="709">
        <f t="shared" si="117"/>
        <v>0.79346590909091197</v>
      </c>
      <c r="S151" s="908"/>
      <c r="T151" s="288">
        <v>0.76388888888888895</v>
      </c>
      <c r="U151" s="198">
        <v>0.77916666666666667</v>
      </c>
      <c r="V151" s="707">
        <v>7</v>
      </c>
      <c r="W151" s="717">
        <f t="shared" si="121"/>
        <v>21.999999999999922</v>
      </c>
      <c r="X151" s="253"/>
      <c r="Y151" s="253"/>
      <c r="Z151" s="254"/>
      <c r="AA151" s="254"/>
      <c r="AB151" s="895"/>
      <c r="AC151" s="895"/>
      <c r="AD151" s="258">
        <v>1</v>
      </c>
      <c r="AE151" s="258"/>
      <c r="AF151" s="78">
        <f t="shared" si="69"/>
        <v>-351.81818181817789</v>
      </c>
      <c r="AG151" s="160">
        <f t="shared" si="70"/>
        <v>0.7556818181818209</v>
      </c>
      <c r="AH151" s="896"/>
    </row>
    <row r="152" spans="1:37" s="255" customFormat="1" ht="19.2" customHeight="1">
      <c r="A152" s="906"/>
      <c r="B152" s="705">
        <v>0</v>
      </c>
      <c r="C152" s="258"/>
      <c r="D152" s="88"/>
      <c r="E152" s="90"/>
      <c r="F152" s="174" t="s">
        <v>161</v>
      </c>
      <c r="G152" s="85"/>
      <c r="H152" s="116">
        <f t="shared" si="118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709"/>
      <c r="S152" s="908"/>
      <c r="T152" s="303"/>
      <c r="U152" s="232"/>
      <c r="V152" s="720"/>
      <c r="W152" s="717">
        <f t="shared" si="121"/>
        <v>0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0</v>
      </c>
      <c r="AG152" s="160" t="e">
        <f t="shared" si="70"/>
        <v>#DIV/0!</v>
      </c>
      <c r="AH152" s="896"/>
    </row>
    <row r="153" spans="1:37" s="255" customFormat="1" ht="19.2" customHeight="1">
      <c r="A153" s="906"/>
      <c r="B153" s="705">
        <v>0</v>
      </c>
      <c r="C153" s="258"/>
      <c r="D153" s="292"/>
      <c r="E153" s="90"/>
      <c r="F153" s="174" t="s">
        <v>161</v>
      </c>
      <c r="G153" s="85"/>
      <c r="H153" s="116">
        <f t="shared" si="118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709"/>
      <c r="S153" s="908"/>
      <c r="T153" s="303"/>
      <c r="U153" s="232"/>
      <c r="V153" s="720"/>
      <c r="W153" s="717">
        <f t="shared" si="121"/>
        <v>0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0</v>
      </c>
      <c r="AG153" s="160" t="e">
        <f t="shared" si="70"/>
        <v>#DIV/0!</v>
      </c>
      <c r="AH153" s="896"/>
    </row>
    <row r="154" spans="1:37" s="255" customFormat="1" ht="19.2" customHeight="1">
      <c r="A154" s="906"/>
      <c r="B154" s="705">
        <v>0</v>
      </c>
      <c r="C154" s="258"/>
      <c r="D154" s="292"/>
      <c r="E154" s="90"/>
      <c r="F154" s="174" t="s">
        <v>161</v>
      </c>
      <c r="G154" s="85"/>
      <c r="H154" s="116">
        <f t="shared" si="118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709"/>
      <c r="S154" s="908"/>
      <c r="T154" s="303"/>
      <c r="U154" s="232"/>
      <c r="V154" s="720"/>
      <c r="W154" s="717">
        <f t="shared" si="121"/>
        <v>0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0</v>
      </c>
      <c r="AG154" s="160" t="e">
        <f t="shared" si="70"/>
        <v>#DIV/0!</v>
      </c>
      <c r="AH154" s="896"/>
    </row>
    <row r="155" spans="1:37" s="255" customFormat="1" ht="19.2" customHeight="1">
      <c r="A155" s="906"/>
      <c r="B155" s="705">
        <v>0</v>
      </c>
      <c r="C155" s="258"/>
      <c r="D155" s="292"/>
      <c r="E155" s="90"/>
      <c r="F155" s="174" t="s">
        <v>161</v>
      </c>
      <c r="G155" s="85"/>
      <c r="H155" s="116">
        <f t="shared" si="118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709"/>
      <c r="S155" s="908"/>
      <c r="T155" s="303"/>
      <c r="U155" s="232"/>
      <c r="V155" s="720"/>
      <c r="W155" s="717">
        <f t="shared" si="121"/>
        <v>0</v>
      </c>
      <c r="X155" s="256"/>
      <c r="Y155" s="256"/>
      <c r="Z155" s="254"/>
      <c r="AA155" s="254"/>
      <c r="AB155" s="895"/>
      <c r="AC155" s="895"/>
      <c r="AD155" s="258"/>
      <c r="AE155" s="258"/>
      <c r="AF155" s="78">
        <f t="shared" si="69"/>
        <v>0</v>
      </c>
      <c r="AG155" s="160" t="e">
        <f t="shared" si="70"/>
        <v>#DIV/0!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709"/>
      <c r="S156" s="908"/>
      <c r="T156" s="303"/>
      <c r="U156" s="232"/>
      <c r="V156" s="720"/>
      <c r="W156" s="304">
        <f t="shared" si="121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720"/>
      <c r="W157" s="304">
        <f t="shared" si="121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720"/>
      <c r="W158" s="304">
        <f t="shared" si="121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715"/>
      <c r="N159" s="217"/>
      <c r="O159" s="262"/>
      <c r="P159" s="307"/>
      <c r="Q159" s="105"/>
      <c r="R159" s="169"/>
      <c r="S159" s="908"/>
      <c r="T159" s="303"/>
      <c r="U159" s="232"/>
      <c r="V159" s="720"/>
      <c r="W159" s="309">
        <f t="shared" si="121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1238</v>
      </c>
      <c r="D160" s="904" t="s">
        <v>1215</v>
      </c>
      <c r="E160" s="905"/>
      <c r="F160" s="98"/>
      <c r="G160" s="238"/>
      <c r="H160" s="237"/>
      <c r="I160" s="101"/>
      <c r="J160" s="311">
        <v>16.25</v>
      </c>
      <c r="K160" s="311">
        <v>1335</v>
      </c>
      <c r="L160" s="312">
        <v>98.303571428571416</v>
      </c>
      <c r="M160" s="311">
        <f t="shared" ref="M160:O160" si="122">AVERAGE(M148:M159)</f>
        <v>16.5</v>
      </c>
      <c r="N160" s="311">
        <f t="shared" si="122"/>
        <v>1232.786962951433</v>
      </c>
      <c r="O160" s="312">
        <f t="shared" si="122"/>
        <v>85.154315883887847</v>
      </c>
      <c r="P160" s="104">
        <f t="shared" ref="P160:P167" si="123">M160-J160</f>
        <v>0.25</v>
      </c>
      <c r="Q160" s="105">
        <f t="shared" ref="Q160:Q167" si="124">O160-L160</f>
        <v>-13.149255544683569</v>
      </c>
      <c r="R160" s="313">
        <f>O160/L160</f>
        <v>0.86623827238832329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3</v>
      </c>
      <c r="AE160" s="110">
        <f>SUM(AE148:AE159)</f>
        <v>1</v>
      </c>
      <c r="AF160" s="104">
        <f t="shared" si="69"/>
        <v>-102.213037048567</v>
      </c>
      <c r="AG160" s="169">
        <f t="shared" si="70"/>
        <v>0.92343592730444424</v>
      </c>
      <c r="AH160" s="896"/>
    </row>
    <row r="161" spans="1:34" ht="19.2" customHeight="1">
      <c r="A161" s="893" t="s">
        <v>1239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2651</v>
      </c>
      <c r="H161" s="116">
        <f t="shared" ref="H161:H170" si="125">F161*G161</f>
        <v>79874.62999999999</v>
      </c>
      <c r="I161" s="705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6">G161/W161*60</f>
        <v>1128.0851063829784</v>
      </c>
      <c r="O161" s="118">
        <f t="shared" ref="O161:O167" si="127">N161/M161</f>
        <v>62.671394799054355</v>
      </c>
      <c r="P161" s="84">
        <f t="shared" si="123"/>
        <v>0</v>
      </c>
      <c r="Q161" s="119">
        <f t="shared" si="124"/>
        <v>-3.9952718676123169</v>
      </c>
      <c r="R161" s="706">
        <f t="shared" ref="R161:R167" si="128">O161/L161</f>
        <v>0.94007092198581521</v>
      </c>
      <c r="S161" s="894">
        <f>R173</f>
        <v>0.94107693693802696</v>
      </c>
      <c r="T161" s="80">
        <v>0.16666666666666666</v>
      </c>
      <c r="U161" s="80">
        <v>0.26458333333333334</v>
      </c>
      <c r="V161" s="705">
        <v>5</v>
      </c>
      <c r="W161" s="120">
        <f t="shared" ref="W161:W172" si="129">(U161-T161)*24*60</f>
        <v>141.00000000000003</v>
      </c>
      <c r="X161" s="126"/>
      <c r="Y161" s="126"/>
      <c r="Z161" s="84"/>
      <c r="AA161" s="84"/>
      <c r="AB161" s="895"/>
      <c r="AC161" s="895"/>
      <c r="AD161" s="705"/>
      <c r="AE161" s="705"/>
      <c r="AF161" s="84">
        <f t="shared" si="69"/>
        <v>-71.914893617021562</v>
      </c>
      <c r="AG161" s="706">
        <f t="shared" si="70"/>
        <v>0.94007092198581532</v>
      </c>
      <c r="AH161" s="894">
        <f>AG173</f>
        <v>0.94398328247898011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2156.0500000000002</v>
      </c>
      <c r="H162" s="116">
        <f t="shared" si="125"/>
        <v>73801.591499999995</v>
      </c>
      <c r="I162" s="705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2192.5932203389821</v>
      </c>
      <c r="O162" s="118">
        <f t="shared" si="127"/>
        <v>168.66101694915247</v>
      </c>
      <c r="P162" s="84">
        <f t="shared" si="123"/>
        <v>0</v>
      </c>
      <c r="Q162" s="119">
        <f t="shared" si="124"/>
        <v>-4.4159061277705973</v>
      </c>
      <c r="R162" s="706">
        <f t="shared" si="128"/>
        <v>0.97448587570621437</v>
      </c>
      <c r="S162" s="894"/>
      <c r="T162" s="80">
        <v>0.28055555555555556</v>
      </c>
      <c r="U162" s="80">
        <v>0.3215277777777778</v>
      </c>
      <c r="V162" s="705">
        <v>23</v>
      </c>
      <c r="W162" s="120">
        <f t="shared" si="129"/>
        <v>59.000000000000028</v>
      </c>
      <c r="X162" s="126">
        <v>0.26944444444444443</v>
      </c>
      <c r="Y162" s="126">
        <v>0.27916666666666667</v>
      </c>
      <c r="Z162" s="84"/>
      <c r="AA162" s="84"/>
      <c r="AB162" s="895"/>
      <c r="AC162" s="895"/>
      <c r="AD162" s="705"/>
      <c r="AE162" s="705"/>
      <c r="AF162" s="84">
        <f t="shared" si="69"/>
        <v>-57.406779661017936</v>
      </c>
      <c r="AG162" s="706">
        <f t="shared" si="70"/>
        <v>0.97448587570621426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2667.6</v>
      </c>
      <c r="H163" s="116">
        <f t="shared" si="125"/>
        <v>91311.947999999989</v>
      </c>
      <c r="I163" s="705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2192.5479452054797</v>
      </c>
      <c r="O163" s="118">
        <f t="shared" si="127"/>
        <v>199.32254047322542</v>
      </c>
      <c r="P163" s="84">
        <f t="shared" si="123"/>
        <v>0</v>
      </c>
      <c r="Q163" s="119">
        <f t="shared" si="124"/>
        <v>-5.2229140722291163</v>
      </c>
      <c r="R163" s="706">
        <f t="shared" si="128"/>
        <v>0.97446575342465769</v>
      </c>
      <c r="S163" s="894"/>
      <c r="T163" s="80">
        <v>0.32569444444444445</v>
      </c>
      <c r="U163" s="80">
        <v>0.37638888888888888</v>
      </c>
      <c r="V163" s="705">
        <v>6</v>
      </c>
      <c r="W163" s="120">
        <f t="shared" si="129"/>
        <v>72.999999999999986</v>
      </c>
      <c r="X163" s="126"/>
      <c r="Y163" s="126"/>
      <c r="Z163" s="84"/>
      <c r="AA163" s="84"/>
      <c r="AB163" s="895"/>
      <c r="AC163" s="895"/>
      <c r="AD163" s="705"/>
      <c r="AE163" s="705">
        <v>1</v>
      </c>
      <c r="AF163" s="84">
        <f t="shared" si="69"/>
        <v>-57.452054794520336</v>
      </c>
      <c r="AG163" s="706">
        <f t="shared" si="70"/>
        <v>0.97446575342465758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5151.25</v>
      </c>
      <c r="H164" s="116">
        <f t="shared" si="125"/>
        <v>187557.01249999998</v>
      </c>
      <c r="I164" s="705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2472.5999999999995</v>
      </c>
      <c r="O164" s="118">
        <f t="shared" si="127"/>
        <v>247.25999999999993</v>
      </c>
      <c r="P164" s="84">
        <f t="shared" si="123"/>
        <v>0</v>
      </c>
      <c r="Q164" s="119">
        <f t="shared" si="124"/>
        <v>-29.640000000000043</v>
      </c>
      <c r="R164" s="706">
        <f t="shared" si="128"/>
        <v>0.89295774647887305</v>
      </c>
      <c r="S164" s="894"/>
      <c r="T164" s="80">
        <v>0.38124999999999998</v>
      </c>
      <c r="U164" s="80">
        <v>0.46805555555555556</v>
      </c>
      <c r="V164" s="705">
        <v>7</v>
      </c>
      <c r="W164" s="120">
        <f t="shared" si="129"/>
        <v>125.00000000000003</v>
      </c>
      <c r="X164" s="126"/>
      <c r="Y164" s="126"/>
      <c r="Z164" s="84"/>
      <c r="AA164" s="84"/>
      <c r="AB164" s="895"/>
      <c r="AC164" s="895"/>
      <c r="AD164" s="705"/>
      <c r="AE164" s="705"/>
      <c r="AF164" s="84">
        <f>N164-K164</f>
        <v>-296.40000000000055</v>
      </c>
      <c r="AG164" s="706">
        <f>N164/K164</f>
        <v>0.89295774647887305</v>
      </c>
      <c r="AH164" s="894"/>
    </row>
    <row r="165" spans="1:34" ht="19.2" customHeight="1">
      <c r="A165" s="893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2773.75</v>
      </c>
      <c r="H165" s="116">
        <f t="shared" si="125"/>
        <v>100992.23749999999</v>
      </c>
      <c r="I165" s="705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2483.9552238806</v>
      </c>
      <c r="O165" s="118">
        <f t="shared" si="127"/>
        <v>248.39552238805999</v>
      </c>
      <c r="P165" s="84">
        <f t="shared" si="123"/>
        <v>0</v>
      </c>
      <c r="Q165" s="119">
        <f t="shared" si="124"/>
        <v>-28.50447761193999</v>
      </c>
      <c r="R165" s="706">
        <f t="shared" si="128"/>
        <v>0.89705858572791619</v>
      </c>
      <c r="S165" s="894"/>
      <c r="T165" s="80">
        <v>0.5083333333333333</v>
      </c>
      <c r="U165" s="80">
        <v>0.55486111111111103</v>
      </c>
      <c r="V165" s="705">
        <v>5</v>
      </c>
      <c r="W165" s="120">
        <f t="shared" si="129"/>
        <v>66.999999999999915</v>
      </c>
      <c r="X165" s="126"/>
      <c r="Y165" s="126"/>
      <c r="Z165" s="84"/>
      <c r="AA165" s="84"/>
      <c r="AB165" s="895"/>
      <c r="AC165" s="895"/>
      <c r="AD165" s="705"/>
      <c r="AE165" s="705"/>
      <c r="AF165" s="84">
        <f>N165-K165</f>
        <v>-285.04477611940001</v>
      </c>
      <c r="AG165" s="706">
        <f>N165/K165</f>
        <v>0.89705858572791619</v>
      </c>
      <c r="AH165" s="894"/>
    </row>
    <row r="166" spans="1:34" ht="19.2" customHeight="1">
      <c r="A166" s="893"/>
      <c r="B166" s="156" t="s">
        <v>165</v>
      </c>
      <c r="C166" s="156"/>
      <c r="D166" s="113" t="s">
        <v>158</v>
      </c>
      <c r="E166" s="114"/>
      <c r="F166" s="170">
        <v>34.229999999999997</v>
      </c>
      <c r="G166" s="85">
        <v>1160.9499999999998</v>
      </c>
      <c r="H166" s="116">
        <f t="shared" si="125"/>
        <v>39739.318499999987</v>
      </c>
      <c r="I166" s="705">
        <v>1</v>
      </c>
      <c r="J166" s="129">
        <v>13</v>
      </c>
      <c r="K166" s="85">
        <v>2250</v>
      </c>
      <c r="L166" s="118">
        <v>173.07692307692307</v>
      </c>
      <c r="M166" s="129">
        <v>13</v>
      </c>
      <c r="N166" s="85">
        <f t="shared" si="126"/>
        <v>2176.7812499999968</v>
      </c>
      <c r="O166" s="118">
        <f t="shared" si="127"/>
        <v>167.44471153846129</v>
      </c>
      <c r="P166" s="84">
        <f t="shared" si="123"/>
        <v>0</v>
      </c>
      <c r="Q166" s="119">
        <f t="shared" si="124"/>
        <v>-5.6322115384617746</v>
      </c>
      <c r="R166" s="706">
        <f t="shared" si="128"/>
        <v>0.96745833333333198</v>
      </c>
      <c r="S166" s="894"/>
      <c r="T166" s="80">
        <v>0.55972222222222212</v>
      </c>
      <c r="U166" s="80">
        <v>0.58194444444444438</v>
      </c>
      <c r="V166" s="705">
        <v>7</v>
      </c>
      <c r="W166" s="120">
        <f t="shared" si="129"/>
        <v>32.000000000000043</v>
      </c>
      <c r="X166" s="126"/>
      <c r="Y166" s="126"/>
      <c r="Z166" s="84"/>
      <c r="AA166" s="84"/>
      <c r="AB166" s="895"/>
      <c r="AC166" s="895"/>
      <c r="AD166" s="705"/>
      <c r="AE166" s="705"/>
      <c r="AF166" s="84">
        <f>N166-K166</f>
        <v>-73.218750000003183</v>
      </c>
      <c r="AG166" s="706">
        <f>N166/K166</f>
        <v>0.96745833333333187</v>
      </c>
      <c r="AH166" s="894"/>
    </row>
    <row r="167" spans="1:34" ht="19.2" customHeight="1">
      <c r="A167" s="893"/>
      <c r="B167" s="156" t="s">
        <v>165</v>
      </c>
      <c r="C167" s="156"/>
      <c r="D167" s="292" t="s">
        <v>159</v>
      </c>
      <c r="E167" s="90"/>
      <c r="F167" s="170">
        <v>34.229999999999997</v>
      </c>
      <c r="G167" s="85">
        <v>1436.3999999999999</v>
      </c>
      <c r="H167" s="116">
        <f t="shared" si="125"/>
        <v>49167.971999999994</v>
      </c>
      <c r="I167" s="705">
        <v>1</v>
      </c>
      <c r="J167" s="129">
        <v>11</v>
      </c>
      <c r="K167" s="85">
        <v>2250</v>
      </c>
      <c r="L167" s="118">
        <v>204.54545454545453</v>
      </c>
      <c r="M167" s="129">
        <v>11</v>
      </c>
      <c r="N167" s="85">
        <f t="shared" si="126"/>
        <v>2209.8461538461524</v>
      </c>
      <c r="O167" s="118">
        <f t="shared" si="127"/>
        <v>200.89510489510477</v>
      </c>
      <c r="P167" s="84">
        <f t="shared" si="123"/>
        <v>0</v>
      </c>
      <c r="Q167" s="119">
        <f t="shared" si="124"/>
        <v>-3.6503496503497672</v>
      </c>
      <c r="R167" s="706">
        <f t="shared" si="128"/>
        <v>0.9821538461538456</v>
      </c>
      <c r="S167" s="894"/>
      <c r="T167" s="80">
        <v>0.58611111111111103</v>
      </c>
      <c r="U167" s="80">
        <v>0.61319444444444438</v>
      </c>
      <c r="V167" s="705">
        <v>6</v>
      </c>
      <c r="W167" s="120">
        <f t="shared" si="129"/>
        <v>39.000000000000021</v>
      </c>
      <c r="X167" s="126"/>
      <c r="Y167" s="126"/>
      <c r="Z167" s="84"/>
      <c r="AA167" s="84"/>
      <c r="AB167" s="895"/>
      <c r="AC167" s="895"/>
      <c r="AD167" s="705"/>
      <c r="AE167" s="705"/>
      <c r="AF167" s="84">
        <f t="shared" si="69"/>
        <v>-40.153846153847553</v>
      </c>
      <c r="AG167" s="706">
        <f t="shared" si="70"/>
        <v>0.98215384615384549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705"/>
      <c r="J168" s="129"/>
      <c r="K168" s="85"/>
      <c r="L168" s="118"/>
      <c r="M168" s="129"/>
      <c r="N168" s="85"/>
      <c r="O168" s="118"/>
      <c r="P168" s="84"/>
      <c r="Q168" s="119"/>
      <c r="R168" s="706"/>
      <c r="S168" s="894"/>
      <c r="T168" s="80"/>
      <c r="U168" s="80"/>
      <c r="V168" s="705"/>
      <c r="W168" s="120">
        <f t="shared" si="129"/>
        <v>0</v>
      </c>
      <c r="X168" s="126"/>
      <c r="Y168" s="126"/>
      <c r="Z168" s="84"/>
      <c r="AA168" s="84"/>
      <c r="AB168" s="895"/>
      <c r="AC168" s="895"/>
      <c r="AD168" s="705"/>
      <c r="AE168" s="705"/>
      <c r="AF168" s="84">
        <f t="shared" si="69"/>
        <v>0</v>
      </c>
      <c r="AG168" s="706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705"/>
      <c r="J169" s="129"/>
      <c r="K169" s="85"/>
      <c r="L169" s="118"/>
      <c r="M169" s="129"/>
      <c r="N169" s="85"/>
      <c r="O169" s="118"/>
      <c r="P169" s="84"/>
      <c r="Q169" s="119"/>
      <c r="R169" s="706"/>
      <c r="S169" s="894"/>
      <c r="T169" s="80"/>
      <c r="U169" s="80"/>
      <c r="V169" s="705"/>
      <c r="W169" s="120">
        <f t="shared" si="129"/>
        <v>0</v>
      </c>
      <c r="X169" s="126"/>
      <c r="Y169" s="126"/>
      <c r="Z169" s="84"/>
      <c r="AA169" s="84"/>
      <c r="AB169" s="895"/>
      <c r="AC169" s="895"/>
      <c r="AD169" s="705"/>
      <c r="AE169" s="705"/>
      <c r="AF169" s="84">
        <f t="shared" si="69"/>
        <v>0</v>
      </c>
      <c r="AG169" s="706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705"/>
      <c r="J170" s="129"/>
      <c r="K170" s="85"/>
      <c r="L170" s="118"/>
      <c r="M170" s="129"/>
      <c r="N170" s="85"/>
      <c r="O170" s="118"/>
      <c r="P170" s="84"/>
      <c r="Q170" s="119"/>
      <c r="R170" s="706"/>
      <c r="S170" s="894"/>
      <c r="T170" s="80"/>
      <c r="U170" s="80"/>
      <c r="V170" s="705"/>
      <c r="W170" s="120">
        <f t="shared" si="129"/>
        <v>0</v>
      </c>
      <c r="X170" s="126"/>
      <c r="Y170" s="126"/>
      <c r="Z170" s="84"/>
      <c r="AA170" s="84"/>
      <c r="AB170" s="895"/>
      <c r="AC170" s="895"/>
      <c r="AD170" s="705"/>
      <c r="AE170" s="705"/>
      <c r="AF170" s="84">
        <f t="shared" si="69"/>
        <v>0</v>
      </c>
      <c r="AG170" s="706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705"/>
      <c r="J171" s="129"/>
      <c r="K171" s="85"/>
      <c r="L171" s="118"/>
      <c r="M171" s="129"/>
      <c r="N171" s="85"/>
      <c r="O171" s="118"/>
      <c r="P171" s="84"/>
      <c r="Q171" s="119"/>
      <c r="R171" s="706"/>
      <c r="S171" s="894"/>
      <c r="T171" s="80"/>
      <c r="U171" s="80"/>
      <c r="V171" s="705"/>
      <c r="W171" s="120">
        <f t="shared" si="129"/>
        <v>0</v>
      </c>
      <c r="X171" s="126"/>
      <c r="Y171" s="126"/>
      <c r="Z171" s="84"/>
      <c r="AA171" s="84"/>
      <c r="AB171" s="895"/>
      <c r="AC171" s="895"/>
      <c r="AD171" s="705"/>
      <c r="AE171" s="705"/>
      <c r="AF171" s="84"/>
      <c r="AG171" s="706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705"/>
      <c r="J172" s="129"/>
      <c r="K172" s="85"/>
      <c r="L172" s="118"/>
      <c r="M172" s="129"/>
      <c r="N172" s="85"/>
      <c r="O172" s="118"/>
      <c r="P172" s="84"/>
      <c r="Q172" s="119"/>
      <c r="R172" s="706"/>
      <c r="S172" s="894"/>
      <c r="T172" s="80"/>
      <c r="U172" s="80"/>
      <c r="V172" s="705"/>
      <c r="W172" s="120">
        <f t="shared" si="129"/>
        <v>0</v>
      </c>
      <c r="X172" s="126"/>
      <c r="Y172" s="126"/>
      <c r="Z172" s="84"/>
      <c r="AA172" s="84"/>
      <c r="AB172" s="895"/>
      <c r="AC172" s="895"/>
      <c r="AD172" s="705"/>
      <c r="AE172" s="705"/>
      <c r="AF172" s="84"/>
      <c r="AG172" s="706"/>
      <c r="AH172" s="894"/>
    </row>
    <row r="173" spans="1:34" ht="19.2" customHeight="1">
      <c r="A173" s="893"/>
      <c r="B173" s="156">
        <v>0</v>
      </c>
      <c r="C173" s="132" t="s">
        <v>1240</v>
      </c>
      <c r="D173" s="891" t="s">
        <v>1215</v>
      </c>
      <c r="E173" s="891"/>
      <c r="F173" s="133"/>
      <c r="G173" s="103"/>
      <c r="H173" s="134"/>
      <c r="I173" s="135"/>
      <c r="J173" s="103">
        <v>12.285714285714286</v>
      </c>
      <c r="K173" s="103">
        <v>2248.2857142857142</v>
      </c>
      <c r="L173" s="136">
        <v>196.53020313020309</v>
      </c>
      <c r="M173" s="103">
        <f t="shared" ref="M173:O173" si="130">AVERAGE(M161:M172)</f>
        <v>12.285714285714286</v>
      </c>
      <c r="N173" s="103">
        <f t="shared" si="130"/>
        <v>2122.3441285220269</v>
      </c>
      <c r="O173" s="136">
        <f t="shared" si="130"/>
        <v>184.95004157757975</v>
      </c>
      <c r="P173" s="84">
        <f>M173-J173</f>
        <v>0</v>
      </c>
      <c r="Q173" s="119">
        <f>O173-L173</f>
        <v>-11.580161552623338</v>
      </c>
      <c r="R173" s="137">
        <f>O173/L173</f>
        <v>0.94107693693802696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0</v>
      </c>
      <c r="AE173" s="139">
        <f>SUM(AE161:AE172)</f>
        <v>1</v>
      </c>
      <c r="AF173" s="84">
        <f t="shared" si="69"/>
        <v>-125.94158576368727</v>
      </c>
      <c r="AG173" s="706">
        <f t="shared" si="70"/>
        <v>0.94398328247898011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T33" sqref="T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3" t="s">
        <v>0</v>
      </c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5"/>
      <c r="N1" s="1"/>
      <c r="O1" s="1"/>
    </row>
    <row r="2" spans="2:17" ht="27.75" customHeight="1">
      <c r="B2" s="823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5"/>
      <c r="N2" s="1"/>
      <c r="O2" s="1"/>
    </row>
    <row r="3" spans="2:17" ht="46.5" customHeight="1">
      <c r="B3" s="816" t="s">
        <v>1</v>
      </c>
      <c r="C3" s="777"/>
      <c r="D3" s="826" t="s">
        <v>1420</v>
      </c>
      <c r="E3" s="827"/>
      <c r="F3" s="816" t="s">
        <v>2</v>
      </c>
      <c r="G3" s="777"/>
      <c r="H3" s="828">
        <v>309069.40000000002</v>
      </c>
      <c r="I3" s="829"/>
      <c r="J3" s="816" t="s">
        <v>3</v>
      </c>
      <c r="K3" s="777"/>
      <c r="L3" s="821">
        <v>9744090.7781167626</v>
      </c>
      <c r="M3" s="822"/>
      <c r="N3" s="27"/>
      <c r="O3" s="27"/>
      <c r="P3" s="27"/>
      <c r="Q3" s="27"/>
    </row>
    <row r="4" spans="2:17" ht="24" customHeight="1">
      <c r="B4" s="816" t="s">
        <v>37</v>
      </c>
      <c r="C4" s="777"/>
      <c r="D4" s="808" t="s">
        <v>37</v>
      </c>
      <c r="E4" s="809"/>
      <c r="F4" s="819" t="s">
        <v>38</v>
      </c>
      <c r="G4" s="820"/>
      <c r="H4" s="819" t="s">
        <v>39</v>
      </c>
      <c r="I4" s="820"/>
      <c r="J4" s="819" t="s">
        <v>40</v>
      </c>
      <c r="K4" s="820"/>
      <c r="L4" s="821" t="s">
        <v>41</v>
      </c>
      <c r="M4" s="822"/>
      <c r="N4" s="802" t="s">
        <v>4</v>
      </c>
      <c r="O4" s="803"/>
      <c r="P4" s="803" t="s">
        <v>5</v>
      </c>
      <c r="Q4" s="803"/>
    </row>
    <row r="5" spans="2:17" ht="24" customHeight="1">
      <c r="B5" s="804" t="s">
        <v>35</v>
      </c>
      <c r="C5" s="783"/>
      <c r="D5" s="808" t="s">
        <v>42</v>
      </c>
      <c r="E5" s="809"/>
      <c r="F5" s="808" t="s">
        <v>6</v>
      </c>
      <c r="G5" s="809"/>
      <c r="H5" s="810" t="s">
        <v>7</v>
      </c>
      <c r="I5" s="811"/>
      <c r="J5" s="812" t="s">
        <v>8</v>
      </c>
      <c r="K5" s="813"/>
      <c r="L5" s="814" t="s">
        <v>9</v>
      </c>
      <c r="M5" s="815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05"/>
      <c r="C6" s="806"/>
      <c r="D6" s="816" t="s">
        <v>10</v>
      </c>
      <c r="E6" s="777"/>
      <c r="F6" s="817">
        <f>AVERAGE(D13:O13,P13:Q13,D30:F30,G30:H30,J30:M30)</f>
        <v>437.75112695935945</v>
      </c>
      <c r="G6" s="818"/>
      <c r="H6" s="796">
        <f>AVERAGE(D13:P13,Q13)</f>
        <v>140.62838457855077</v>
      </c>
      <c r="I6" s="797"/>
      <c r="J6" s="796">
        <f>AVERAGE(D30:F30,G30:H30)</f>
        <v>815.38442899762242</v>
      </c>
      <c r="K6" s="797"/>
      <c r="L6" s="798">
        <f>AVERAGE(J30:M30)</f>
        <v>1005.6390977443609</v>
      </c>
      <c r="M6" s="799"/>
      <c r="N6" s="800">
        <v>0</v>
      </c>
      <c r="O6" s="785">
        <v>0</v>
      </c>
      <c r="P6" s="801">
        <v>11</v>
      </c>
      <c r="Q6" s="785">
        <v>10</v>
      </c>
    </row>
    <row r="7" spans="2:17" s="5" customFormat="1" ht="39.6" customHeight="1">
      <c r="B7" s="805"/>
      <c r="C7" s="806"/>
      <c r="D7" s="786" t="s">
        <v>11</v>
      </c>
      <c r="E7" s="787"/>
      <c r="F7" s="788">
        <f>AVERAGE(D14:O14,P14:Q14,D31:F31,J31:M31,G31:H31)</f>
        <v>388.35197131686925</v>
      </c>
      <c r="G7" s="789"/>
      <c r="H7" s="790">
        <f>AVERAGE(D14:P14,Q14)</f>
        <v>128.40792966917923</v>
      </c>
      <c r="I7" s="791"/>
      <c r="J7" s="790">
        <f>AVERAGE(D31:F31,G31:H31)</f>
        <v>757.76574626173146</v>
      </c>
      <c r="K7" s="791"/>
      <c r="L7" s="792">
        <f>AVERAGE(J31:M31)</f>
        <v>836.3888984027069</v>
      </c>
      <c r="M7" s="793"/>
      <c r="N7" s="800"/>
      <c r="O7" s="785"/>
      <c r="P7" s="801"/>
      <c r="Q7" s="785"/>
    </row>
    <row r="8" spans="2:17" s="5" customFormat="1" ht="39.6" customHeight="1">
      <c r="B8" s="807"/>
      <c r="C8" s="784"/>
      <c r="D8" s="786" t="s">
        <v>12</v>
      </c>
      <c r="E8" s="787"/>
      <c r="F8" s="794">
        <f>AVERAGE(D15:O15,P15:Q15,D32:F32,G32:H32,J32:M32)</f>
        <v>0.89719791703466822</v>
      </c>
      <c r="G8" s="795"/>
      <c r="H8" s="794">
        <f>AVERAGE(D15:O15,P15:Q15)</f>
        <v>0.91083102891794787</v>
      </c>
      <c r="I8" s="795"/>
      <c r="J8" s="794">
        <f>AVERAGE(D32:F32,G32:H32)</f>
        <v>0.91186704642171978</v>
      </c>
      <c r="K8" s="795"/>
      <c r="L8" s="794">
        <f>AVERAGE(J32:M32)</f>
        <v>0.83114561370937523</v>
      </c>
      <c r="M8" s="795"/>
      <c r="N8" s="800"/>
      <c r="O8" s="785"/>
      <c r="P8" s="801"/>
      <c r="Q8" s="785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773" t="s">
        <v>43</v>
      </c>
      <c r="C10" s="779"/>
      <c r="D10" s="780" t="s">
        <v>44</v>
      </c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2"/>
    </row>
    <row r="11" spans="2:17" ht="17.25" customHeight="1">
      <c r="B11" s="764" t="s">
        <v>45</v>
      </c>
      <c r="C11" s="783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766"/>
      <c r="C12" s="784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768" t="s">
        <v>35</v>
      </c>
      <c r="C13" s="13" t="s">
        <v>59</v>
      </c>
      <c r="D13" s="18">
        <v>138.17776702786378</v>
      </c>
      <c r="E13" s="18">
        <v>103.85186741363214</v>
      </c>
      <c r="F13" s="18">
        <v>119.4376075993723</v>
      </c>
      <c r="G13" s="18">
        <v>281.61904761904759</v>
      </c>
      <c r="H13" s="18">
        <v>232.14285714285714</v>
      </c>
      <c r="I13" s="18">
        <v>81.86587793011941</v>
      </c>
      <c r="J13" s="18">
        <v>95.639687453928929</v>
      </c>
      <c r="K13" s="18">
        <v>80.604464976780193</v>
      </c>
      <c r="L13" s="18">
        <v>113.69285046094257</v>
      </c>
      <c r="M13" s="18">
        <v>84.209299289891391</v>
      </c>
      <c r="N13" s="18">
        <v>84.567050796926949</v>
      </c>
      <c r="O13" s="18">
        <v>206.45880325814539</v>
      </c>
      <c r="P13" s="18">
        <v>196.53020313020309</v>
      </c>
      <c r="Q13" s="20">
        <v>150</v>
      </c>
    </row>
    <row r="14" spans="2:17" ht="39.9" customHeight="1">
      <c r="B14" s="769"/>
      <c r="C14" s="13" t="s">
        <v>60</v>
      </c>
      <c r="D14" s="18">
        <v>123.6029763581905</v>
      </c>
      <c r="E14" s="18">
        <v>92.591051890531475</v>
      </c>
      <c r="F14" s="18">
        <v>109.85406462822654</v>
      </c>
      <c r="G14" s="18">
        <v>252.7602157896396</v>
      </c>
      <c r="H14" s="18">
        <v>226.28622699472899</v>
      </c>
      <c r="I14" s="18">
        <v>73.732399159683254</v>
      </c>
      <c r="J14" s="18">
        <v>82.090146653266444</v>
      </c>
      <c r="K14" s="18">
        <v>68.830841293670701</v>
      </c>
      <c r="L14" s="18">
        <v>102.91730146090516</v>
      </c>
      <c r="M14" s="18">
        <v>79.721266167886313</v>
      </c>
      <c r="N14" s="18">
        <v>77.685781712498624</v>
      </c>
      <c r="O14" s="18">
        <v>168.60018730802463</v>
      </c>
      <c r="P14" s="18">
        <v>181.74462737982793</v>
      </c>
      <c r="Q14" s="8">
        <v>157.29392857142852</v>
      </c>
    </row>
    <row r="15" spans="2:17" ht="39.9" customHeight="1">
      <c r="B15" s="770"/>
      <c r="C15" s="28" t="s">
        <v>61</v>
      </c>
      <c r="D15" s="9">
        <f t="shared" ref="D15:Q15" si="0">D14/D13</f>
        <v>0.8945214488323997</v>
      </c>
      <c r="E15" s="9">
        <f t="shared" si="0"/>
        <v>0.89156848303699821</v>
      </c>
      <c r="F15" s="9">
        <f t="shared" si="0"/>
        <v>0.91976109398229333</v>
      </c>
      <c r="G15" s="9">
        <f t="shared" si="0"/>
        <v>0.89752528433926826</v>
      </c>
      <c r="H15" s="9">
        <f t="shared" si="0"/>
        <v>0.97477143936190958</v>
      </c>
      <c r="I15" s="9">
        <f t="shared" si="0"/>
        <v>0.90064873209594254</v>
      </c>
      <c r="J15" s="9">
        <f t="shared" si="0"/>
        <v>0.85832721580996907</v>
      </c>
      <c r="K15" s="9">
        <f t="shared" si="0"/>
        <v>0.85393335609260446</v>
      </c>
      <c r="L15" s="9">
        <f t="shared" si="0"/>
        <v>0.90522228129253235</v>
      </c>
      <c r="M15" s="9">
        <f t="shared" si="0"/>
        <v>0.94670383010129344</v>
      </c>
      <c r="N15" s="9">
        <f t="shared" si="0"/>
        <v>0.91862943049826229</v>
      </c>
      <c r="O15" s="9">
        <f t="shared" si="0"/>
        <v>0.81662871549834415</v>
      </c>
      <c r="P15" s="30">
        <f t="shared" si="0"/>
        <v>0.92476690343326218</v>
      </c>
      <c r="Q15" s="10">
        <f t="shared" si="0"/>
        <v>1.0486261904761902</v>
      </c>
    </row>
    <row r="16" spans="2:17" ht="22.8" customHeight="1">
      <c r="B16" s="771" t="s">
        <v>62</v>
      </c>
      <c r="C16" s="28" t="s">
        <v>63</v>
      </c>
      <c r="D16" s="11">
        <v>0.25</v>
      </c>
      <c r="E16" s="11">
        <v>0.17013888888888887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0.35069444444444442</v>
      </c>
    </row>
    <row r="17" spans="2:23" ht="22.8" customHeight="1">
      <c r="B17" s="772"/>
      <c r="C17" s="28" t="s">
        <v>36</v>
      </c>
      <c r="D17" s="11">
        <v>0.72847222222222197</v>
      </c>
      <c r="E17" s="11">
        <v>0.60694444444444429</v>
      </c>
      <c r="F17" s="11">
        <v>0.58125000000000004</v>
      </c>
      <c r="G17" s="11">
        <v>0.6958333333333333</v>
      </c>
      <c r="H17" s="11">
        <v>0.68819444444444444</v>
      </c>
      <c r="I17" s="11">
        <v>0.72986111111111096</v>
      </c>
      <c r="J17" s="11">
        <v>0.78611111111111076</v>
      </c>
      <c r="K17" s="11">
        <v>0.81180555555555545</v>
      </c>
      <c r="L17" s="11">
        <v>0.93402777777777757</v>
      </c>
      <c r="M17" s="11">
        <v>1.0027777777777778</v>
      </c>
      <c r="N17" s="11">
        <v>0.99166666666666636</v>
      </c>
      <c r="O17" s="21">
        <v>0.85347222222222219</v>
      </c>
      <c r="P17" s="11">
        <v>0.64305555555555549</v>
      </c>
      <c r="Q17" s="31">
        <v>0.66319444444444442</v>
      </c>
    </row>
    <row r="18" spans="2:23" ht="22.8" customHeight="1">
      <c r="B18" s="775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776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775" t="s">
        <v>16</v>
      </c>
      <c r="C20" s="32" t="s">
        <v>64</v>
      </c>
      <c r="D20" s="33">
        <v>1</v>
      </c>
      <c r="E20" s="33" t="s">
        <v>15</v>
      </c>
      <c r="F20" s="33">
        <v>2</v>
      </c>
      <c r="G20" s="33" t="s">
        <v>15</v>
      </c>
      <c r="H20" s="33">
        <v>1</v>
      </c>
      <c r="I20" s="33">
        <v>1</v>
      </c>
      <c r="J20" s="33">
        <v>1</v>
      </c>
      <c r="K20" s="33">
        <v>2</v>
      </c>
      <c r="L20" s="33">
        <v>2</v>
      </c>
      <c r="M20" s="33" t="s">
        <v>15</v>
      </c>
      <c r="N20" s="33">
        <v>1</v>
      </c>
      <c r="O20" s="33" t="s">
        <v>15</v>
      </c>
      <c r="P20" s="33" t="s">
        <v>15</v>
      </c>
      <c r="Q20" s="34"/>
    </row>
    <row r="21" spans="2:23" ht="22.8" customHeight="1">
      <c r="B21" s="776"/>
      <c r="C21" s="32" t="s">
        <v>66</v>
      </c>
      <c r="D21" s="33">
        <v>2</v>
      </c>
      <c r="E21" s="33" t="s">
        <v>15</v>
      </c>
      <c r="F21" s="33" t="s">
        <v>15</v>
      </c>
      <c r="G21" s="33">
        <v>1</v>
      </c>
      <c r="H21" s="33" t="s">
        <v>15</v>
      </c>
      <c r="I21" s="33" t="s">
        <v>15</v>
      </c>
      <c r="J21" s="33" t="s">
        <v>15</v>
      </c>
      <c r="K21" s="33">
        <v>2</v>
      </c>
      <c r="L21" s="33">
        <v>1</v>
      </c>
      <c r="M21" s="33">
        <v>1</v>
      </c>
      <c r="N21" s="33" t="s">
        <v>15</v>
      </c>
      <c r="O21" s="33">
        <v>3</v>
      </c>
      <c r="P21" s="33" t="s">
        <v>15</v>
      </c>
      <c r="Q21" s="34"/>
    </row>
    <row r="22" spans="2:23" ht="22.8" customHeight="1">
      <c r="B22" s="754" t="s">
        <v>67</v>
      </c>
      <c r="C22" s="777"/>
      <c r="D22" s="35">
        <v>18.75</v>
      </c>
      <c r="E22" s="35">
        <v>17.714285714285715</v>
      </c>
      <c r="F22" s="35">
        <v>14.833333333333334</v>
      </c>
      <c r="G22" s="35">
        <v>7.333333333333333</v>
      </c>
      <c r="H22" s="35">
        <v>6.5</v>
      </c>
      <c r="I22" s="35">
        <v>18</v>
      </c>
      <c r="J22" s="35">
        <v>16.857142857142858</v>
      </c>
      <c r="K22" s="35">
        <v>17.875</v>
      </c>
      <c r="L22" s="35">
        <v>15.125</v>
      </c>
      <c r="M22" s="35">
        <v>18.25</v>
      </c>
      <c r="N22" s="35">
        <v>17.555555555555557</v>
      </c>
      <c r="O22" s="35">
        <v>13.375</v>
      </c>
      <c r="P22" s="35">
        <v>12.285714285714286</v>
      </c>
      <c r="Q22" s="36">
        <v>10.75</v>
      </c>
    </row>
    <row r="23" spans="2:23" ht="22.8" customHeight="1">
      <c r="B23" s="754" t="s">
        <v>68</v>
      </c>
      <c r="C23" s="777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754" t="s">
        <v>69</v>
      </c>
      <c r="C24" s="77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756" t="s">
        <v>70</v>
      </c>
      <c r="C25" s="778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773"/>
      <c r="C27" s="774"/>
      <c r="D27" s="758" t="s">
        <v>71</v>
      </c>
      <c r="E27" s="759"/>
      <c r="F27" s="759"/>
      <c r="G27" s="759"/>
      <c r="H27" s="760"/>
      <c r="I27" s="761" t="s">
        <v>72</v>
      </c>
      <c r="J27" s="762"/>
      <c r="K27" s="762"/>
      <c r="L27" s="762"/>
      <c r="M27" s="763"/>
      <c r="N27" s="27"/>
      <c r="O27" s="27"/>
      <c r="P27" s="27"/>
      <c r="Q27" s="27"/>
    </row>
    <row r="28" spans="2:23" ht="17.25" customHeight="1">
      <c r="B28" s="764" t="s">
        <v>45</v>
      </c>
      <c r="C28" s="765"/>
      <c r="D28" s="37">
        <v>1</v>
      </c>
      <c r="E28" s="72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766"/>
      <c r="C29" s="767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768" t="s">
        <v>35</v>
      </c>
      <c r="C30" s="41" t="s">
        <v>59</v>
      </c>
      <c r="D30" s="19">
        <v>222.22222222222223</v>
      </c>
      <c r="E30" s="726">
        <v>916.66666666666663</v>
      </c>
      <c r="F30" s="18">
        <v>853.44827586206895</v>
      </c>
      <c r="G30" s="18">
        <v>939.13043478260863</v>
      </c>
      <c r="H30" s="725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769"/>
      <c r="C31" s="41" t="s">
        <v>60</v>
      </c>
      <c r="D31" s="43">
        <v>181.4761137949543</v>
      </c>
      <c r="E31" s="7">
        <v>855.95532359684807</v>
      </c>
      <c r="F31" s="7">
        <v>776.46129834180647</v>
      </c>
      <c r="G31" s="7">
        <v>912.30830419580468</v>
      </c>
      <c r="H31" s="725">
        <v>1062.6276913792437</v>
      </c>
      <c r="I31" s="403">
        <v>0</v>
      </c>
      <c r="J31" s="7">
        <v>727.63936170212673</v>
      </c>
      <c r="K31" s="7">
        <v>811.15795454545491</v>
      </c>
      <c r="L31" s="7">
        <v>857.74082538745893</v>
      </c>
      <c r="M31" s="8">
        <v>949.01745197578691</v>
      </c>
      <c r="N31" s="27"/>
      <c r="O31" s="27"/>
      <c r="P31" s="27"/>
      <c r="Q31" s="27"/>
    </row>
    <row r="32" spans="2:23" ht="39.9" customHeight="1">
      <c r="B32" s="770"/>
      <c r="C32" s="723" t="s">
        <v>61</v>
      </c>
      <c r="D32" s="44">
        <f t="shared" ref="D32:M32" si="1">D31/D30</f>
        <v>0.81664251207729432</v>
      </c>
      <c r="E32" s="9">
        <f t="shared" si="1"/>
        <v>0.93376944392383432</v>
      </c>
      <c r="F32" s="9">
        <f t="shared" si="1"/>
        <v>0.90979303644090459</v>
      </c>
      <c r="G32" s="9">
        <f t="shared" si="1"/>
        <v>0.97143939798627355</v>
      </c>
      <c r="H32" s="9">
        <f t="shared" si="1"/>
        <v>0.92769084168029214</v>
      </c>
      <c r="I32" s="43">
        <f t="shared" si="1"/>
        <v>0</v>
      </c>
      <c r="J32" s="9">
        <f t="shared" si="1"/>
        <v>0.77173871695680107</v>
      </c>
      <c r="K32" s="9">
        <f t="shared" si="1"/>
        <v>0.86031904269972492</v>
      </c>
      <c r="L32" s="9">
        <f t="shared" si="1"/>
        <v>0.85774082538745888</v>
      </c>
      <c r="M32" s="10">
        <f t="shared" si="1"/>
        <v>0.83478386979351626</v>
      </c>
      <c r="N32" s="27"/>
      <c r="O32" s="27"/>
      <c r="P32" s="27"/>
      <c r="Q32" s="27"/>
    </row>
    <row r="33" spans="2:17" ht="28.8" customHeight="1">
      <c r="B33" s="771" t="s">
        <v>62</v>
      </c>
      <c r="C33" s="723" t="s">
        <v>63</v>
      </c>
      <c r="D33" s="45">
        <v>0.17013888888888887</v>
      </c>
      <c r="E33" s="11">
        <v>0.17708333333333334</v>
      </c>
      <c r="F33" s="11">
        <v>0.18055555555555555</v>
      </c>
      <c r="G33" s="11">
        <v>3286.153846153848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772"/>
      <c r="C34" s="723" t="s">
        <v>36</v>
      </c>
      <c r="D34" s="45">
        <v>0.34722222222222227</v>
      </c>
      <c r="E34" s="11">
        <v>0.38055555555555554</v>
      </c>
      <c r="F34" s="11">
        <v>0.3125</v>
      </c>
      <c r="G34" s="11">
        <v>1163.6363636363637</v>
      </c>
      <c r="H34" s="31">
        <v>0.48472222222222222</v>
      </c>
      <c r="I34" s="22">
        <v>0</v>
      </c>
      <c r="J34" s="11">
        <v>0.80486111111111114</v>
      </c>
      <c r="K34" s="11">
        <v>0.96736111111111101</v>
      </c>
      <c r="L34" s="11">
        <v>46315.00277777778</v>
      </c>
      <c r="M34" s="12">
        <v>46315.152777777781</v>
      </c>
      <c r="N34" s="27"/>
      <c r="O34" s="27"/>
      <c r="P34" s="27"/>
      <c r="Q34" s="27"/>
    </row>
    <row r="35" spans="2:17" ht="28.8" customHeight="1">
      <c r="B35" s="754" t="s">
        <v>67</v>
      </c>
      <c r="C35" s="755"/>
      <c r="D35" s="46">
        <v>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754" t="s">
        <v>68</v>
      </c>
      <c r="C36" s="75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754" t="s">
        <v>69</v>
      </c>
      <c r="C37" s="75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756" t="s">
        <v>70</v>
      </c>
      <c r="C38" s="757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O28" sqref="O2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1256</v>
      </c>
      <c r="B1" s="320"/>
      <c r="C1" s="321"/>
      <c r="D1" s="322" t="s">
        <v>1257</v>
      </c>
      <c r="E1" s="323">
        <f>SUM(G5:G124)</f>
        <v>119561</v>
      </c>
      <c r="F1" s="324" t="s">
        <v>3</v>
      </c>
      <c r="G1" s="325">
        <f>SUM(H5:H124)</f>
        <v>2196419.8896103892</v>
      </c>
      <c r="H1" s="326" t="s">
        <v>1258</v>
      </c>
      <c r="I1" s="327">
        <f>+J16+J64+J24+J38+J51+J81+J100+J91+J57+J124+J111</f>
        <v>48.81666666666667</v>
      </c>
      <c r="J1" s="871" t="s">
        <v>1259</v>
      </c>
      <c r="K1" s="872"/>
      <c r="L1" s="873"/>
      <c r="M1" s="871" t="s">
        <v>1300</v>
      </c>
      <c r="N1" s="872"/>
      <c r="O1" s="872"/>
      <c r="P1" s="872"/>
      <c r="Q1" s="872"/>
      <c r="R1" s="873"/>
    </row>
    <row r="2" spans="1:18" ht="26.25" customHeight="1" thickBot="1">
      <c r="A2" s="877" t="s">
        <v>1365</v>
      </c>
      <c r="B2" s="878"/>
      <c r="C2" s="329"/>
      <c r="D2" s="727" t="s">
        <v>1302</v>
      </c>
      <c r="E2" s="330">
        <f>AVERAGE(L16,L24,L38,L51,L100,L111,L91)</f>
        <v>623.96068656286832</v>
      </c>
      <c r="F2" s="331" t="s">
        <v>80</v>
      </c>
      <c r="G2" s="332">
        <f>G1/E1</f>
        <v>18.370705243435477</v>
      </c>
      <c r="H2" s="333" t="s">
        <v>1303</v>
      </c>
      <c r="I2" s="334">
        <f>COUNT(I5:I124)</f>
        <v>0</v>
      </c>
      <c r="J2" s="874"/>
      <c r="K2" s="875"/>
      <c r="L2" s="876"/>
      <c r="M2" s="874"/>
      <c r="N2" s="875"/>
      <c r="O2" s="875"/>
      <c r="P2" s="875"/>
      <c r="Q2" s="875"/>
      <c r="R2" s="876"/>
    </row>
    <row r="3" spans="1:18" ht="23.25" customHeight="1">
      <c r="A3" s="879" t="s">
        <v>1304</v>
      </c>
      <c r="B3" s="881" t="s">
        <v>1305</v>
      </c>
      <c r="C3" s="729"/>
      <c r="D3" s="882" t="s">
        <v>1306</v>
      </c>
      <c r="E3" s="882"/>
      <c r="F3" s="883" t="s">
        <v>83</v>
      </c>
      <c r="G3" s="884" t="s">
        <v>1261</v>
      </c>
      <c r="H3" s="885" t="s">
        <v>1262</v>
      </c>
      <c r="I3" s="886" t="s">
        <v>1263</v>
      </c>
      <c r="J3" s="859" t="s">
        <v>1264</v>
      </c>
      <c r="K3" s="861" t="s">
        <v>1265</v>
      </c>
      <c r="L3" s="863" t="s">
        <v>1302</v>
      </c>
      <c r="M3" s="888" t="s">
        <v>88</v>
      </c>
      <c r="N3" s="888"/>
      <c r="O3" s="859" t="s">
        <v>168</v>
      </c>
      <c r="P3" s="889" t="s">
        <v>1266</v>
      </c>
      <c r="Q3" s="859" t="s">
        <v>1267</v>
      </c>
      <c r="R3" s="859"/>
    </row>
    <row r="4" spans="1:18" ht="15.75" customHeight="1">
      <c r="A4" s="880"/>
      <c r="B4" s="881"/>
      <c r="C4" s="729"/>
      <c r="D4" s="882"/>
      <c r="E4" s="882"/>
      <c r="F4" s="883"/>
      <c r="G4" s="884"/>
      <c r="H4" s="885"/>
      <c r="I4" s="887"/>
      <c r="J4" s="860"/>
      <c r="K4" s="862"/>
      <c r="L4" s="864"/>
      <c r="M4" s="733" t="s">
        <v>90</v>
      </c>
      <c r="N4" s="733" t="s">
        <v>91</v>
      </c>
      <c r="O4" s="860"/>
      <c r="P4" s="890"/>
      <c r="Q4" s="335" t="s">
        <v>1314</v>
      </c>
      <c r="R4" s="335" t="s">
        <v>1315</v>
      </c>
    </row>
    <row r="5" spans="1:18">
      <c r="A5" s="865" t="s">
        <v>1268</v>
      </c>
      <c r="B5" s="336" t="s">
        <v>189</v>
      </c>
      <c r="C5" s="336"/>
      <c r="D5" s="337" t="s">
        <v>169</v>
      </c>
      <c r="E5" s="338"/>
      <c r="F5" s="339">
        <v>25.64</v>
      </c>
      <c r="G5" s="415">
        <v>1317</v>
      </c>
      <c r="H5" s="340">
        <f>F5*G5</f>
        <v>33767.879999999997</v>
      </c>
      <c r="I5" s="731"/>
      <c r="J5" s="341">
        <v>10</v>
      </c>
      <c r="K5" s="342">
        <f t="shared" ref="K5:K8" si="0">G5/P5*60</f>
        <v>1580.399999999998</v>
      </c>
      <c r="L5" s="343">
        <f t="shared" ref="L5:L8" si="1">K5/J5</f>
        <v>158.03999999999979</v>
      </c>
      <c r="M5" s="344">
        <v>0.35069444444444442</v>
      </c>
      <c r="N5" s="344">
        <v>0.38541666666666669</v>
      </c>
      <c r="O5" s="335">
        <v>5</v>
      </c>
      <c r="P5" s="734">
        <f t="shared" ref="P5:P8" si="2">(N5-M5)*24*60</f>
        <v>50.000000000000064</v>
      </c>
      <c r="Q5" s="345"/>
      <c r="R5" s="345"/>
    </row>
    <row r="6" spans="1:18">
      <c r="A6" s="865"/>
      <c r="B6" s="336" t="s">
        <v>165</v>
      </c>
      <c r="C6" s="336"/>
      <c r="D6" s="337" t="s">
        <v>1009</v>
      </c>
      <c r="E6" s="338"/>
      <c r="F6" s="339">
        <v>28.57</v>
      </c>
      <c r="G6" s="415">
        <v>1267</v>
      </c>
      <c r="H6" s="340">
        <f t="shared" ref="H6:H15" si="3">F6*G6</f>
        <v>36198.19</v>
      </c>
      <c r="I6" s="731"/>
      <c r="J6" s="341">
        <v>9</v>
      </c>
      <c r="K6" s="342">
        <f t="shared" si="0"/>
        <v>1520.4000000000003</v>
      </c>
      <c r="L6" s="343">
        <f t="shared" si="1"/>
        <v>168.93333333333337</v>
      </c>
      <c r="M6" s="344">
        <v>0.3888888888888889</v>
      </c>
      <c r="N6" s="344">
        <v>0.4236111111111111</v>
      </c>
      <c r="O6" s="335">
        <v>5</v>
      </c>
      <c r="P6" s="734">
        <f t="shared" si="2"/>
        <v>49.999999999999986</v>
      </c>
      <c r="Q6" s="335"/>
      <c r="R6" s="335"/>
    </row>
    <row r="7" spans="1:18">
      <c r="A7" s="865"/>
      <c r="B7" s="336" t="s">
        <v>189</v>
      </c>
      <c r="C7" s="336"/>
      <c r="D7" s="337" t="s">
        <v>170</v>
      </c>
      <c r="E7" s="338"/>
      <c r="F7" s="339">
        <v>29.85</v>
      </c>
      <c r="G7" s="415">
        <v>3686</v>
      </c>
      <c r="H7" s="340">
        <f t="shared" si="3"/>
        <v>110027.1</v>
      </c>
      <c r="I7" s="731"/>
      <c r="J7" s="341">
        <v>12</v>
      </c>
      <c r="K7" s="342">
        <f t="shared" si="0"/>
        <v>1842.9999999999991</v>
      </c>
      <c r="L7" s="343">
        <f t="shared" si="1"/>
        <v>153.58333333333326</v>
      </c>
      <c r="M7" s="344">
        <v>0.50347222222222221</v>
      </c>
      <c r="N7" s="344">
        <v>0.58680555555555558</v>
      </c>
      <c r="O7" s="335">
        <v>5</v>
      </c>
      <c r="P7" s="734">
        <f t="shared" si="2"/>
        <v>120.00000000000006</v>
      </c>
      <c r="Q7" s="345"/>
      <c r="R7" s="345"/>
    </row>
    <row r="8" spans="1:18">
      <c r="A8" s="865"/>
      <c r="B8" s="336" t="s">
        <v>189</v>
      </c>
      <c r="C8" s="336"/>
      <c r="D8" s="337" t="s">
        <v>171</v>
      </c>
      <c r="E8" s="338"/>
      <c r="F8" s="339">
        <v>29.52</v>
      </c>
      <c r="G8" s="415">
        <v>3121</v>
      </c>
      <c r="H8" s="340">
        <f t="shared" si="3"/>
        <v>92131.92</v>
      </c>
      <c r="I8" s="731"/>
      <c r="J8" s="341">
        <v>12</v>
      </c>
      <c r="K8" s="342">
        <f t="shared" si="0"/>
        <v>1783.4285714285722</v>
      </c>
      <c r="L8" s="343">
        <f t="shared" si="1"/>
        <v>148.61904761904768</v>
      </c>
      <c r="M8" s="344">
        <v>0.59027777777777779</v>
      </c>
      <c r="N8" s="344">
        <v>0.66319444444444442</v>
      </c>
      <c r="O8" s="335">
        <v>5</v>
      </c>
      <c r="P8" s="734">
        <f t="shared" si="2"/>
        <v>104.99999999999994</v>
      </c>
      <c r="Q8" s="345"/>
      <c r="R8" s="345"/>
    </row>
    <row r="9" spans="1:18">
      <c r="A9" s="865"/>
      <c r="B9" s="336">
        <v>0</v>
      </c>
      <c r="C9" s="336"/>
      <c r="D9" s="337"/>
      <c r="E9" s="338"/>
      <c r="F9" s="339" t="s">
        <v>161</v>
      </c>
      <c r="G9" s="416"/>
      <c r="H9" s="340">
        <f t="shared" si="3"/>
        <v>0</v>
      </c>
      <c r="I9" s="731"/>
      <c r="J9" s="341"/>
      <c r="K9" s="342"/>
      <c r="L9" s="343"/>
      <c r="M9" s="344"/>
      <c r="N9" s="344"/>
      <c r="O9" s="335"/>
      <c r="P9" s="734"/>
      <c r="Q9" s="345"/>
      <c r="R9" s="345"/>
    </row>
    <row r="10" spans="1:18">
      <c r="A10" s="86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731"/>
      <c r="J10" s="341"/>
      <c r="K10" s="342"/>
      <c r="L10" s="343"/>
      <c r="M10" s="344"/>
      <c r="N10" s="344"/>
      <c r="O10" s="335"/>
      <c r="P10" s="734"/>
      <c r="Q10" s="345"/>
      <c r="R10" s="345"/>
    </row>
    <row r="11" spans="1:18">
      <c r="A11" s="86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731"/>
      <c r="J11" s="341"/>
      <c r="K11" s="342"/>
      <c r="L11" s="343"/>
      <c r="M11" s="344"/>
      <c r="N11" s="344"/>
      <c r="O11" s="335"/>
      <c r="P11" s="734"/>
      <c r="Q11" s="345"/>
      <c r="R11" s="345"/>
    </row>
    <row r="12" spans="1:18">
      <c r="A12" s="866"/>
      <c r="B12" s="336">
        <v>0</v>
      </c>
      <c r="C12" s="730"/>
      <c r="D12" s="337"/>
      <c r="E12" s="338"/>
      <c r="F12" s="339" t="s">
        <v>161</v>
      </c>
      <c r="G12" s="728"/>
      <c r="H12" s="340">
        <f t="shared" si="3"/>
        <v>0</v>
      </c>
      <c r="I12" s="731"/>
      <c r="J12" s="341"/>
      <c r="K12" s="342"/>
      <c r="L12" s="343"/>
      <c r="M12" s="344"/>
      <c r="N12" s="344"/>
      <c r="O12" s="335"/>
      <c r="P12" s="734"/>
      <c r="Q12" s="345"/>
      <c r="R12" s="335"/>
    </row>
    <row r="13" spans="1:18">
      <c r="A13" s="86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731"/>
      <c r="J13" s="341"/>
      <c r="K13" s="342"/>
      <c r="L13" s="343"/>
      <c r="M13" s="344"/>
      <c r="N13" s="344"/>
      <c r="O13" s="335"/>
      <c r="P13" s="734"/>
      <c r="Q13" s="335"/>
      <c r="R13" s="335"/>
    </row>
    <row r="14" spans="1:18">
      <c r="A14" s="86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731"/>
      <c r="J14" s="341"/>
      <c r="K14" s="342"/>
      <c r="L14" s="343"/>
      <c r="M14" s="344"/>
      <c r="N14" s="344"/>
      <c r="O14" s="335"/>
      <c r="P14" s="734"/>
      <c r="Q14" s="335"/>
      <c r="R14" s="335"/>
    </row>
    <row r="15" spans="1:18">
      <c r="A15" s="86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731"/>
      <c r="J15" s="341"/>
      <c r="K15" s="342"/>
      <c r="L15" s="343"/>
      <c r="M15" s="344"/>
      <c r="N15" s="344"/>
      <c r="O15" s="335"/>
      <c r="P15" s="734"/>
      <c r="Q15" s="335"/>
      <c r="R15" s="335"/>
    </row>
    <row r="16" spans="1:18" ht="15.75" customHeight="1">
      <c r="A16" s="867"/>
      <c r="B16" s="336">
        <v>0</v>
      </c>
      <c r="C16" s="349" t="s">
        <v>1317</v>
      </c>
      <c r="D16" s="850" t="s">
        <v>1243</v>
      </c>
      <c r="E16" s="850"/>
      <c r="F16" s="350"/>
      <c r="G16" s="351"/>
      <c r="H16" s="352"/>
      <c r="I16" s="353"/>
      <c r="J16" s="354">
        <f>AVERAGE(J5:J15)</f>
        <v>10.75</v>
      </c>
      <c r="K16" s="354">
        <f>AVERAGE(K5:K15)</f>
        <v>1681.8071428571425</v>
      </c>
      <c r="L16" s="355">
        <f>AVERAGE(L5:L15)</f>
        <v>157.29392857142852</v>
      </c>
      <c r="M16" s="344"/>
      <c r="N16" s="344"/>
      <c r="O16" s="342"/>
      <c r="P16" s="342"/>
      <c r="Q16" s="343"/>
      <c r="R16" s="343"/>
    </row>
    <row r="17" spans="1:18" ht="15.75" customHeight="1">
      <c r="A17" s="868" t="s">
        <v>1318</v>
      </c>
      <c r="B17" s="336">
        <v>0</v>
      </c>
      <c r="C17" s="730"/>
      <c r="D17" s="337" t="s">
        <v>173</v>
      </c>
      <c r="E17" s="337"/>
      <c r="F17" s="339" t="s">
        <v>161</v>
      </c>
      <c r="G17" s="729">
        <v>3121</v>
      </c>
      <c r="H17" s="356">
        <f t="shared" ref="H17:H23" si="4">F17*G17</f>
        <v>0</v>
      </c>
      <c r="I17" s="357"/>
      <c r="J17" s="341">
        <v>9</v>
      </c>
      <c r="K17" s="342">
        <f t="shared" ref="K17:K18" si="5">G17/P17*60</f>
        <v>1628.347826086956</v>
      </c>
      <c r="L17" s="343">
        <f>K17/J17</f>
        <v>180.92753623188401</v>
      </c>
      <c r="M17" s="344">
        <v>0.17013888888888887</v>
      </c>
      <c r="N17" s="344">
        <v>0.25</v>
      </c>
      <c r="O17" s="335">
        <v>5</v>
      </c>
      <c r="P17" s="734">
        <f>(N17-M17)*24*60</f>
        <v>115.00000000000003</v>
      </c>
      <c r="Q17" s="335"/>
      <c r="R17" s="335"/>
    </row>
    <row r="18" spans="1:18" ht="15.75" customHeight="1">
      <c r="A18" s="868"/>
      <c r="B18" s="336">
        <v>0</v>
      </c>
      <c r="C18" s="730"/>
      <c r="D18" s="337" t="s">
        <v>172</v>
      </c>
      <c r="E18" s="337"/>
      <c r="F18" s="339" t="s">
        <v>161</v>
      </c>
      <c r="G18" s="728">
        <v>3686</v>
      </c>
      <c r="H18" s="340">
        <f t="shared" si="4"/>
        <v>0</v>
      </c>
      <c r="I18" s="731"/>
      <c r="J18" s="341">
        <v>9</v>
      </c>
      <c r="K18" s="342">
        <f t="shared" si="5"/>
        <v>1638.2222222222213</v>
      </c>
      <c r="L18" s="343">
        <f t="shared" ref="L18" si="6">K18/J18</f>
        <v>182.0246913580246</v>
      </c>
      <c r="M18" s="344">
        <v>0.25347222222222221</v>
      </c>
      <c r="N18" s="344">
        <v>0.34722222222222227</v>
      </c>
      <c r="O18" s="335">
        <v>5</v>
      </c>
      <c r="P18" s="734">
        <f t="shared" ref="P18" si="7">(N18-M18)*24*60</f>
        <v>135.00000000000009</v>
      </c>
      <c r="Q18" s="345"/>
      <c r="R18" s="345"/>
    </row>
    <row r="19" spans="1:18" ht="15.75" customHeight="1">
      <c r="A19" s="868"/>
      <c r="B19" s="336">
        <v>0</v>
      </c>
      <c r="C19" s="730"/>
      <c r="D19" s="337"/>
      <c r="E19" s="337"/>
      <c r="F19" s="339" t="s">
        <v>161</v>
      </c>
      <c r="G19" s="728"/>
      <c r="H19" s="340">
        <f t="shared" si="4"/>
        <v>0</v>
      </c>
      <c r="I19" s="731"/>
      <c r="J19" s="341"/>
      <c r="K19" s="342"/>
      <c r="L19" s="343"/>
      <c r="M19" s="344"/>
      <c r="N19" s="344"/>
      <c r="O19" s="335"/>
      <c r="P19" s="734"/>
      <c r="Q19" s="345"/>
      <c r="R19" s="345"/>
    </row>
    <row r="20" spans="1:18" ht="15.75" customHeight="1">
      <c r="A20" s="869"/>
      <c r="B20" s="336">
        <v>0</v>
      </c>
      <c r="C20" s="730"/>
      <c r="D20" s="337"/>
      <c r="E20" s="337"/>
      <c r="F20" s="339" t="s">
        <v>161</v>
      </c>
      <c r="G20" s="728"/>
      <c r="H20" s="340"/>
      <c r="I20" s="731"/>
      <c r="J20" s="341"/>
      <c r="K20" s="342"/>
      <c r="L20" s="343"/>
      <c r="M20" s="344"/>
      <c r="N20" s="344"/>
      <c r="O20" s="335"/>
      <c r="P20" s="734"/>
      <c r="Q20" s="345"/>
      <c r="R20" s="345"/>
    </row>
    <row r="21" spans="1:18" ht="15.75" customHeight="1">
      <c r="A21" s="869"/>
      <c r="B21" s="336">
        <v>0</v>
      </c>
      <c r="C21" s="730"/>
      <c r="D21" s="337"/>
      <c r="E21" s="337"/>
      <c r="F21" s="339" t="s">
        <v>161</v>
      </c>
      <c r="G21" s="728"/>
      <c r="H21" s="340"/>
      <c r="I21" s="731"/>
      <c r="J21" s="341"/>
      <c r="K21" s="342"/>
      <c r="L21" s="343"/>
      <c r="M21" s="344"/>
      <c r="N21" s="344"/>
      <c r="O21" s="335"/>
      <c r="P21" s="734"/>
      <c r="Q21" s="345"/>
      <c r="R21" s="345"/>
    </row>
    <row r="22" spans="1:18" ht="15.75" customHeight="1">
      <c r="A22" s="869"/>
      <c r="B22" s="336">
        <v>0</v>
      </c>
      <c r="C22" s="730"/>
      <c r="D22" s="337"/>
      <c r="E22" s="338"/>
      <c r="F22" s="339" t="s">
        <v>161</v>
      </c>
      <c r="G22" s="728"/>
      <c r="H22" s="340">
        <f t="shared" si="4"/>
        <v>0</v>
      </c>
      <c r="I22" s="731"/>
      <c r="J22" s="341"/>
      <c r="K22" s="342"/>
      <c r="L22" s="343"/>
      <c r="M22" s="344"/>
      <c r="N22" s="344"/>
      <c r="O22" s="335"/>
      <c r="P22" s="734"/>
      <c r="Q22" s="335"/>
      <c r="R22" s="335"/>
    </row>
    <row r="23" spans="1:18" ht="15.75" customHeight="1">
      <c r="A23" s="869"/>
      <c r="B23" s="336">
        <v>0</v>
      </c>
      <c r="C23" s="730"/>
      <c r="D23" s="337"/>
      <c r="E23" s="338"/>
      <c r="F23" s="339" t="s">
        <v>161</v>
      </c>
      <c r="G23" s="728"/>
      <c r="H23" s="340">
        <f t="shared" si="4"/>
        <v>0</v>
      </c>
      <c r="I23" s="731"/>
      <c r="J23" s="341"/>
      <c r="K23" s="342"/>
      <c r="L23" s="343"/>
      <c r="M23" s="344"/>
      <c r="N23" s="344"/>
      <c r="O23" s="335"/>
      <c r="P23" s="734"/>
      <c r="Q23" s="335"/>
      <c r="R23" s="335"/>
    </row>
    <row r="24" spans="1:18" ht="17.399999999999999" customHeight="1">
      <c r="A24" s="870"/>
      <c r="B24" s="336">
        <v>0</v>
      </c>
      <c r="C24" s="204" t="s">
        <v>1269</v>
      </c>
      <c r="D24" s="850" t="s">
        <v>1243</v>
      </c>
      <c r="E24" s="850"/>
      <c r="F24" s="350"/>
      <c r="G24" s="358"/>
      <c r="H24" s="352"/>
      <c r="I24" s="353"/>
      <c r="J24" s="354">
        <f>AVERAGE(J17:J23)</f>
        <v>9</v>
      </c>
      <c r="K24" s="354">
        <f>AVERAGE(K17:K23)</f>
        <v>1633.2850241545887</v>
      </c>
      <c r="L24" s="355">
        <f>AVERAGE(L17:L23)</f>
        <v>181.4761137949543</v>
      </c>
      <c r="M24" s="344"/>
      <c r="N24" s="344"/>
      <c r="O24" s="335"/>
      <c r="P24" s="335"/>
      <c r="Q24" s="335"/>
      <c r="R24" s="335"/>
    </row>
    <row r="25" spans="1:18">
      <c r="A25" s="857" t="s">
        <v>1270</v>
      </c>
      <c r="B25" s="336" t="s">
        <v>165</v>
      </c>
      <c r="C25" s="359"/>
      <c r="D25" s="360" t="s">
        <v>174</v>
      </c>
      <c r="E25" s="361"/>
      <c r="F25" s="339">
        <v>18.53</v>
      </c>
      <c r="G25" s="729">
        <v>2295</v>
      </c>
      <c r="H25" s="340">
        <f t="shared" ref="H25:H37" si="8">F25*G25</f>
        <v>42526.350000000006</v>
      </c>
      <c r="I25" s="731"/>
      <c r="J25" s="341">
        <v>3</v>
      </c>
      <c r="K25" s="342">
        <f t="shared" ref="K25:K29" si="9">G25/P25*60</f>
        <v>2868.7500000000009</v>
      </c>
      <c r="L25" s="343">
        <f t="shared" ref="L25:L29" si="10">K25/J25</f>
        <v>956.25000000000034</v>
      </c>
      <c r="M25" s="344">
        <v>0.17708333333333334</v>
      </c>
      <c r="N25" s="344">
        <v>0.21041666666666667</v>
      </c>
      <c r="O25" s="335">
        <v>15</v>
      </c>
      <c r="P25" s="734">
        <f>(N25-M25)*24*60</f>
        <v>47.999999999999986</v>
      </c>
      <c r="Q25" s="345"/>
      <c r="R25" s="345"/>
    </row>
    <row r="26" spans="1:18">
      <c r="A26" s="857"/>
      <c r="B26" s="336" t="s">
        <v>165</v>
      </c>
      <c r="C26" s="359"/>
      <c r="D26" s="337" t="s">
        <v>1271</v>
      </c>
      <c r="E26" s="362"/>
      <c r="F26" s="339">
        <v>18.18</v>
      </c>
      <c r="G26" s="729">
        <v>3385</v>
      </c>
      <c r="H26" s="340">
        <f t="shared" si="8"/>
        <v>61539.299999999996</v>
      </c>
      <c r="I26" s="731"/>
      <c r="J26" s="341">
        <v>4</v>
      </c>
      <c r="K26" s="342">
        <f t="shared" si="9"/>
        <v>2860.5633802816924</v>
      </c>
      <c r="L26" s="343">
        <f t="shared" si="10"/>
        <v>715.1408450704231</v>
      </c>
      <c r="M26" s="344">
        <v>0.22430555555555556</v>
      </c>
      <c r="N26" s="344">
        <v>0.27361111111111108</v>
      </c>
      <c r="O26" s="335">
        <v>20</v>
      </c>
      <c r="P26" s="734">
        <f>(N26-M26)*24*60</f>
        <v>70.999999999999943</v>
      </c>
      <c r="Q26" s="345"/>
      <c r="R26" s="345"/>
    </row>
    <row r="27" spans="1:18">
      <c r="A27" s="857"/>
      <c r="B27" s="336" t="s">
        <v>189</v>
      </c>
      <c r="C27" s="359"/>
      <c r="D27" s="360" t="s">
        <v>1322</v>
      </c>
      <c r="E27" s="362"/>
      <c r="F27" s="339">
        <v>22.32</v>
      </c>
      <c r="G27" s="729">
        <v>1740</v>
      </c>
      <c r="H27" s="340">
        <f t="shared" si="8"/>
        <v>38836.800000000003</v>
      </c>
      <c r="I27" s="731"/>
      <c r="J27" s="341">
        <v>4</v>
      </c>
      <c r="K27" s="342">
        <f t="shared" si="9"/>
        <v>3070.5882352941217</v>
      </c>
      <c r="L27" s="343">
        <f t="shared" si="10"/>
        <v>767.64705882353041</v>
      </c>
      <c r="M27" s="344">
        <v>0.28888888888888892</v>
      </c>
      <c r="N27" s="344">
        <v>0.3125</v>
      </c>
      <c r="O27" s="335">
        <v>22</v>
      </c>
      <c r="P27" s="734">
        <f t="shared" ref="P27:P29" si="11">(N27-M27)*24*60</f>
        <v>33.999999999999957</v>
      </c>
      <c r="Q27" s="345"/>
      <c r="R27" s="345"/>
    </row>
    <row r="28" spans="1:18">
      <c r="A28" s="857"/>
      <c r="B28" s="336" t="s">
        <v>165</v>
      </c>
      <c r="C28" s="730"/>
      <c r="D28" s="361" t="s">
        <v>1323</v>
      </c>
      <c r="E28" s="362"/>
      <c r="F28" s="339">
        <v>17.890909090909091</v>
      </c>
      <c r="G28" s="729">
        <v>2402</v>
      </c>
      <c r="H28" s="340">
        <f t="shared" si="8"/>
        <v>42973.963636363638</v>
      </c>
      <c r="I28" s="731"/>
      <c r="J28" s="341">
        <v>3</v>
      </c>
      <c r="K28" s="342">
        <f t="shared" si="9"/>
        <v>3351.6279069767434</v>
      </c>
      <c r="L28" s="343">
        <f t="shared" si="10"/>
        <v>1117.2093023255811</v>
      </c>
      <c r="M28" s="344">
        <v>0.32500000000000001</v>
      </c>
      <c r="N28" s="344">
        <v>0.35486111111111113</v>
      </c>
      <c r="O28" s="335">
        <v>18</v>
      </c>
      <c r="P28" s="734">
        <f t="shared" si="11"/>
        <v>43.000000000000007</v>
      </c>
      <c r="Q28" s="345"/>
      <c r="R28" s="345"/>
    </row>
    <row r="29" spans="1:18">
      <c r="A29" s="857"/>
      <c r="B29" s="336" t="s">
        <v>189</v>
      </c>
      <c r="C29" s="729"/>
      <c r="D29" s="337" t="s">
        <v>175</v>
      </c>
      <c r="E29" s="362"/>
      <c r="F29" s="339">
        <v>18.77</v>
      </c>
      <c r="G29" s="729">
        <v>820</v>
      </c>
      <c r="H29" s="340">
        <f t="shared" si="8"/>
        <v>15391.4</v>
      </c>
      <c r="I29" s="731"/>
      <c r="J29" s="341">
        <v>4</v>
      </c>
      <c r="K29" s="342">
        <f t="shared" si="9"/>
        <v>2894.1176470588202</v>
      </c>
      <c r="L29" s="343">
        <f t="shared" si="10"/>
        <v>723.52941176470506</v>
      </c>
      <c r="M29" s="344">
        <v>0.36874999999999997</v>
      </c>
      <c r="N29" s="344">
        <v>0.38055555555555554</v>
      </c>
      <c r="O29" s="335">
        <v>20</v>
      </c>
      <c r="P29" s="734">
        <f t="shared" si="11"/>
        <v>17.000000000000021</v>
      </c>
      <c r="Q29" s="345"/>
      <c r="R29" s="345"/>
    </row>
    <row r="30" spans="1:18">
      <c r="A30" s="857"/>
      <c r="B30" s="336">
        <v>0</v>
      </c>
      <c r="C30" s="729"/>
      <c r="D30" s="360"/>
      <c r="E30" s="362"/>
      <c r="F30" s="339" t="s">
        <v>161</v>
      </c>
      <c r="G30" s="729"/>
      <c r="H30" s="340">
        <f t="shared" si="8"/>
        <v>0</v>
      </c>
      <c r="I30" s="731"/>
      <c r="J30" s="341"/>
      <c r="K30" s="342"/>
      <c r="L30" s="343"/>
      <c r="M30" s="344"/>
      <c r="N30" s="344"/>
      <c r="O30" s="335"/>
      <c r="P30" s="734"/>
      <c r="Q30" s="345"/>
      <c r="R30" s="345"/>
    </row>
    <row r="31" spans="1:18" ht="15.75" customHeight="1">
      <c r="A31" s="857"/>
      <c r="B31" s="336">
        <v>0</v>
      </c>
      <c r="C31" s="730"/>
      <c r="D31" s="360"/>
      <c r="E31" s="362"/>
      <c r="F31" s="339" t="s">
        <v>161</v>
      </c>
      <c r="G31" s="729"/>
      <c r="H31" s="340">
        <f t="shared" si="8"/>
        <v>0</v>
      </c>
      <c r="I31" s="731"/>
      <c r="J31" s="341"/>
      <c r="K31" s="342"/>
      <c r="L31" s="343"/>
      <c r="M31" s="344"/>
      <c r="N31" s="344"/>
      <c r="O31" s="335"/>
      <c r="P31" s="734"/>
      <c r="Q31" s="345"/>
      <c r="R31" s="345"/>
    </row>
    <row r="32" spans="1:18">
      <c r="A32" s="857"/>
      <c r="B32" s="336">
        <v>0</v>
      </c>
      <c r="C32" s="730"/>
      <c r="D32" s="360"/>
      <c r="E32" s="338"/>
      <c r="F32" s="339" t="s">
        <v>161</v>
      </c>
      <c r="G32" s="729"/>
      <c r="H32" s="340">
        <f t="shared" si="8"/>
        <v>0</v>
      </c>
      <c r="I32" s="731"/>
      <c r="J32" s="341"/>
      <c r="K32" s="342"/>
      <c r="L32" s="343"/>
      <c r="M32" s="344"/>
      <c r="N32" s="344"/>
      <c r="O32" s="335"/>
      <c r="P32" s="734"/>
      <c r="Q32" s="345"/>
      <c r="R32" s="345"/>
    </row>
    <row r="33" spans="1:18">
      <c r="A33" s="857"/>
      <c r="B33" s="336">
        <v>0</v>
      </c>
      <c r="C33" s="729"/>
      <c r="D33" s="363"/>
      <c r="E33" s="362"/>
      <c r="F33" s="339" t="s">
        <v>161</v>
      </c>
      <c r="G33" s="729"/>
      <c r="H33" s="340">
        <f t="shared" si="8"/>
        <v>0</v>
      </c>
      <c r="I33" s="731"/>
      <c r="J33" s="341"/>
      <c r="K33" s="342"/>
      <c r="L33" s="343"/>
      <c r="M33" s="344"/>
      <c r="N33" s="344"/>
      <c r="O33" s="335"/>
      <c r="P33" s="734"/>
      <c r="Q33" s="345"/>
      <c r="R33" s="345"/>
    </row>
    <row r="34" spans="1:18">
      <c r="A34" s="857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731"/>
      <c r="J34" s="341"/>
      <c r="K34" s="342"/>
      <c r="L34" s="343"/>
      <c r="M34" s="344"/>
      <c r="N34" s="344"/>
      <c r="O34" s="335"/>
      <c r="P34" s="734"/>
      <c r="Q34" s="345"/>
      <c r="R34" s="345"/>
    </row>
    <row r="35" spans="1:18">
      <c r="A35" s="857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731"/>
      <c r="J35" s="341"/>
      <c r="K35" s="342"/>
      <c r="L35" s="343"/>
      <c r="M35" s="344"/>
      <c r="N35" s="344"/>
      <c r="O35" s="335"/>
      <c r="P35" s="734"/>
      <c r="Q35" s="345"/>
      <c r="R35" s="345"/>
    </row>
    <row r="36" spans="1:18">
      <c r="A36" s="857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731"/>
      <c r="J36" s="341"/>
      <c r="K36" s="342"/>
      <c r="L36" s="343"/>
      <c r="M36" s="344"/>
      <c r="N36" s="344"/>
      <c r="O36" s="335"/>
      <c r="P36" s="734"/>
      <c r="Q36" s="345"/>
      <c r="R36" s="345"/>
    </row>
    <row r="37" spans="1:18">
      <c r="A37" s="857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731"/>
      <c r="J37" s="341"/>
      <c r="K37" s="342"/>
      <c r="L37" s="343"/>
      <c r="M37" s="344"/>
      <c r="N37" s="344"/>
      <c r="O37" s="335"/>
      <c r="P37" s="734"/>
      <c r="Q37" s="345"/>
      <c r="R37" s="345"/>
    </row>
    <row r="38" spans="1:18" ht="17.399999999999999" customHeight="1">
      <c r="A38" s="858"/>
      <c r="B38" s="336">
        <v>0</v>
      </c>
      <c r="C38" s="204" t="s">
        <v>27</v>
      </c>
      <c r="D38" s="831" t="s">
        <v>176</v>
      </c>
      <c r="E38" s="831"/>
      <c r="F38" s="350"/>
      <c r="G38" s="365"/>
      <c r="H38" s="352"/>
      <c r="I38" s="353"/>
      <c r="J38" s="354">
        <f>AVERAGE(J25:J37)</f>
        <v>3.6</v>
      </c>
      <c r="K38" s="354">
        <f>AVERAGE(K25:K37)</f>
        <v>3009.1294339222759</v>
      </c>
      <c r="L38" s="355">
        <f>AVERAGE(L25:L37)</f>
        <v>855.95532359684807</v>
      </c>
      <c r="M38" s="344"/>
      <c r="N38" s="344"/>
      <c r="O38" s="342"/>
      <c r="P38" s="342"/>
      <c r="Q38" s="343"/>
      <c r="R38" s="343"/>
    </row>
    <row r="39" spans="1:18" ht="16.2" customHeight="1">
      <c r="A39" s="846" t="s">
        <v>1324</v>
      </c>
      <c r="B39" s="336" t="s">
        <v>165</v>
      </c>
      <c r="C39" s="730"/>
      <c r="D39" s="360" t="s">
        <v>1325</v>
      </c>
      <c r="E39" s="338"/>
      <c r="F39" s="339">
        <v>16.66</v>
      </c>
      <c r="G39" s="729">
        <v>5092</v>
      </c>
      <c r="H39" s="340">
        <f t="shared" ref="H39:H47" si="12">F39*G39</f>
        <v>84832.72</v>
      </c>
      <c r="I39" s="731"/>
      <c r="J39" s="341">
        <v>4</v>
      </c>
      <c r="K39" s="342">
        <f t="shared" ref="K39:K40" si="13">G39/P39*60</f>
        <v>2909.7142857142862</v>
      </c>
      <c r="L39" s="343">
        <f t="shared" ref="L39:L40" si="14">K39/J39</f>
        <v>727.42857142857156</v>
      </c>
      <c r="M39" s="344">
        <v>0.18055555555555555</v>
      </c>
      <c r="N39" s="344">
        <v>0.25347222222222221</v>
      </c>
      <c r="O39" s="335">
        <v>20</v>
      </c>
      <c r="P39" s="734">
        <f t="shared" ref="P39:P40" si="15">(N39-M39)*24*60</f>
        <v>104.99999999999999</v>
      </c>
      <c r="Q39" s="345"/>
      <c r="R39" s="345"/>
    </row>
    <row r="40" spans="1:18">
      <c r="A40" s="847"/>
      <c r="B40" s="336" t="s">
        <v>165</v>
      </c>
      <c r="C40" s="730"/>
      <c r="D40" s="361" t="s">
        <v>1326</v>
      </c>
      <c r="E40" s="338"/>
      <c r="F40" s="339">
        <v>22.95</v>
      </c>
      <c r="G40" s="729">
        <v>2984</v>
      </c>
      <c r="H40" s="340">
        <f t="shared" si="12"/>
        <v>68482.8</v>
      </c>
      <c r="I40" s="731"/>
      <c r="J40" s="341">
        <v>4</v>
      </c>
      <c r="K40" s="342">
        <f t="shared" si="13"/>
        <v>2983.9999999999986</v>
      </c>
      <c r="L40" s="343">
        <f t="shared" si="14"/>
        <v>745.99999999999966</v>
      </c>
      <c r="M40" s="344">
        <v>0.27083333333333331</v>
      </c>
      <c r="N40" s="344">
        <v>0.3125</v>
      </c>
      <c r="O40" s="335">
        <v>25</v>
      </c>
      <c r="P40" s="734">
        <f t="shared" si="15"/>
        <v>60.000000000000028</v>
      </c>
      <c r="Q40" s="345"/>
      <c r="R40" s="345"/>
    </row>
    <row r="41" spans="1:18">
      <c r="A41" s="847"/>
      <c r="B41" s="336">
        <v>0</v>
      </c>
      <c r="C41" s="730"/>
      <c r="D41" s="361"/>
      <c r="E41" s="338"/>
      <c r="F41" s="339" t="s">
        <v>161</v>
      </c>
      <c r="G41" s="729"/>
      <c r="H41" s="340">
        <f t="shared" si="12"/>
        <v>0</v>
      </c>
      <c r="I41" s="73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847"/>
      <c r="B42" s="336">
        <v>0</v>
      </c>
      <c r="C42" s="730"/>
      <c r="D42" s="361"/>
      <c r="E42" s="338"/>
      <c r="F42" s="339" t="s">
        <v>161</v>
      </c>
      <c r="G42" s="729"/>
      <c r="H42" s="340">
        <f t="shared" si="12"/>
        <v>0</v>
      </c>
      <c r="I42" s="73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847"/>
      <c r="B43" s="336">
        <v>0</v>
      </c>
      <c r="C43" s="730"/>
      <c r="D43" s="363"/>
      <c r="E43" s="338"/>
      <c r="F43" s="339" t="s">
        <v>161</v>
      </c>
      <c r="G43" s="729"/>
      <c r="H43" s="340">
        <f t="shared" si="12"/>
        <v>0</v>
      </c>
      <c r="I43" s="731"/>
      <c r="J43" s="341"/>
      <c r="K43" s="342"/>
      <c r="L43" s="343"/>
      <c r="M43" s="344"/>
      <c r="N43" s="344"/>
      <c r="O43" s="335"/>
      <c r="P43" s="734"/>
      <c r="Q43" s="345"/>
      <c r="R43" s="345"/>
    </row>
    <row r="44" spans="1:18">
      <c r="A44" s="847"/>
      <c r="B44" s="336">
        <v>0</v>
      </c>
      <c r="C44" s="730"/>
      <c r="D44" s="361"/>
      <c r="E44" s="367"/>
      <c r="F44" s="339" t="s">
        <v>161</v>
      </c>
      <c r="G44" s="368"/>
      <c r="H44" s="369">
        <f t="shared" si="12"/>
        <v>0</v>
      </c>
      <c r="I44" s="732"/>
      <c r="J44" s="341"/>
      <c r="K44" s="342"/>
      <c r="L44" s="343"/>
      <c r="M44" s="344"/>
      <c r="N44" s="344"/>
      <c r="O44" s="335"/>
      <c r="P44" s="734"/>
      <c r="Q44" s="345"/>
      <c r="R44" s="345"/>
    </row>
    <row r="45" spans="1:18">
      <c r="A45" s="847"/>
      <c r="B45" s="336">
        <v>0</v>
      </c>
      <c r="C45" s="730"/>
      <c r="D45" s="361"/>
      <c r="E45" s="362"/>
      <c r="F45" s="339" t="s">
        <v>161</v>
      </c>
      <c r="G45" s="729"/>
      <c r="H45" s="340">
        <f t="shared" si="12"/>
        <v>0</v>
      </c>
      <c r="I45" s="731"/>
      <c r="J45" s="341"/>
      <c r="K45" s="342"/>
      <c r="L45" s="343"/>
      <c r="M45" s="344"/>
      <c r="N45" s="344"/>
      <c r="O45" s="335"/>
      <c r="P45" s="734"/>
      <c r="Q45" s="345"/>
      <c r="R45" s="345"/>
    </row>
    <row r="46" spans="1:18">
      <c r="A46" s="847"/>
      <c r="B46" s="336">
        <v>0</v>
      </c>
      <c r="C46" s="730"/>
      <c r="D46" s="363"/>
      <c r="E46" s="367"/>
      <c r="F46" s="339" t="s">
        <v>161</v>
      </c>
      <c r="G46" s="368"/>
      <c r="H46" s="369">
        <f t="shared" si="12"/>
        <v>0</v>
      </c>
      <c r="I46" s="732"/>
      <c r="J46" s="341"/>
      <c r="K46" s="342"/>
      <c r="L46" s="343"/>
      <c r="M46" s="344"/>
      <c r="N46" s="344"/>
      <c r="O46" s="335"/>
      <c r="P46" s="734"/>
      <c r="Q46" s="345"/>
      <c r="R46" s="345"/>
    </row>
    <row r="47" spans="1:18">
      <c r="A47" s="847"/>
      <c r="B47" s="336">
        <v>0</v>
      </c>
      <c r="C47" s="730"/>
      <c r="D47" s="361"/>
      <c r="E47" s="362"/>
      <c r="F47" s="339" t="s">
        <v>161</v>
      </c>
      <c r="G47" s="729"/>
      <c r="H47" s="340">
        <f t="shared" si="12"/>
        <v>0</v>
      </c>
      <c r="I47" s="731"/>
      <c r="J47" s="341"/>
      <c r="K47" s="342"/>
      <c r="L47" s="343"/>
      <c r="M47" s="344"/>
      <c r="N47" s="344"/>
      <c r="O47" s="335"/>
      <c r="P47" s="734"/>
      <c r="Q47" s="345"/>
      <c r="R47" s="345"/>
    </row>
    <row r="48" spans="1:18">
      <c r="A48" s="848"/>
      <c r="B48" s="336">
        <v>0</v>
      </c>
      <c r="C48" s="729"/>
      <c r="D48" s="361"/>
      <c r="E48" s="370"/>
      <c r="F48" s="339" t="s">
        <v>161</v>
      </c>
      <c r="G48" s="729"/>
      <c r="H48" s="340"/>
      <c r="I48" s="731"/>
      <c r="J48" s="341"/>
      <c r="K48" s="342"/>
      <c r="L48" s="343"/>
      <c r="M48" s="344"/>
      <c r="N48" s="344"/>
      <c r="O48" s="335"/>
      <c r="P48" s="734"/>
      <c r="Q48" s="345"/>
      <c r="R48" s="345"/>
    </row>
    <row r="49" spans="1:18">
      <c r="A49" s="848"/>
      <c r="B49" s="336">
        <v>0</v>
      </c>
      <c r="C49" s="729"/>
      <c r="D49" s="360"/>
      <c r="E49" s="371"/>
      <c r="F49" s="339" t="s">
        <v>161</v>
      </c>
      <c r="G49" s="335"/>
      <c r="H49" s="369">
        <f>F49*G49</f>
        <v>0</v>
      </c>
      <c r="I49" s="734"/>
      <c r="J49" s="341"/>
      <c r="K49" s="342"/>
      <c r="L49" s="343"/>
      <c r="M49" s="344"/>
      <c r="N49" s="344"/>
      <c r="O49" s="335"/>
      <c r="P49" s="734"/>
      <c r="Q49" s="345"/>
      <c r="R49" s="345"/>
    </row>
    <row r="50" spans="1:18">
      <c r="A50" s="848"/>
      <c r="B50" s="336">
        <v>0</v>
      </c>
      <c r="C50" s="729"/>
      <c r="D50" s="361"/>
      <c r="E50" s="371"/>
      <c r="F50" s="339" t="s">
        <v>161</v>
      </c>
      <c r="G50" s="335"/>
      <c r="H50" s="369">
        <f>F50*G50</f>
        <v>0</v>
      </c>
      <c r="I50" s="734"/>
      <c r="J50" s="341"/>
      <c r="K50" s="342"/>
      <c r="L50" s="343"/>
      <c r="M50" s="344"/>
      <c r="N50" s="344"/>
      <c r="O50" s="335"/>
      <c r="P50" s="734"/>
      <c r="Q50" s="345"/>
      <c r="R50" s="345"/>
    </row>
    <row r="51" spans="1:18" ht="15.75" customHeight="1">
      <c r="A51" s="849"/>
      <c r="B51" s="336">
        <v>0</v>
      </c>
      <c r="C51" s="204" t="s">
        <v>28</v>
      </c>
      <c r="D51" s="850" t="s">
        <v>1243</v>
      </c>
      <c r="E51" s="850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2967.6145732121872</v>
      </c>
      <c r="L51" s="355">
        <f>AVERAGE(L38:L50)</f>
        <v>776.46129834180647</v>
      </c>
      <c r="M51" s="374"/>
      <c r="N51" s="344"/>
      <c r="O51" s="342"/>
      <c r="P51" s="342"/>
      <c r="Q51" s="343"/>
      <c r="R51" s="343"/>
    </row>
    <row r="52" spans="1:18" ht="15.6" customHeight="1">
      <c r="A52" s="851" t="s">
        <v>1327</v>
      </c>
      <c r="B52" s="336" t="s">
        <v>165</v>
      </c>
      <c r="C52" s="730"/>
      <c r="D52" s="361" t="s">
        <v>177</v>
      </c>
      <c r="E52" s="375"/>
      <c r="F52" s="339">
        <v>25.03</v>
      </c>
      <c r="G52" s="729">
        <v>712</v>
      </c>
      <c r="H52" s="340">
        <f>F52*G52</f>
        <v>17821.36</v>
      </c>
      <c r="I52" s="731"/>
      <c r="J52" s="341">
        <v>4</v>
      </c>
      <c r="K52" s="342">
        <f>G52/P52*60</f>
        <v>3286.153846153848</v>
      </c>
      <c r="L52" s="343">
        <f>K52/J52</f>
        <v>821.538461538462</v>
      </c>
      <c r="M52" s="344">
        <v>0.17361111111111113</v>
      </c>
      <c r="N52" s="344">
        <v>0.18263888888888891</v>
      </c>
      <c r="O52" s="342">
        <v>10</v>
      </c>
      <c r="P52" s="734">
        <f>(N52-M52)*24*60</f>
        <v>12.999999999999993</v>
      </c>
      <c r="Q52" s="345"/>
      <c r="R52" s="345"/>
    </row>
    <row r="53" spans="1:18" ht="15.6" customHeight="1">
      <c r="A53" s="852"/>
      <c r="B53" s="336" t="s">
        <v>165</v>
      </c>
      <c r="C53" s="730"/>
      <c r="D53" s="361" t="s">
        <v>178</v>
      </c>
      <c r="E53" s="376"/>
      <c r="F53" s="339">
        <v>24.82</v>
      </c>
      <c r="G53" s="346">
        <v>962</v>
      </c>
      <c r="H53" s="340">
        <f t="shared" ref="H53:H116" si="16">F53*G53</f>
        <v>23876.84</v>
      </c>
      <c r="I53" s="731"/>
      <c r="J53" s="341">
        <v>4</v>
      </c>
      <c r="K53" s="342">
        <f t="shared" ref="K53:K57" si="17">G53/P53*60</f>
        <v>3607.4999999999854</v>
      </c>
      <c r="L53" s="343">
        <f t="shared" ref="L53:L57" si="18">K53/J53</f>
        <v>901.87499999999636</v>
      </c>
      <c r="M53" s="344">
        <v>0.19305555555555554</v>
      </c>
      <c r="N53" s="344">
        <v>0.20416666666666669</v>
      </c>
      <c r="O53" s="342">
        <v>15</v>
      </c>
      <c r="P53" s="734">
        <f t="shared" ref="P53:P57" si="19">(N53-M53)*24*60</f>
        <v>16.000000000000064</v>
      </c>
      <c r="Q53" s="345"/>
      <c r="R53" s="345"/>
    </row>
    <row r="54" spans="1:18" ht="15.6" customHeight="1">
      <c r="A54" s="852"/>
      <c r="B54" s="336" t="s">
        <v>165</v>
      </c>
      <c r="C54" s="730"/>
      <c r="D54" s="361" t="s">
        <v>179</v>
      </c>
      <c r="E54" s="338"/>
      <c r="F54" s="339">
        <v>30</v>
      </c>
      <c r="G54" s="346">
        <v>1378</v>
      </c>
      <c r="H54" s="340">
        <f t="shared" si="16"/>
        <v>41340</v>
      </c>
      <c r="I54" s="731"/>
      <c r="J54" s="341">
        <v>4</v>
      </c>
      <c r="K54" s="342">
        <f t="shared" si="17"/>
        <v>3307.2000000000066</v>
      </c>
      <c r="L54" s="343">
        <f t="shared" si="18"/>
        <v>826.80000000000166</v>
      </c>
      <c r="M54" s="344">
        <v>0.21597222222222223</v>
      </c>
      <c r="N54" s="344">
        <v>0.23333333333333331</v>
      </c>
      <c r="O54" s="342">
        <v>17</v>
      </c>
      <c r="P54" s="734">
        <f t="shared" si="19"/>
        <v>24.99999999999995</v>
      </c>
      <c r="Q54" s="345"/>
      <c r="R54" s="345"/>
    </row>
    <row r="55" spans="1:18" ht="15.6" customHeight="1">
      <c r="A55" s="852"/>
      <c r="B55" s="336" t="s">
        <v>165</v>
      </c>
      <c r="C55" s="730"/>
      <c r="D55" s="363" t="s">
        <v>1328</v>
      </c>
      <c r="E55" s="362"/>
      <c r="F55" s="339">
        <v>30</v>
      </c>
      <c r="G55" s="346">
        <v>660</v>
      </c>
      <c r="H55" s="340">
        <f t="shared" si="16"/>
        <v>19800</v>
      </c>
      <c r="I55" s="731"/>
      <c r="J55" s="341">
        <v>4</v>
      </c>
      <c r="K55" s="342">
        <f t="shared" si="17"/>
        <v>3300.0000000000009</v>
      </c>
      <c r="L55" s="343">
        <f t="shared" si="18"/>
        <v>825.00000000000023</v>
      </c>
      <c r="M55" s="344">
        <v>0.24374999999999999</v>
      </c>
      <c r="N55" s="344">
        <v>0.25208333333333333</v>
      </c>
      <c r="O55" s="342">
        <v>15</v>
      </c>
      <c r="P55" s="734">
        <f t="shared" si="19"/>
        <v>11.999999999999996</v>
      </c>
      <c r="Q55" s="345"/>
      <c r="R55" s="345"/>
    </row>
    <row r="56" spans="1:18" ht="15.6" customHeight="1">
      <c r="A56" s="852"/>
      <c r="B56" s="336" t="s">
        <v>165</v>
      </c>
      <c r="C56" s="730"/>
      <c r="D56" s="361" t="s">
        <v>1272</v>
      </c>
      <c r="E56" s="362"/>
      <c r="F56" s="339">
        <v>27.48</v>
      </c>
      <c r="G56" s="346">
        <v>1280</v>
      </c>
      <c r="H56" s="340">
        <f t="shared" si="16"/>
        <v>35174.400000000001</v>
      </c>
      <c r="I56" s="731"/>
      <c r="J56" s="341">
        <v>3</v>
      </c>
      <c r="K56" s="342">
        <f t="shared" si="17"/>
        <v>3490.909090909091</v>
      </c>
      <c r="L56" s="343">
        <f t="shared" si="18"/>
        <v>1163.6363636363637</v>
      </c>
      <c r="M56" s="344">
        <v>0.26597222222222222</v>
      </c>
      <c r="N56" s="344">
        <v>0.28125</v>
      </c>
      <c r="O56" s="342">
        <v>20</v>
      </c>
      <c r="P56" s="734">
        <f t="shared" si="19"/>
        <v>22</v>
      </c>
      <c r="Q56" s="345"/>
      <c r="R56" s="345"/>
    </row>
    <row r="57" spans="1:18" ht="15.75" customHeight="1">
      <c r="A57" s="852"/>
      <c r="B57" s="336" t="s">
        <v>165</v>
      </c>
      <c r="C57" s="204" t="s">
        <v>31</v>
      </c>
      <c r="D57" s="361" t="s">
        <v>1273</v>
      </c>
      <c r="E57" s="362"/>
      <c r="F57" s="339">
        <v>23.8</v>
      </c>
      <c r="G57" s="346">
        <v>374</v>
      </c>
      <c r="H57" s="340">
        <f t="shared" si="16"/>
        <v>8901.2000000000007</v>
      </c>
      <c r="I57" s="731"/>
      <c r="J57" s="341">
        <v>4</v>
      </c>
      <c r="K57" s="342">
        <f t="shared" si="17"/>
        <v>3740.0000000000132</v>
      </c>
      <c r="L57" s="343">
        <f t="shared" si="18"/>
        <v>935.0000000000033</v>
      </c>
      <c r="M57" s="344">
        <v>0.29166666666666669</v>
      </c>
      <c r="N57" s="344">
        <v>0.29583333333333334</v>
      </c>
      <c r="O57" s="342">
        <v>15</v>
      </c>
      <c r="P57" s="734">
        <f t="shared" si="19"/>
        <v>5.9999999999999787</v>
      </c>
      <c r="Q57" s="345"/>
      <c r="R57" s="345"/>
    </row>
    <row r="58" spans="1:18" ht="15.6" customHeight="1">
      <c r="A58" s="852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731"/>
      <c r="J58" s="341"/>
      <c r="K58" s="342"/>
      <c r="L58" s="343"/>
      <c r="M58" s="344"/>
      <c r="N58" s="344"/>
      <c r="O58" s="342"/>
      <c r="P58" s="734"/>
      <c r="Q58" s="345"/>
      <c r="R58" s="345"/>
    </row>
    <row r="59" spans="1:18" ht="15.6" customHeight="1">
      <c r="A59" s="852"/>
      <c r="B59" s="336">
        <v>0</v>
      </c>
      <c r="C59" s="730"/>
      <c r="D59" s="361"/>
      <c r="E59" s="362"/>
      <c r="F59" s="339" t="s">
        <v>161</v>
      </c>
      <c r="G59" s="346"/>
      <c r="H59" s="340">
        <f t="shared" si="16"/>
        <v>0</v>
      </c>
      <c r="I59" s="731"/>
      <c r="J59" s="341"/>
      <c r="K59" s="342"/>
      <c r="L59" s="343"/>
      <c r="M59" s="344"/>
      <c r="N59" s="344"/>
      <c r="O59" s="342"/>
      <c r="P59" s="734"/>
      <c r="Q59" s="345"/>
      <c r="R59" s="345"/>
    </row>
    <row r="60" spans="1:18" ht="15.6" customHeight="1">
      <c r="A60" s="852"/>
      <c r="B60" s="336">
        <v>0</v>
      </c>
      <c r="C60" s="730"/>
      <c r="D60" s="361"/>
      <c r="E60" s="379"/>
      <c r="F60" s="339" t="s">
        <v>161</v>
      </c>
      <c r="G60" s="346"/>
      <c r="H60" s="340">
        <f t="shared" si="16"/>
        <v>0</v>
      </c>
      <c r="I60" s="731"/>
      <c r="J60" s="341"/>
      <c r="K60" s="342"/>
      <c r="L60" s="343"/>
      <c r="M60" s="344"/>
      <c r="N60" s="344"/>
      <c r="O60" s="342"/>
      <c r="P60" s="734"/>
      <c r="Q60" s="345"/>
      <c r="R60" s="345"/>
    </row>
    <row r="61" spans="1:18" ht="15.6" customHeight="1">
      <c r="A61" s="852"/>
      <c r="B61" s="336">
        <v>0</v>
      </c>
      <c r="C61" s="730"/>
      <c r="D61" s="360"/>
      <c r="E61" s="362"/>
      <c r="F61" s="339" t="s">
        <v>161</v>
      </c>
      <c r="G61" s="346"/>
      <c r="H61" s="340">
        <f t="shared" si="16"/>
        <v>0</v>
      </c>
      <c r="I61" s="731"/>
      <c r="J61" s="341"/>
      <c r="K61" s="342"/>
      <c r="L61" s="343"/>
      <c r="M61" s="344"/>
      <c r="N61" s="344"/>
      <c r="O61" s="342"/>
      <c r="P61" s="734"/>
      <c r="Q61" s="345"/>
      <c r="R61" s="345"/>
    </row>
    <row r="62" spans="1:18" ht="15.6" customHeight="1">
      <c r="A62" s="852"/>
      <c r="B62" s="336">
        <v>0</v>
      </c>
      <c r="C62" s="730"/>
      <c r="D62" s="361"/>
      <c r="E62" s="380"/>
      <c r="F62" s="339" t="s">
        <v>161</v>
      </c>
      <c r="G62" s="346"/>
      <c r="H62" s="340">
        <f t="shared" si="16"/>
        <v>0</v>
      </c>
      <c r="I62" s="731"/>
      <c r="J62" s="341"/>
      <c r="K62" s="342"/>
      <c r="L62" s="343"/>
      <c r="M62" s="344"/>
      <c r="N62" s="344"/>
      <c r="O62" s="342"/>
      <c r="P62" s="734"/>
      <c r="Q62" s="345"/>
      <c r="R62" s="345"/>
    </row>
    <row r="63" spans="1:18" ht="15.6" customHeight="1">
      <c r="A63" s="852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732"/>
      <c r="J63" s="341"/>
      <c r="K63" s="342"/>
      <c r="L63" s="343"/>
      <c r="M63" s="344"/>
      <c r="N63" s="344"/>
      <c r="O63" s="335"/>
      <c r="P63" s="734"/>
      <c r="Q63" s="345"/>
      <c r="R63" s="345"/>
    </row>
    <row r="64" spans="1:18" ht="15.75" customHeight="1">
      <c r="A64" s="853"/>
      <c r="B64" s="336">
        <v>0</v>
      </c>
      <c r="C64" s="204" t="s">
        <v>1274</v>
      </c>
      <c r="D64" s="850" t="s">
        <v>1243</v>
      </c>
      <c r="E64" s="850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3455.2938228438247</v>
      </c>
      <c r="L64" s="355">
        <f>AVERAGE(L52:L63)</f>
        <v>912.30830419580468</v>
      </c>
      <c r="M64" s="344"/>
      <c r="N64" s="344"/>
      <c r="O64" s="335"/>
      <c r="P64" s="335"/>
      <c r="Q64" s="335"/>
      <c r="R64" s="335"/>
    </row>
    <row r="65" spans="1:18" ht="15.6" customHeight="1">
      <c r="A65" s="854" t="s">
        <v>1275</v>
      </c>
      <c r="B65" s="336" t="s">
        <v>165</v>
      </c>
      <c r="C65" s="730"/>
      <c r="D65" s="361" t="s">
        <v>180</v>
      </c>
      <c r="E65" s="375"/>
      <c r="F65" s="339">
        <v>18.18</v>
      </c>
      <c r="G65" s="729">
        <v>1234</v>
      </c>
      <c r="H65" s="340">
        <f>F65*G65</f>
        <v>22434.12</v>
      </c>
      <c r="I65" s="731"/>
      <c r="J65" s="341">
        <v>3</v>
      </c>
      <c r="K65" s="342">
        <f t="shared" ref="K65:K71" si="20">G65/P65*60</f>
        <v>3365.4545454545455</v>
      </c>
      <c r="L65" s="343">
        <f t="shared" ref="L65:L71" si="21">K65/J65</f>
        <v>1121.8181818181818</v>
      </c>
      <c r="M65" s="344">
        <v>0.17708333333333334</v>
      </c>
      <c r="N65" s="344">
        <v>0.19236111111111112</v>
      </c>
      <c r="O65" s="342">
        <v>15</v>
      </c>
      <c r="P65" s="734">
        <f>(N65-M65)*24*60</f>
        <v>22</v>
      </c>
      <c r="Q65" s="345"/>
      <c r="R65" s="345"/>
    </row>
    <row r="66" spans="1:18" ht="15.6" customHeight="1">
      <c r="A66" s="855"/>
      <c r="B66" s="336" t="s">
        <v>165</v>
      </c>
      <c r="C66" s="730"/>
      <c r="D66" s="382" t="s">
        <v>181</v>
      </c>
      <c r="E66" s="376"/>
      <c r="F66" s="339">
        <v>14.03</v>
      </c>
      <c r="G66" s="346">
        <v>4416</v>
      </c>
      <c r="H66" s="340">
        <f t="shared" ref="H66:H74" si="22">F66*G66</f>
        <v>61956.479999999996</v>
      </c>
      <c r="I66" s="731"/>
      <c r="J66" s="341">
        <v>3</v>
      </c>
      <c r="K66" s="342">
        <f t="shared" si="20"/>
        <v>3271.1111111111118</v>
      </c>
      <c r="L66" s="343">
        <f t="shared" si="21"/>
        <v>1090.3703703703707</v>
      </c>
      <c r="M66" s="344">
        <v>0.20277777777777781</v>
      </c>
      <c r="N66" s="344">
        <v>0.2590277777777778</v>
      </c>
      <c r="O66" s="342">
        <v>15</v>
      </c>
      <c r="P66" s="734">
        <f t="shared" ref="P66:P71" si="23">(N66-M66)*24*60</f>
        <v>80.999999999999986</v>
      </c>
      <c r="Q66" s="345"/>
      <c r="R66" s="345"/>
    </row>
    <row r="67" spans="1:18" ht="15.6" customHeight="1">
      <c r="A67" s="855"/>
      <c r="B67" s="336" t="s">
        <v>165</v>
      </c>
      <c r="C67" s="730"/>
      <c r="D67" s="360" t="s">
        <v>182</v>
      </c>
      <c r="E67" s="362"/>
      <c r="F67" s="339">
        <v>18.18</v>
      </c>
      <c r="G67" s="346">
        <v>1948</v>
      </c>
      <c r="H67" s="340">
        <f t="shared" si="22"/>
        <v>35414.639999999999</v>
      </c>
      <c r="I67" s="731"/>
      <c r="J67" s="341">
        <v>3</v>
      </c>
      <c r="K67" s="342">
        <f t="shared" si="20"/>
        <v>3339.4285714285679</v>
      </c>
      <c r="L67" s="343">
        <f t="shared" si="21"/>
        <v>1113.142857142856</v>
      </c>
      <c r="M67" s="344">
        <v>0.27291666666666664</v>
      </c>
      <c r="N67" s="344">
        <v>0.29722222222222222</v>
      </c>
      <c r="O67" s="342">
        <v>20</v>
      </c>
      <c r="P67" s="734">
        <f t="shared" si="23"/>
        <v>35.000000000000036</v>
      </c>
      <c r="Q67" s="345"/>
      <c r="R67" s="345"/>
    </row>
    <row r="68" spans="1:18" ht="15.6" customHeight="1">
      <c r="A68" s="855"/>
      <c r="B68" s="336" t="s">
        <v>165</v>
      </c>
      <c r="C68" s="730"/>
      <c r="D68" s="361" t="s">
        <v>1276</v>
      </c>
      <c r="E68" s="362"/>
      <c r="F68" s="339">
        <v>17.07</v>
      </c>
      <c r="G68" s="346">
        <v>1421</v>
      </c>
      <c r="H68" s="340">
        <f t="shared" si="22"/>
        <v>24256.47</v>
      </c>
      <c r="I68" s="731"/>
      <c r="J68" s="341">
        <v>3</v>
      </c>
      <c r="K68" s="342">
        <f t="shared" si="20"/>
        <v>3279.2307692307709</v>
      </c>
      <c r="L68" s="343">
        <f t="shared" si="21"/>
        <v>1093.0769230769235</v>
      </c>
      <c r="M68" s="344">
        <v>0.30972222222222223</v>
      </c>
      <c r="N68" s="344">
        <v>0.32777777777777778</v>
      </c>
      <c r="O68" s="342">
        <v>18</v>
      </c>
      <c r="P68" s="734">
        <f t="shared" si="23"/>
        <v>25.999999999999986</v>
      </c>
      <c r="Q68" s="345"/>
      <c r="R68" s="345"/>
    </row>
    <row r="69" spans="1:18" ht="15.6" customHeight="1">
      <c r="A69" s="855"/>
      <c r="B69" s="336" t="s">
        <v>165</v>
      </c>
      <c r="C69" s="730"/>
      <c r="D69" s="363" t="s">
        <v>1277</v>
      </c>
      <c r="E69" s="362"/>
      <c r="F69" s="339">
        <v>20.72</v>
      </c>
      <c r="G69" s="346">
        <v>803</v>
      </c>
      <c r="H69" s="340">
        <f t="shared" si="22"/>
        <v>16638.16</v>
      </c>
      <c r="I69" s="731"/>
      <c r="J69" s="341">
        <v>3</v>
      </c>
      <c r="K69" s="342">
        <f t="shared" si="20"/>
        <v>3211.9999999999945</v>
      </c>
      <c r="L69" s="343">
        <f t="shared" si="21"/>
        <v>1070.6666666666649</v>
      </c>
      <c r="M69" s="344">
        <v>0.33888888888888885</v>
      </c>
      <c r="N69" s="344">
        <v>0.34930555555555554</v>
      </c>
      <c r="O69" s="342">
        <v>16</v>
      </c>
      <c r="P69" s="734">
        <f t="shared" si="23"/>
        <v>15.000000000000027</v>
      </c>
      <c r="Q69" s="345"/>
      <c r="R69" s="345"/>
    </row>
    <row r="70" spans="1:18" ht="15.75" customHeight="1">
      <c r="A70" s="855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7468</v>
      </c>
      <c r="H70" s="340">
        <f t="shared" si="22"/>
        <v>106685.71428571426</v>
      </c>
      <c r="I70" s="731"/>
      <c r="J70" s="341">
        <v>3</v>
      </c>
      <c r="K70" s="342">
        <f t="shared" si="20"/>
        <v>3246.9565217391291</v>
      </c>
      <c r="L70" s="343">
        <f t="shared" si="21"/>
        <v>1082.3188405797098</v>
      </c>
      <c r="M70" s="344">
        <v>0.36319444444444443</v>
      </c>
      <c r="N70" s="344">
        <v>0.45902777777777781</v>
      </c>
      <c r="O70" s="342">
        <v>20</v>
      </c>
      <c r="P70" s="734">
        <f t="shared" si="23"/>
        <v>138.00000000000006</v>
      </c>
      <c r="Q70" s="345"/>
      <c r="R70" s="345"/>
    </row>
    <row r="71" spans="1:18" ht="15.6" customHeight="1">
      <c r="A71" s="855"/>
      <c r="B71" s="336" t="s">
        <v>165</v>
      </c>
      <c r="C71" s="377"/>
      <c r="D71" s="361" t="s">
        <v>1278</v>
      </c>
      <c r="E71" s="362"/>
      <c r="F71" s="339">
        <v>24.76</v>
      </c>
      <c r="G71" s="378">
        <v>867</v>
      </c>
      <c r="H71" s="340">
        <f t="shared" si="22"/>
        <v>21466.920000000002</v>
      </c>
      <c r="I71" s="731"/>
      <c r="J71" s="341">
        <v>4</v>
      </c>
      <c r="K71" s="342">
        <f t="shared" si="20"/>
        <v>3467.9999999999936</v>
      </c>
      <c r="L71" s="343">
        <f t="shared" si="21"/>
        <v>866.99999999999841</v>
      </c>
      <c r="M71" s="344">
        <v>0.47430555555555554</v>
      </c>
      <c r="N71" s="344">
        <v>0.48472222222222222</v>
      </c>
      <c r="O71" s="342">
        <v>22</v>
      </c>
      <c r="P71" s="734">
        <f t="shared" si="23"/>
        <v>15.000000000000027</v>
      </c>
      <c r="Q71" s="345"/>
      <c r="R71" s="345"/>
    </row>
    <row r="72" spans="1:18" ht="15.6" customHeight="1">
      <c r="A72" s="855"/>
      <c r="B72" s="336">
        <v>0</v>
      </c>
      <c r="C72" s="730"/>
      <c r="D72" s="363"/>
      <c r="E72" s="362"/>
      <c r="F72" s="339" t="s">
        <v>161</v>
      </c>
      <c r="G72" s="346"/>
      <c r="H72" s="340">
        <f t="shared" si="22"/>
        <v>0</v>
      </c>
      <c r="I72" s="731"/>
      <c r="J72" s="341"/>
      <c r="K72" s="342"/>
      <c r="L72" s="343"/>
      <c r="M72" s="344"/>
      <c r="N72" s="344"/>
      <c r="O72" s="342"/>
      <c r="P72" s="734"/>
      <c r="Q72" s="345"/>
      <c r="R72" s="345"/>
    </row>
    <row r="73" spans="1:18" ht="15.6" customHeight="1">
      <c r="A73" s="855"/>
      <c r="B73" s="336">
        <v>0</v>
      </c>
      <c r="C73" s="730"/>
      <c r="D73" s="361"/>
      <c r="E73" s="362"/>
      <c r="F73" s="339" t="s">
        <v>161</v>
      </c>
      <c r="G73" s="346"/>
      <c r="H73" s="340">
        <f t="shared" si="22"/>
        <v>0</v>
      </c>
      <c r="I73" s="731"/>
      <c r="J73" s="341"/>
      <c r="K73" s="342"/>
      <c r="L73" s="343"/>
      <c r="M73" s="344"/>
      <c r="N73" s="344"/>
      <c r="O73" s="342"/>
      <c r="P73" s="734"/>
      <c r="Q73" s="345"/>
      <c r="R73" s="345"/>
    </row>
    <row r="74" spans="1:18" ht="15.6" customHeight="1">
      <c r="A74" s="855"/>
      <c r="B74" s="336">
        <v>0</v>
      </c>
      <c r="C74" s="730"/>
      <c r="D74" s="363"/>
      <c r="E74" s="362"/>
      <c r="F74" s="339" t="s">
        <v>161</v>
      </c>
      <c r="G74" s="346"/>
      <c r="H74" s="340">
        <f t="shared" si="22"/>
        <v>0</v>
      </c>
      <c r="I74" s="731"/>
      <c r="J74" s="341"/>
      <c r="K74" s="342"/>
      <c r="L74" s="343"/>
      <c r="M74" s="344"/>
      <c r="N74" s="344"/>
      <c r="O74" s="342"/>
      <c r="P74" s="734"/>
      <c r="Q74" s="345"/>
      <c r="R74" s="345"/>
    </row>
    <row r="75" spans="1:18" ht="15.75" customHeight="1">
      <c r="A75" s="856"/>
      <c r="B75" s="336">
        <v>0</v>
      </c>
      <c r="C75" s="204" t="s">
        <v>1279</v>
      </c>
      <c r="D75" s="850" t="s">
        <v>1243</v>
      </c>
      <c r="E75" s="850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3311.7402169948732</v>
      </c>
      <c r="L75" s="355">
        <f>AVERAGE(L65:L74)</f>
        <v>1062.6276913792437</v>
      </c>
      <c r="M75" s="344"/>
      <c r="N75" s="344"/>
      <c r="O75" s="335"/>
      <c r="P75" s="335"/>
      <c r="Q75" s="335"/>
      <c r="R75" s="335"/>
    </row>
    <row r="76" spans="1:18" ht="16.2" customHeight="1">
      <c r="A76" s="835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734"/>
      <c r="Q76" s="345"/>
      <c r="R76" s="345"/>
    </row>
    <row r="77" spans="1:18">
      <c r="A77" s="835"/>
      <c r="B77" s="336">
        <v>0</v>
      </c>
      <c r="C77" s="349"/>
      <c r="D77" s="836"/>
      <c r="E77" s="837"/>
      <c r="F77" s="339" t="s">
        <v>161</v>
      </c>
      <c r="G77" s="729"/>
      <c r="H77" s="340">
        <f t="shared" si="16"/>
        <v>0</v>
      </c>
      <c r="I77" s="731"/>
      <c r="J77" s="341"/>
      <c r="K77" s="342"/>
      <c r="L77" s="343"/>
      <c r="M77" s="344"/>
      <c r="N77" s="344"/>
      <c r="O77" s="335"/>
      <c r="P77" s="734"/>
      <c r="Q77" s="335"/>
      <c r="R77" s="335"/>
    </row>
    <row r="78" spans="1:18">
      <c r="A78" s="835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731"/>
      <c r="J78" s="341"/>
      <c r="K78" s="342"/>
      <c r="L78" s="343"/>
      <c r="M78" s="344"/>
      <c r="N78" s="344"/>
      <c r="O78" s="335"/>
      <c r="P78" s="734"/>
      <c r="Q78" s="335"/>
      <c r="R78" s="335"/>
    </row>
    <row r="79" spans="1:18">
      <c r="A79" s="835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731"/>
      <c r="J79" s="341"/>
      <c r="K79" s="342"/>
      <c r="L79" s="343"/>
      <c r="M79" s="344"/>
      <c r="N79" s="344"/>
      <c r="O79" s="335"/>
      <c r="P79" s="734"/>
      <c r="Q79" s="335"/>
      <c r="R79" s="335"/>
    </row>
    <row r="80" spans="1:18">
      <c r="A80" s="835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731"/>
      <c r="J80" s="341"/>
      <c r="K80" s="342"/>
      <c r="L80" s="343"/>
      <c r="M80" s="344"/>
      <c r="N80" s="344"/>
      <c r="O80" s="335"/>
      <c r="P80" s="734"/>
      <c r="Q80" s="335"/>
      <c r="R80" s="335"/>
    </row>
    <row r="81" spans="1:18" ht="15.75" customHeight="1">
      <c r="A81" s="835"/>
      <c r="B81" s="336">
        <v>0</v>
      </c>
      <c r="C81" s="204" t="s">
        <v>31</v>
      </c>
      <c r="D81" s="838" t="s">
        <v>1243</v>
      </c>
      <c r="E81" s="839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840" t="s">
        <v>1280</v>
      </c>
      <c r="B82" s="336" t="s">
        <v>165</v>
      </c>
      <c r="C82" s="359"/>
      <c r="D82" s="361" t="s">
        <v>1281</v>
      </c>
      <c r="E82" s="388"/>
      <c r="F82" s="339">
        <v>22.32</v>
      </c>
      <c r="G82" s="364">
        <v>2441</v>
      </c>
      <c r="H82" s="389">
        <f t="shared" ref="H82:H90" si="24">F82*G82</f>
        <v>54483.12</v>
      </c>
      <c r="I82" s="731"/>
      <c r="J82" s="341">
        <v>4</v>
      </c>
      <c r="K82" s="342">
        <f>G82/P82*60</f>
        <v>2929.1999999999916</v>
      </c>
      <c r="L82" s="343">
        <f t="shared" ref="L82:L83" si="25">K82/J82</f>
        <v>732.29999999999791</v>
      </c>
      <c r="M82" s="344">
        <v>0.72222222222222221</v>
      </c>
      <c r="N82" s="344">
        <v>0.75694444444444453</v>
      </c>
      <c r="O82" s="342">
        <v>20</v>
      </c>
      <c r="P82" s="734">
        <f>(N82-M82)*24*60</f>
        <v>50.000000000000142</v>
      </c>
      <c r="Q82" s="345"/>
      <c r="R82" s="345"/>
    </row>
    <row r="83" spans="1:18">
      <c r="A83" s="841"/>
      <c r="B83" s="336" t="s">
        <v>165</v>
      </c>
      <c r="C83" s="359"/>
      <c r="D83" s="394" t="s">
        <v>1282</v>
      </c>
      <c r="E83" s="388"/>
      <c r="F83" s="339">
        <v>24.54</v>
      </c>
      <c r="G83" s="364">
        <v>1699</v>
      </c>
      <c r="H83" s="389">
        <f t="shared" si="24"/>
        <v>41693.46</v>
      </c>
      <c r="I83" s="731"/>
      <c r="J83" s="341">
        <v>3</v>
      </c>
      <c r="K83" s="342">
        <f t="shared" ref="K83" si="26">G83/P83*60</f>
        <v>2168.9361702127662</v>
      </c>
      <c r="L83" s="343">
        <f t="shared" si="25"/>
        <v>722.97872340425545</v>
      </c>
      <c r="M83" s="344">
        <v>0.77222222222222225</v>
      </c>
      <c r="N83" s="344">
        <v>0.80486111111111114</v>
      </c>
      <c r="O83" s="342">
        <v>22</v>
      </c>
      <c r="P83" s="734">
        <f t="shared" ref="P83" si="27">(N83-M83)*24*60</f>
        <v>46.999999999999993</v>
      </c>
      <c r="Q83" s="345"/>
      <c r="R83" s="345"/>
    </row>
    <row r="84" spans="1:18">
      <c r="A84" s="841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731"/>
      <c r="J84" s="341"/>
      <c r="K84" s="342"/>
      <c r="L84" s="343"/>
      <c r="M84" s="344"/>
      <c r="N84" s="344"/>
      <c r="O84" s="342"/>
      <c r="P84" s="734"/>
      <c r="Q84" s="345"/>
      <c r="R84" s="345"/>
    </row>
    <row r="85" spans="1:18">
      <c r="A85" s="841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73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841"/>
      <c r="B86" s="336">
        <v>0</v>
      </c>
      <c r="C86" s="359"/>
      <c r="D86" s="361"/>
      <c r="E86" s="388"/>
      <c r="F86" s="339" t="s">
        <v>161</v>
      </c>
      <c r="G86" s="729"/>
      <c r="H86" s="390">
        <f t="shared" si="24"/>
        <v>0</v>
      </c>
      <c r="I86" s="73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841"/>
      <c r="B87" s="336">
        <v>0</v>
      </c>
      <c r="C87" s="359"/>
      <c r="D87" s="361"/>
      <c r="E87" s="388"/>
      <c r="F87" s="339" t="s">
        <v>161</v>
      </c>
      <c r="G87" s="729"/>
      <c r="H87" s="390">
        <f t="shared" si="24"/>
        <v>0</v>
      </c>
      <c r="I87" s="73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841"/>
      <c r="B88" s="336">
        <v>0</v>
      </c>
      <c r="C88" s="359"/>
      <c r="D88" s="361"/>
      <c r="E88" s="388"/>
      <c r="F88" s="339" t="s">
        <v>161</v>
      </c>
      <c r="G88" s="729"/>
      <c r="H88" s="390">
        <f t="shared" si="24"/>
        <v>0</v>
      </c>
      <c r="I88" s="73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841"/>
      <c r="B89" s="336">
        <v>0</v>
      </c>
      <c r="C89" s="359"/>
      <c r="D89" s="361"/>
      <c r="E89" s="388"/>
      <c r="F89" s="339" t="s">
        <v>161</v>
      </c>
      <c r="G89" s="729"/>
      <c r="H89" s="390">
        <f t="shared" si="24"/>
        <v>0</v>
      </c>
      <c r="I89" s="73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841"/>
      <c r="B90" s="336">
        <v>0</v>
      </c>
      <c r="C90" s="359"/>
      <c r="D90" s="361"/>
      <c r="E90" s="388"/>
      <c r="F90" s="339" t="s">
        <v>161</v>
      </c>
      <c r="G90" s="729"/>
      <c r="H90" s="390">
        <f t="shared" si="24"/>
        <v>0</v>
      </c>
      <c r="I90" s="73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841"/>
      <c r="B91" s="336">
        <v>0</v>
      </c>
      <c r="C91" s="204" t="s">
        <v>1270</v>
      </c>
      <c r="D91" s="842" t="s">
        <v>1243</v>
      </c>
      <c r="E91" s="842"/>
      <c r="F91" s="350"/>
      <c r="G91" s="392"/>
      <c r="H91" s="393"/>
      <c r="I91" s="353"/>
      <c r="J91" s="354">
        <f>AVERAGE(J82:J90)</f>
        <v>3.5</v>
      </c>
      <c r="K91" s="354">
        <f>AVERAGE(K82:K90)</f>
        <v>2549.0680851063789</v>
      </c>
      <c r="L91" s="355">
        <f>AVERAGE(L82:L90)</f>
        <v>727.63936170212673</v>
      </c>
      <c r="M91" s="344"/>
      <c r="N91" s="344"/>
      <c r="O91" s="342"/>
      <c r="P91" s="342"/>
      <c r="Q91" s="343"/>
      <c r="R91" s="343"/>
    </row>
    <row r="92" spans="1:18" ht="16.2" customHeight="1">
      <c r="A92" s="843" t="s">
        <v>1283</v>
      </c>
      <c r="B92" s="336" t="s">
        <v>165</v>
      </c>
      <c r="C92" s="349"/>
      <c r="D92" s="361" t="s">
        <v>185</v>
      </c>
      <c r="E92" s="388"/>
      <c r="F92" s="339">
        <v>16.66</v>
      </c>
      <c r="G92" s="729">
        <v>9243</v>
      </c>
      <c r="H92" s="340">
        <f t="shared" ref="H92:H99" si="28">F92*G92</f>
        <v>153988.38</v>
      </c>
      <c r="I92" s="731"/>
      <c r="J92" s="341">
        <v>4</v>
      </c>
      <c r="K92" s="342">
        <f>G92/P92*60</f>
        <v>2772.8999999999987</v>
      </c>
      <c r="L92" s="343">
        <f t="shared" ref="L92:L93" si="29">K92/J92</f>
        <v>693.22499999999968</v>
      </c>
      <c r="M92" s="344">
        <v>0.72222222222222221</v>
      </c>
      <c r="N92" s="344">
        <v>0.86111111111111116</v>
      </c>
      <c r="O92" s="335">
        <v>20</v>
      </c>
      <c r="P92" s="734">
        <f>(N92-M92)*24*60</f>
        <v>200.00000000000009</v>
      </c>
      <c r="Q92" s="345"/>
      <c r="R92" s="345"/>
    </row>
    <row r="93" spans="1:18">
      <c r="A93" s="844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6132</v>
      </c>
      <c r="H93" s="340">
        <f t="shared" si="28"/>
        <v>109707.05454545455</v>
      </c>
      <c r="I93" s="731"/>
      <c r="J93" s="341">
        <v>3</v>
      </c>
      <c r="K93" s="342">
        <f t="shared" ref="K93" si="30">G93/P93*60</f>
        <v>2787.2727272727302</v>
      </c>
      <c r="L93" s="343">
        <f t="shared" si="29"/>
        <v>929.09090909091003</v>
      </c>
      <c r="M93" s="344">
        <v>0.87569444444444444</v>
      </c>
      <c r="N93" s="344">
        <v>0.96736111111111101</v>
      </c>
      <c r="O93" s="335">
        <v>21</v>
      </c>
      <c r="P93" s="734">
        <f>(N93-M93)*24*60</f>
        <v>131.99999999999986</v>
      </c>
      <c r="Q93" s="345"/>
      <c r="R93" s="345"/>
    </row>
    <row r="94" spans="1:18">
      <c r="A94" s="844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731"/>
      <c r="J94" s="341"/>
      <c r="K94" s="342"/>
      <c r="L94" s="343"/>
      <c r="M94" s="344"/>
      <c r="N94" s="344"/>
      <c r="O94" s="335"/>
      <c r="P94" s="734"/>
      <c r="Q94" s="345"/>
      <c r="R94" s="345"/>
    </row>
    <row r="95" spans="1:18">
      <c r="A95" s="845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731"/>
      <c r="J95" s="341"/>
      <c r="K95" s="342"/>
      <c r="L95" s="343"/>
      <c r="M95" s="344"/>
      <c r="N95" s="344"/>
      <c r="O95" s="335"/>
      <c r="P95" s="734"/>
      <c r="Q95" s="345"/>
      <c r="R95" s="345"/>
    </row>
    <row r="96" spans="1:18">
      <c r="A96" s="845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731"/>
      <c r="J96" s="341"/>
      <c r="K96" s="342"/>
      <c r="L96" s="343"/>
      <c r="M96" s="344"/>
      <c r="N96" s="344"/>
      <c r="O96" s="335"/>
      <c r="P96" s="734"/>
      <c r="Q96" s="345"/>
      <c r="R96" s="345"/>
    </row>
    <row r="97" spans="1:18">
      <c r="A97" s="845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731"/>
      <c r="J97" s="341"/>
      <c r="K97" s="342"/>
      <c r="L97" s="343"/>
      <c r="M97" s="344"/>
      <c r="N97" s="344"/>
      <c r="O97" s="335"/>
      <c r="P97" s="734"/>
      <c r="Q97" s="345"/>
      <c r="R97" s="345"/>
    </row>
    <row r="98" spans="1:18">
      <c r="A98" s="845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731"/>
      <c r="J98" s="341"/>
      <c r="K98" s="342"/>
      <c r="L98" s="343"/>
      <c r="M98" s="344"/>
      <c r="N98" s="344"/>
      <c r="O98" s="335"/>
      <c r="P98" s="734"/>
      <c r="Q98" s="345"/>
      <c r="R98" s="345"/>
    </row>
    <row r="99" spans="1:18">
      <c r="A99" s="845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731"/>
      <c r="J99" s="341"/>
      <c r="K99" s="342"/>
      <c r="L99" s="343"/>
      <c r="M99" s="344"/>
      <c r="N99" s="344"/>
      <c r="O99" s="335"/>
      <c r="P99" s="734"/>
      <c r="Q99" s="345"/>
      <c r="R99" s="345"/>
    </row>
    <row r="100" spans="1:18" ht="15.75" customHeight="1">
      <c r="A100" s="845"/>
      <c r="B100" s="336">
        <v>0</v>
      </c>
      <c r="C100" s="204" t="s">
        <v>1284</v>
      </c>
      <c r="D100" s="838" t="s">
        <v>1243</v>
      </c>
      <c r="E100" s="839"/>
      <c r="F100" s="350"/>
      <c r="G100" s="351"/>
      <c r="H100" s="395"/>
      <c r="I100" s="353"/>
      <c r="J100" s="354">
        <f>AVERAGE(J92:J99)</f>
        <v>3.5</v>
      </c>
      <c r="K100" s="354">
        <f>AVERAGE(K92:K99)</f>
        <v>2780.0863636363647</v>
      </c>
      <c r="L100" s="355">
        <f>AVERAGE(L92:L99)</f>
        <v>811.15795454545491</v>
      </c>
      <c r="M100" s="344"/>
      <c r="N100" s="344"/>
      <c r="O100" s="342"/>
      <c r="P100" s="342"/>
      <c r="Q100" s="343"/>
      <c r="R100" s="343"/>
    </row>
    <row r="101" spans="1:18" ht="16.2" customHeight="1">
      <c r="A101" s="830" t="s">
        <v>1285</v>
      </c>
      <c r="B101" s="336" t="s">
        <v>165</v>
      </c>
      <c r="C101" s="204"/>
      <c r="D101" s="361" t="s">
        <v>1286</v>
      </c>
      <c r="E101" s="735"/>
      <c r="F101" s="339">
        <v>30</v>
      </c>
      <c r="G101" s="729">
        <v>2517</v>
      </c>
      <c r="H101" s="340">
        <f t="shared" ref="H101:H110" si="31">F101*G101</f>
        <v>75510</v>
      </c>
      <c r="I101" s="731"/>
      <c r="J101" s="341">
        <v>3</v>
      </c>
      <c r="K101" s="342">
        <f>G101/P101*60</f>
        <v>3020.3999999999915</v>
      </c>
      <c r="L101" s="343">
        <f t="shared" ref="L101:L105" si="32">K101/J101</f>
        <v>1006.7999999999971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3">(N101-M101)*24*60</f>
        <v>50.000000000000142</v>
      </c>
      <c r="Q101" s="343"/>
      <c r="R101" s="345"/>
    </row>
    <row r="102" spans="1:18" ht="15.6" customHeight="1">
      <c r="A102" s="830"/>
      <c r="B102" s="336" t="s">
        <v>165</v>
      </c>
      <c r="C102" s="204"/>
      <c r="D102" s="361" t="s">
        <v>187</v>
      </c>
      <c r="E102" s="735"/>
      <c r="F102" s="339">
        <v>24.82</v>
      </c>
      <c r="G102" s="729">
        <v>2276</v>
      </c>
      <c r="H102" s="340">
        <f t="shared" si="31"/>
        <v>56490.32</v>
      </c>
      <c r="I102" s="731"/>
      <c r="J102" s="341">
        <v>4</v>
      </c>
      <c r="K102" s="342">
        <f t="shared" ref="K102:K105" si="34">G102/P102*60</f>
        <v>2968.695652173903</v>
      </c>
      <c r="L102" s="343">
        <f t="shared" si="32"/>
        <v>742.17391304347575</v>
      </c>
      <c r="M102" s="344">
        <v>0.7715277777777777</v>
      </c>
      <c r="N102" s="344">
        <v>0.80347222222222225</v>
      </c>
      <c r="O102" s="335">
        <v>21</v>
      </c>
      <c r="P102" s="342">
        <f t="shared" si="33"/>
        <v>46.000000000000156</v>
      </c>
      <c r="Q102" s="345"/>
      <c r="R102" s="345"/>
    </row>
    <row r="103" spans="1:18">
      <c r="A103" s="830"/>
      <c r="B103" s="336" t="s">
        <v>165</v>
      </c>
      <c r="C103" s="204"/>
      <c r="D103" s="361" t="s">
        <v>1287</v>
      </c>
      <c r="E103" s="361"/>
      <c r="F103" s="339">
        <v>23.8</v>
      </c>
      <c r="G103" s="729">
        <v>617</v>
      </c>
      <c r="H103" s="340">
        <f t="shared" si="31"/>
        <v>14684.6</v>
      </c>
      <c r="I103" s="731"/>
      <c r="J103" s="341">
        <v>4</v>
      </c>
      <c r="K103" s="342">
        <f t="shared" si="34"/>
        <v>3084.99999999997</v>
      </c>
      <c r="L103" s="343">
        <f t="shared" si="32"/>
        <v>771.2499999999925</v>
      </c>
      <c r="M103" s="344">
        <v>0.81874999999999998</v>
      </c>
      <c r="N103" s="344">
        <v>0.82708333333333339</v>
      </c>
      <c r="O103" s="335">
        <v>22</v>
      </c>
      <c r="P103" s="342">
        <f t="shared" si="33"/>
        <v>12.000000000000117</v>
      </c>
      <c r="Q103" s="345"/>
      <c r="R103" s="345"/>
    </row>
    <row r="104" spans="1:18">
      <c r="A104" s="830"/>
      <c r="B104" s="336" t="s">
        <v>165</v>
      </c>
      <c r="C104" s="204"/>
      <c r="D104" s="361" t="s">
        <v>1288</v>
      </c>
      <c r="E104" s="379"/>
      <c r="F104" s="339">
        <v>24.76</v>
      </c>
      <c r="G104" s="729">
        <v>1289</v>
      </c>
      <c r="H104" s="340">
        <f t="shared" si="31"/>
        <v>31915.640000000003</v>
      </c>
      <c r="I104" s="731"/>
      <c r="J104" s="341">
        <v>4</v>
      </c>
      <c r="K104" s="342">
        <f t="shared" si="34"/>
        <v>3093.5999999999913</v>
      </c>
      <c r="L104" s="343">
        <f t="shared" si="32"/>
        <v>773.39999999999782</v>
      </c>
      <c r="M104" s="344">
        <v>0.84097222222222223</v>
      </c>
      <c r="N104" s="344">
        <v>0.85833333333333339</v>
      </c>
      <c r="O104" s="335">
        <v>20</v>
      </c>
      <c r="P104" s="342">
        <f>(N104-M104)*24*60</f>
        <v>25.000000000000071</v>
      </c>
      <c r="Q104" s="345"/>
      <c r="R104" s="345"/>
    </row>
    <row r="105" spans="1:18">
      <c r="A105" s="830"/>
      <c r="B105" s="336" t="s">
        <v>165</v>
      </c>
      <c r="C105" s="204"/>
      <c r="D105" s="361" t="s">
        <v>1289</v>
      </c>
      <c r="E105" s="363"/>
      <c r="F105" s="339">
        <v>14.03</v>
      </c>
      <c r="G105" s="729">
        <v>9304</v>
      </c>
      <c r="H105" s="340">
        <f t="shared" si="31"/>
        <v>130535.12</v>
      </c>
      <c r="I105" s="731"/>
      <c r="J105" s="341">
        <v>3</v>
      </c>
      <c r="K105" s="342">
        <f t="shared" si="34"/>
        <v>2985.2406416814947</v>
      </c>
      <c r="L105" s="343">
        <f t="shared" si="32"/>
        <v>995.08021389383157</v>
      </c>
      <c r="M105" s="344">
        <v>46314.872916666667</v>
      </c>
      <c r="N105" s="344">
        <v>46315.00277777778</v>
      </c>
      <c r="O105" s="335">
        <v>21</v>
      </c>
      <c r="P105" s="342">
        <f>(N105-M105)*24*60</f>
        <v>187.00000000186265</v>
      </c>
      <c r="Q105" s="343"/>
      <c r="R105" s="345"/>
    </row>
    <row r="106" spans="1:18">
      <c r="A106" s="830"/>
      <c r="B106" s="336">
        <v>0</v>
      </c>
      <c r="C106" s="204"/>
      <c r="D106" s="363"/>
      <c r="E106" s="735"/>
      <c r="F106" s="339" t="s">
        <v>161</v>
      </c>
      <c r="G106" s="346"/>
      <c r="H106" s="340">
        <f t="shared" si="31"/>
        <v>0</v>
      </c>
      <c r="I106" s="73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830"/>
      <c r="B107" s="336">
        <v>0</v>
      </c>
      <c r="C107" s="204"/>
      <c r="D107" s="361"/>
      <c r="E107" s="363"/>
      <c r="F107" s="339" t="s">
        <v>161</v>
      </c>
      <c r="G107" s="729"/>
      <c r="H107" s="340">
        <f t="shared" si="31"/>
        <v>0</v>
      </c>
      <c r="I107" s="73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830"/>
      <c r="B108" s="336">
        <v>0</v>
      </c>
      <c r="C108" s="204"/>
      <c r="D108" s="361"/>
      <c r="E108" s="363"/>
      <c r="F108" s="339" t="s">
        <v>161</v>
      </c>
      <c r="G108" s="729"/>
      <c r="H108" s="340">
        <f t="shared" si="31"/>
        <v>0</v>
      </c>
      <c r="I108" s="73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830"/>
      <c r="B109" s="336">
        <v>0</v>
      </c>
      <c r="C109" s="349"/>
      <c r="D109" s="361"/>
      <c r="E109" s="363"/>
      <c r="F109" s="339" t="s">
        <v>161</v>
      </c>
      <c r="G109" s="729"/>
      <c r="H109" s="340">
        <f t="shared" si="31"/>
        <v>0</v>
      </c>
      <c r="I109" s="73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830"/>
      <c r="B110" s="336">
        <v>0</v>
      </c>
      <c r="C110" s="349"/>
      <c r="D110" s="361"/>
      <c r="E110" s="363"/>
      <c r="F110" s="339" t="s">
        <v>161</v>
      </c>
      <c r="G110" s="729"/>
      <c r="H110" s="340">
        <f t="shared" si="31"/>
        <v>0</v>
      </c>
      <c r="I110" s="73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830"/>
      <c r="B111" s="336">
        <v>0</v>
      </c>
      <c r="C111" s="204" t="s">
        <v>1274</v>
      </c>
      <c r="D111" s="831" t="s">
        <v>1243</v>
      </c>
      <c r="E111" s="832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3030.5872587710701</v>
      </c>
      <c r="L111" s="355">
        <f>AVERAGE(L101:L110)</f>
        <v>857.74082538745893</v>
      </c>
      <c r="M111" s="344"/>
      <c r="N111" s="344"/>
      <c r="O111" s="342"/>
      <c r="P111" s="342"/>
      <c r="Q111" s="343"/>
      <c r="R111" s="335"/>
    </row>
    <row r="112" spans="1:18" ht="16.2" customHeight="1">
      <c r="A112" s="833" t="s">
        <v>1290</v>
      </c>
      <c r="B112" s="336" t="s">
        <v>165</v>
      </c>
      <c r="C112" s="204"/>
      <c r="D112" s="363" t="s">
        <v>188</v>
      </c>
      <c r="E112" s="398"/>
      <c r="F112" s="339">
        <v>28.57</v>
      </c>
      <c r="G112" s="729">
        <v>4494</v>
      </c>
      <c r="H112" s="389">
        <f t="shared" si="16"/>
        <v>128393.58</v>
      </c>
      <c r="I112" s="731"/>
      <c r="J112" s="341">
        <v>3</v>
      </c>
      <c r="K112" s="342">
        <f t="shared" ref="K112:K117" si="35">G112/P112*60</f>
        <v>2996</v>
      </c>
      <c r="L112" s="343">
        <f t="shared" ref="L112:L117" si="36">K112/J112</f>
        <v>998.66666666666663</v>
      </c>
      <c r="M112" s="344">
        <v>0.72222222222222221</v>
      </c>
      <c r="N112" s="344">
        <v>0.78472222222222221</v>
      </c>
      <c r="O112" s="335">
        <v>20</v>
      </c>
      <c r="P112" s="734">
        <f t="shared" ref="P112:P116" si="37">(N112-M112)*24*60</f>
        <v>90</v>
      </c>
      <c r="Q112" s="335"/>
      <c r="R112" s="335"/>
    </row>
    <row r="113" spans="1:18">
      <c r="A113" s="833"/>
      <c r="B113" s="336" t="s">
        <v>165</v>
      </c>
      <c r="C113" s="359"/>
      <c r="D113" s="386" t="s">
        <v>1291</v>
      </c>
      <c r="E113" s="386"/>
      <c r="F113" s="339">
        <v>25.03</v>
      </c>
      <c r="G113" s="729">
        <v>1369</v>
      </c>
      <c r="H113" s="389">
        <f t="shared" si="16"/>
        <v>34266.07</v>
      </c>
      <c r="I113" s="731"/>
      <c r="J113" s="341">
        <v>4</v>
      </c>
      <c r="K113" s="342">
        <f t="shared" si="35"/>
        <v>2933.5714285714389</v>
      </c>
      <c r="L113" s="343">
        <f t="shared" si="36"/>
        <v>733.39285714285973</v>
      </c>
      <c r="M113" s="344">
        <v>0.79861111111111116</v>
      </c>
      <c r="N113" s="344">
        <v>0.81805555555555554</v>
      </c>
      <c r="O113" s="335">
        <v>20</v>
      </c>
      <c r="P113" s="734">
        <f t="shared" si="37"/>
        <v>27.999999999999901</v>
      </c>
      <c r="Q113" s="345"/>
      <c r="R113" s="345"/>
    </row>
    <row r="114" spans="1:18">
      <c r="A114" s="833"/>
      <c r="B114" s="336" t="s">
        <v>165</v>
      </c>
      <c r="C114" s="359"/>
      <c r="D114" s="386" t="s">
        <v>1292</v>
      </c>
      <c r="E114" s="361"/>
      <c r="F114" s="339">
        <v>16.7</v>
      </c>
      <c r="G114" s="729">
        <v>2696</v>
      </c>
      <c r="H114" s="389">
        <f t="shared" si="16"/>
        <v>45023.199999999997</v>
      </c>
      <c r="I114" s="731"/>
      <c r="J114" s="341">
        <v>3</v>
      </c>
      <c r="K114" s="342">
        <f t="shared" si="35"/>
        <v>2995.5555555555661</v>
      </c>
      <c r="L114" s="343">
        <f t="shared" si="36"/>
        <v>998.518518518522</v>
      </c>
      <c r="M114" s="344">
        <v>0.83333333333333337</v>
      </c>
      <c r="N114" s="344">
        <v>0.87083333333333324</v>
      </c>
      <c r="O114" s="335">
        <v>22</v>
      </c>
      <c r="P114" s="734">
        <f t="shared" si="37"/>
        <v>53.999999999999808</v>
      </c>
      <c r="Q114" s="345"/>
      <c r="R114" s="345"/>
    </row>
    <row r="115" spans="1:18">
      <c r="A115" s="833"/>
      <c r="B115" s="336" t="s">
        <v>165</v>
      </c>
      <c r="C115" s="359"/>
      <c r="D115" s="363" t="s">
        <v>1293</v>
      </c>
      <c r="E115" s="379"/>
      <c r="F115" s="339">
        <v>18.18</v>
      </c>
      <c r="G115" s="729">
        <v>1804</v>
      </c>
      <c r="H115" s="389">
        <f t="shared" si="16"/>
        <v>32796.720000000001</v>
      </c>
      <c r="I115" s="731"/>
      <c r="J115" s="341">
        <v>3</v>
      </c>
      <c r="K115" s="342">
        <f t="shared" si="35"/>
        <v>2925.4054054054031</v>
      </c>
      <c r="L115" s="343">
        <f t="shared" si="36"/>
        <v>975.13513513513442</v>
      </c>
      <c r="M115" s="344">
        <v>0.88541666666666663</v>
      </c>
      <c r="N115" s="344">
        <v>0.91111111111111109</v>
      </c>
      <c r="O115" s="335">
        <v>21</v>
      </c>
      <c r="P115" s="734">
        <f t="shared" si="37"/>
        <v>37.000000000000028</v>
      </c>
      <c r="Q115" s="345"/>
      <c r="R115" s="345"/>
    </row>
    <row r="116" spans="1:18">
      <c r="A116" s="833"/>
      <c r="B116" s="336" t="s">
        <v>165</v>
      </c>
      <c r="C116" s="359"/>
      <c r="D116" s="386" t="s">
        <v>1294</v>
      </c>
      <c r="E116" s="363"/>
      <c r="F116" s="339">
        <v>18.18</v>
      </c>
      <c r="G116" s="729">
        <v>1728</v>
      </c>
      <c r="H116" s="389">
        <f t="shared" si="16"/>
        <v>31415.040000000001</v>
      </c>
      <c r="I116" s="731"/>
      <c r="J116" s="341">
        <v>3</v>
      </c>
      <c r="K116" s="342">
        <f t="shared" si="35"/>
        <v>2962.2857142857251</v>
      </c>
      <c r="L116" s="343">
        <f t="shared" si="36"/>
        <v>987.42857142857508</v>
      </c>
      <c r="M116" s="344">
        <v>0.92638888888888893</v>
      </c>
      <c r="N116" s="391">
        <v>0.9506944444444444</v>
      </c>
      <c r="O116" s="335">
        <v>22</v>
      </c>
      <c r="P116" s="734">
        <f t="shared" si="37"/>
        <v>34.999999999999872</v>
      </c>
      <c r="Q116" s="345"/>
      <c r="R116" s="345"/>
    </row>
    <row r="117" spans="1:18">
      <c r="A117" s="833"/>
      <c r="B117" s="336" t="s">
        <v>165</v>
      </c>
      <c r="C117" s="359"/>
      <c r="D117" s="361" t="s">
        <v>1295</v>
      </c>
      <c r="E117" s="376"/>
      <c r="F117" s="339">
        <v>14.285714285714283</v>
      </c>
      <c r="G117" s="729">
        <v>13513</v>
      </c>
      <c r="H117" s="389">
        <f t="shared" ref="H117:H123" si="38">F117*G117</f>
        <v>193042.8571428571</v>
      </c>
      <c r="I117" s="731"/>
      <c r="J117" s="341">
        <v>3</v>
      </c>
      <c r="K117" s="342">
        <f t="shared" si="35"/>
        <v>3002.8888888888891</v>
      </c>
      <c r="L117" s="343">
        <f t="shared" si="36"/>
        <v>1000.962962962963</v>
      </c>
      <c r="M117" s="344">
        <v>46314.965277777781</v>
      </c>
      <c r="N117" s="344">
        <v>46315.152777777781</v>
      </c>
      <c r="O117" s="335">
        <v>21</v>
      </c>
      <c r="P117" s="342">
        <f>(N117-M117)*24*60</f>
        <v>270</v>
      </c>
      <c r="Q117" s="345"/>
      <c r="R117" s="345"/>
    </row>
    <row r="118" spans="1:18">
      <c r="A118" s="833"/>
      <c r="B118" s="336">
        <v>0</v>
      </c>
      <c r="C118" s="359"/>
      <c r="D118" s="363"/>
      <c r="E118" s="376"/>
      <c r="F118" s="339" t="s">
        <v>161</v>
      </c>
      <c r="G118" s="729"/>
      <c r="H118" s="389">
        <f t="shared" si="38"/>
        <v>0</v>
      </c>
      <c r="I118" s="731"/>
      <c r="J118" s="341"/>
      <c r="K118" s="342"/>
      <c r="L118" s="343"/>
      <c r="M118" s="344"/>
      <c r="N118" s="344"/>
      <c r="O118" s="342"/>
      <c r="P118" s="734"/>
      <c r="Q118" s="345"/>
      <c r="R118" s="345"/>
    </row>
    <row r="119" spans="1:18">
      <c r="A119" s="833"/>
      <c r="B119" s="336">
        <v>0</v>
      </c>
      <c r="C119" s="359"/>
      <c r="D119" s="386"/>
      <c r="E119" s="376"/>
      <c r="F119" s="339" t="s">
        <v>161</v>
      </c>
      <c r="G119" s="729"/>
      <c r="H119" s="389">
        <f t="shared" si="38"/>
        <v>0</v>
      </c>
      <c r="I119" s="731"/>
      <c r="J119" s="341"/>
      <c r="K119" s="342"/>
      <c r="L119" s="343"/>
      <c r="M119" s="344"/>
      <c r="N119" s="344"/>
      <c r="O119" s="335"/>
      <c r="P119" s="734"/>
      <c r="Q119" s="345"/>
      <c r="R119" s="345"/>
    </row>
    <row r="120" spans="1:18">
      <c r="A120" s="833"/>
      <c r="B120" s="336">
        <v>0</v>
      </c>
      <c r="C120" s="359"/>
      <c r="D120" s="363"/>
      <c r="E120" s="376"/>
      <c r="F120" s="339" t="s">
        <v>161</v>
      </c>
      <c r="G120" s="729"/>
      <c r="H120" s="389">
        <f t="shared" si="38"/>
        <v>0</v>
      </c>
      <c r="I120" s="731"/>
      <c r="J120" s="341"/>
      <c r="K120" s="342"/>
      <c r="L120" s="343"/>
      <c r="M120" s="344"/>
      <c r="N120" s="344"/>
      <c r="O120" s="335"/>
      <c r="P120" s="734"/>
      <c r="Q120" s="345"/>
      <c r="R120" s="345"/>
    </row>
    <row r="121" spans="1:18">
      <c r="A121" s="833"/>
      <c r="B121" s="336">
        <v>0</v>
      </c>
      <c r="C121" s="359"/>
      <c r="D121" s="363"/>
      <c r="E121" s="376"/>
      <c r="F121" s="339" t="s">
        <v>161</v>
      </c>
      <c r="G121" s="729"/>
      <c r="H121" s="389">
        <f t="shared" si="38"/>
        <v>0</v>
      </c>
      <c r="I121" s="731"/>
      <c r="J121" s="341"/>
      <c r="K121" s="342"/>
      <c r="L121" s="343"/>
      <c r="M121" s="344"/>
      <c r="N121" s="344"/>
      <c r="O121" s="335"/>
      <c r="P121" s="734"/>
      <c r="Q121" s="345"/>
      <c r="R121" s="345"/>
    </row>
    <row r="122" spans="1:18" ht="15.6" customHeight="1">
      <c r="A122" s="833"/>
      <c r="B122" s="336">
        <v>0</v>
      </c>
      <c r="C122" s="359"/>
      <c r="D122" s="363"/>
      <c r="E122" s="376"/>
      <c r="F122" s="339" t="s">
        <v>161</v>
      </c>
      <c r="G122" s="729"/>
      <c r="H122" s="389">
        <f t="shared" si="38"/>
        <v>0</v>
      </c>
      <c r="I122" s="731"/>
      <c r="J122" s="341"/>
      <c r="K122" s="342"/>
      <c r="L122" s="343"/>
      <c r="M122" s="344"/>
      <c r="N122" s="344"/>
      <c r="O122" s="335"/>
      <c r="P122" s="734"/>
      <c r="Q122" s="345"/>
      <c r="R122" s="345"/>
    </row>
    <row r="123" spans="1:18">
      <c r="A123" s="833"/>
      <c r="B123" s="336">
        <v>0</v>
      </c>
      <c r="C123" s="359"/>
      <c r="D123" s="363"/>
      <c r="E123" s="376"/>
      <c r="F123" s="339" t="s">
        <v>161</v>
      </c>
      <c r="G123" s="729"/>
      <c r="H123" s="389">
        <f t="shared" si="38"/>
        <v>0</v>
      </c>
      <c r="I123" s="731"/>
      <c r="J123" s="341"/>
      <c r="K123" s="342"/>
      <c r="L123" s="343"/>
      <c r="M123" s="344"/>
      <c r="N123" s="344"/>
      <c r="O123" s="335"/>
      <c r="P123" s="734"/>
      <c r="Q123" s="345"/>
      <c r="R123" s="345"/>
    </row>
    <row r="124" spans="1:18" ht="17.399999999999999" customHeight="1">
      <c r="A124" s="833"/>
      <c r="B124" s="349">
        <v>0</v>
      </c>
      <c r="C124" s="204" t="s">
        <v>1279</v>
      </c>
      <c r="D124" s="834" t="s">
        <v>1243</v>
      </c>
      <c r="E124" s="834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2969.2844987845037</v>
      </c>
      <c r="L124" s="355">
        <f>AVERAGE(L112:L123)</f>
        <v>949.01745197578691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9" activePane="bottomRight" state="frozen"/>
      <selection activeCell="V153" sqref="V153"/>
      <selection pane="topRight" activeCell="V153" sqref="V153"/>
      <selection pane="bottomLeft" activeCell="V153" sqref="V153"/>
      <selection pane="bottomRight" activeCell="K60" sqref="K6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1366</v>
      </c>
      <c r="B1" s="57"/>
      <c r="C1" s="57"/>
      <c r="D1" s="742" t="s">
        <v>1367</v>
      </c>
      <c r="E1" s="58">
        <f>SUM(G5:G173)</f>
        <v>189508.40000000002</v>
      </c>
      <c r="F1" s="743" t="s">
        <v>3</v>
      </c>
      <c r="G1" s="59">
        <f>SUM(H5:H173)</f>
        <v>7547670.8885063734</v>
      </c>
      <c r="H1" s="736" t="s">
        <v>77</v>
      </c>
      <c r="I1" s="60">
        <f>M17+M30+M43+M56+M69+M82+M95+M108+M121+M134+M147+M160+M173</f>
        <v>194.45436507936506</v>
      </c>
      <c r="J1" s="956" t="s">
        <v>78</v>
      </c>
      <c r="K1" s="956"/>
      <c r="L1" s="956"/>
      <c r="M1" s="956" t="s">
        <v>79</v>
      </c>
      <c r="N1" s="956"/>
      <c r="O1" s="956"/>
      <c r="P1" s="956" t="s">
        <v>1368</v>
      </c>
      <c r="Q1" s="956"/>
      <c r="R1" s="956"/>
      <c r="S1" s="956"/>
      <c r="T1" s="956" t="s">
        <v>1369</v>
      </c>
      <c r="U1" s="956"/>
      <c r="V1" s="956"/>
      <c r="W1" s="956"/>
      <c r="X1" s="956"/>
      <c r="Y1" s="956"/>
      <c r="Z1" s="61" t="s">
        <v>1370</v>
      </c>
      <c r="AA1" s="61" t="s">
        <v>1371</v>
      </c>
      <c r="AB1" s="961" t="s">
        <v>1372</v>
      </c>
      <c r="AC1" s="962"/>
      <c r="AD1" s="61" t="s">
        <v>1370</v>
      </c>
      <c r="AE1" s="61" t="s">
        <v>1373</v>
      </c>
      <c r="AF1" s="956" t="s">
        <v>1374</v>
      </c>
      <c r="AG1" s="957"/>
      <c r="AH1" s="957"/>
      <c r="AK1" s="62" t="s">
        <v>1375</v>
      </c>
    </row>
    <row r="2" spans="1:37" ht="26.25" customHeight="1">
      <c r="A2" s="960" t="s">
        <v>1376</v>
      </c>
      <c r="B2" s="960"/>
      <c r="C2" s="742"/>
      <c r="D2" s="742" t="s">
        <v>1377</v>
      </c>
      <c r="E2" s="63">
        <f>AVERAGE(O17,O30,O43,O56,O69,O82,O95,O108,O121,O134,O147,O160,O173)</f>
        <v>126.18592975362159</v>
      </c>
      <c r="F2" s="64" t="s">
        <v>80</v>
      </c>
      <c r="G2" s="65">
        <f>G1/E1</f>
        <v>39.827632382028305</v>
      </c>
      <c r="H2" s="736" t="s">
        <v>81</v>
      </c>
      <c r="I2" s="736">
        <f>COUNT(I5:I173)</f>
        <v>22</v>
      </c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963"/>
      <c r="AC2" s="964"/>
      <c r="AD2" s="67">
        <f>AD17+AD30+AD43+AD56+AD69+AD82+AD95+AD108+AD121+AD134+AD147+AD160+AD173</f>
        <v>11</v>
      </c>
      <c r="AE2" s="67">
        <f>AE17+AE30+AE43+AE56+AE69+AE82+AE95+AE108+AE121+AE134+AE147+AE160+AE173</f>
        <v>10</v>
      </c>
      <c r="AF2" s="957"/>
      <c r="AG2" s="957"/>
      <c r="AH2" s="957"/>
      <c r="AK2" s="402">
        <f>AVERAGE(AK5:AK9999)</f>
        <v>6.3554446778711693</v>
      </c>
    </row>
    <row r="3" spans="1:37" ht="30.6" customHeight="1">
      <c r="A3" s="895" t="s">
        <v>1378</v>
      </c>
      <c r="B3" s="895" t="s">
        <v>82</v>
      </c>
      <c r="C3" s="958"/>
      <c r="D3" s="895" t="s">
        <v>1379</v>
      </c>
      <c r="E3" s="895"/>
      <c r="F3" s="958" t="s">
        <v>83</v>
      </c>
      <c r="G3" s="951" t="s">
        <v>84</v>
      </c>
      <c r="H3" s="958" t="s">
        <v>85</v>
      </c>
      <c r="I3" s="952" t="s">
        <v>1380</v>
      </c>
      <c r="J3" s="955" t="s">
        <v>86</v>
      </c>
      <c r="K3" s="948" t="s">
        <v>87</v>
      </c>
      <c r="L3" s="924" t="s">
        <v>35</v>
      </c>
      <c r="M3" s="951" t="s">
        <v>86</v>
      </c>
      <c r="N3" s="948" t="s">
        <v>1381</v>
      </c>
      <c r="O3" s="924" t="s">
        <v>1377</v>
      </c>
      <c r="P3" s="955" t="s">
        <v>1382</v>
      </c>
      <c r="Q3" s="924" t="s">
        <v>1377</v>
      </c>
      <c r="R3" s="949" t="s">
        <v>1383</v>
      </c>
      <c r="S3" s="925" t="s">
        <v>1384</v>
      </c>
      <c r="T3" s="951" t="s">
        <v>88</v>
      </c>
      <c r="U3" s="951"/>
      <c r="V3" s="950" t="s">
        <v>89</v>
      </c>
      <c r="W3" s="952" t="s">
        <v>1385</v>
      </c>
      <c r="X3" s="951" t="s">
        <v>1386</v>
      </c>
      <c r="Y3" s="951"/>
      <c r="Z3" s="953" t="s">
        <v>1387</v>
      </c>
      <c r="AA3" s="954"/>
      <c r="AB3" s="944" t="s">
        <v>1388</v>
      </c>
      <c r="AC3" s="945"/>
      <c r="AD3" s="946" t="s">
        <v>1389</v>
      </c>
      <c r="AE3" s="947"/>
      <c r="AF3" s="948" t="s">
        <v>1381</v>
      </c>
      <c r="AG3" s="949" t="s">
        <v>1383</v>
      </c>
      <c r="AH3" s="925" t="s">
        <v>1384</v>
      </c>
      <c r="AK3" s="950" t="s">
        <v>89</v>
      </c>
    </row>
    <row r="4" spans="1:37" ht="30.6" customHeight="1">
      <c r="A4" s="958"/>
      <c r="B4" s="895"/>
      <c r="C4" s="959"/>
      <c r="D4" s="895"/>
      <c r="E4" s="895"/>
      <c r="F4" s="959"/>
      <c r="G4" s="951"/>
      <c r="H4" s="959"/>
      <c r="I4" s="952"/>
      <c r="J4" s="955"/>
      <c r="K4" s="948"/>
      <c r="L4" s="924"/>
      <c r="M4" s="951"/>
      <c r="N4" s="948"/>
      <c r="O4" s="924"/>
      <c r="P4" s="955"/>
      <c r="Q4" s="924"/>
      <c r="R4" s="949"/>
      <c r="S4" s="925"/>
      <c r="T4" s="737" t="s">
        <v>90</v>
      </c>
      <c r="U4" s="737" t="s">
        <v>91</v>
      </c>
      <c r="V4" s="951"/>
      <c r="W4" s="952"/>
      <c r="X4" s="743" t="s">
        <v>1390</v>
      </c>
      <c r="Y4" s="743" t="s">
        <v>36</v>
      </c>
      <c r="Z4" s="737" t="s">
        <v>1391</v>
      </c>
      <c r="AA4" s="737" t="s">
        <v>1392</v>
      </c>
      <c r="AB4" s="945"/>
      <c r="AC4" s="945"/>
      <c r="AD4" s="737" t="s">
        <v>1393</v>
      </c>
      <c r="AE4" s="68" t="s">
        <v>1394</v>
      </c>
      <c r="AF4" s="948"/>
      <c r="AG4" s="949"/>
      <c r="AH4" s="925"/>
      <c r="AK4" s="951"/>
    </row>
    <row r="5" spans="1:37" ht="18.75" customHeight="1">
      <c r="A5" s="940" t="s">
        <v>1395</v>
      </c>
      <c r="B5" s="69" t="s">
        <v>162</v>
      </c>
      <c r="C5" s="70"/>
      <c r="D5" s="71" t="s">
        <v>92</v>
      </c>
      <c r="E5" s="72"/>
      <c r="F5" s="73">
        <v>37.83</v>
      </c>
      <c r="G5" s="74">
        <v>4393.2</v>
      </c>
      <c r="H5" s="75">
        <f t="shared" ref="H5:H16" si="0">F5*G5</f>
        <v>166194.75599999999</v>
      </c>
      <c r="I5" s="740"/>
      <c r="J5" s="76">
        <v>20</v>
      </c>
      <c r="K5" s="74">
        <v>2400</v>
      </c>
      <c r="L5" s="77">
        <v>120</v>
      </c>
      <c r="M5" s="741">
        <v>20</v>
      </c>
      <c r="N5" s="74">
        <f t="shared" ref="N5:N12" si="1">G5/W5*60</f>
        <v>2233.8305084745766</v>
      </c>
      <c r="O5" s="77">
        <f t="shared" ref="O5:O12" si="2">N5/M5</f>
        <v>111.69152542372883</v>
      </c>
      <c r="P5" s="78">
        <f t="shared" ref="P5:P12" si="3">M5-J5</f>
        <v>0</v>
      </c>
      <c r="Q5" s="79">
        <f t="shared" ref="Q5:Q12" si="4">O5-L5</f>
        <v>-8.3084745762711663</v>
      </c>
      <c r="R5" s="744">
        <f t="shared" ref="R5:R12" si="5">O5/L5</f>
        <v>0.93076271186440696</v>
      </c>
      <c r="S5" s="910">
        <f>R17</f>
        <v>0.8945214488323997</v>
      </c>
      <c r="T5" s="80">
        <v>0.25</v>
      </c>
      <c r="U5" s="80">
        <v>0.33194444444444443</v>
      </c>
      <c r="V5" s="743">
        <v>5</v>
      </c>
      <c r="W5" s="740">
        <f>(U5-T5)*24*60</f>
        <v>117.99999999999999</v>
      </c>
      <c r="X5" s="743"/>
      <c r="Y5" s="743"/>
      <c r="Z5" s="81"/>
      <c r="AA5" s="81"/>
      <c r="AB5" s="895"/>
      <c r="AC5" s="895"/>
      <c r="AD5" s="82"/>
      <c r="AE5" s="82"/>
      <c r="AF5" s="78">
        <f t="shared" ref="AF5:AF70" si="6">N5-K5</f>
        <v>-166.16949152542338</v>
      </c>
      <c r="AG5" s="744">
        <f t="shared" ref="AG5:AG70" si="7">N5/K5</f>
        <v>0.93076271186440696</v>
      </c>
      <c r="AH5" s="910">
        <f>AG17</f>
        <v>0.89502679356490522</v>
      </c>
      <c r="AJ5" s="62" t="str">
        <f>A5</f>
        <v>四度一組
(ET-600)</v>
      </c>
      <c r="AK5" s="404">
        <f>AVERAGE(AK6:AK16)</f>
        <v>6.2857142857143016</v>
      </c>
    </row>
    <row r="6" spans="1:37" ht="19.2" customHeight="1">
      <c r="A6" s="941"/>
      <c r="B6" s="69" t="s">
        <v>162</v>
      </c>
      <c r="C6" s="70"/>
      <c r="D6" s="71" t="s">
        <v>94</v>
      </c>
      <c r="E6" s="72"/>
      <c r="F6" s="73">
        <v>35.89</v>
      </c>
      <c r="G6" s="74">
        <v>2085</v>
      </c>
      <c r="H6" s="75">
        <f t="shared" si="0"/>
        <v>74830.649999999994</v>
      </c>
      <c r="I6" s="740"/>
      <c r="J6" s="76">
        <v>18</v>
      </c>
      <c r="K6" s="74">
        <v>2571</v>
      </c>
      <c r="L6" s="77">
        <v>142.83333333333334</v>
      </c>
      <c r="M6" s="741">
        <v>18</v>
      </c>
      <c r="N6" s="74">
        <f t="shared" si="1"/>
        <v>2316.6666666666679</v>
      </c>
      <c r="O6" s="77">
        <f t="shared" si="2"/>
        <v>128.70370370370378</v>
      </c>
      <c r="P6" s="78">
        <f t="shared" si="3"/>
        <v>0</v>
      </c>
      <c r="Q6" s="79">
        <f t="shared" si="4"/>
        <v>-14.129629629629562</v>
      </c>
      <c r="R6" s="744">
        <f t="shared" si="5"/>
        <v>0.90107610527680582</v>
      </c>
      <c r="S6" s="910"/>
      <c r="T6" s="80">
        <v>0.34722222222222221</v>
      </c>
      <c r="U6" s="80">
        <v>0.38472222222222219</v>
      </c>
      <c r="V6" s="743">
        <v>22</v>
      </c>
      <c r="W6" s="740">
        <f t="shared" ref="W6:W17" si="8">(U6-T6)*24*60</f>
        <v>53.999999999999972</v>
      </c>
      <c r="X6" s="83">
        <v>0.33611111111111108</v>
      </c>
      <c r="Y6" s="83">
        <v>0.34583333333333338</v>
      </c>
      <c r="Z6" s="84"/>
      <c r="AA6" s="84"/>
      <c r="AB6" s="895"/>
      <c r="AC6" s="895"/>
      <c r="AD6" s="753"/>
      <c r="AE6" s="753"/>
      <c r="AF6" s="78">
        <f t="shared" si="6"/>
        <v>-254.33333333333212</v>
      </c>
      <c r="AG6" s="744">
        <f t="shared" si="7"/>
        <v>0.90107610527680582</v>
      </c>
      <c r="AH6" s="910"/>
      <c r="AJ6" s="405">
        <f>IF((IF(V6&lt;10,V6,(X6-U5)*1440))=0,"",IF(V6&lt;10,V6,(X6-U5)*1440))</f>
        <v>5.9999999999999787</v>
      </c>
      <c r="AK6" s="406">
        <f>IF(AJ6&gt;4,AJ6,"")</f>
        <v>5.9999999999999787</v>
      </c>
    </row>
    <row r="7" spans="1:37" ht="19.2" customHeight="1">
      <c r="A7" s="941"/>
      <c r="B7" s="69" t="s">
        <v>162</v>
      </c>
      <c r="C7" s="70"/>
      <c r="D7" s="71" t="s">
        <v>98</v>
      </c>
      <c r="E7" s="72"/>
      <c r="F7" s="73">
        <v>38.479999999999997</v>
      </c>
      <c r="G7" s="74">
        <v>5963</v>
      </c>
      <c r="H7" s="75">
        <f t="shared" si="0"/>
        <v>229456.24</v>
      </c>
      <c r="I7" s="740"/>
      <c r="J7" s="76">
        <v>19</v>
      </c>
      <c r="K7" s="74">
        <v>2769</v>
      </c>
      <c r="L7" s="77">
        <v>145.73684210526315</v>
      </c>
      <c r="M7" s="741">
        <v>19</v>
      </c>
      <c r="N7" s="74">
        <f t="shared" si="1"/>
        <v>2467.4482758620693</v>
      </c>
      <c r="O7" s="77">
        <f t="shared" si="2"/>
        <v>129.86569872958259</v>
      </c>
      <c r="P7" s="78">
        <f t="shared" si="3"/>
        <v>0</v>
      </c>
      <c r="Q7" s="79">
        <f t="shared" si="4"/>
        <v>-15.87114337568056</v>
      </c>
      <c r="R7" s="744">
        <f t="shared" si="5"/>
        <v>0.89109724660963141</v>
      </c>
      <c r="S7" s="910"/>
      <c r="T7" s="80">
        <v>0.38958333333333328</v>
      </c>
      <c r="U7" s="80">
        <v>0.4902777777777777</v>
      </c>
      <c r="V7" s="743">
        <v>7</v>
      </c>
      <c r="W7" s="740">
        <f t="shared" si="8"/>
        <v>144.99999999999997</v>
      </c>
      <c r="X7" s="83"/>
      <c r="Y7" s="83"/>
      <c r="Z7" s="84"/>
      <c r="AA7" s="84"/>
      <c r="AB7" s="895"/>
      <c r="AC7" s="895"/>
      <c r="AD7" s="753"/>
      <c r="AE7" s="753"/>
      <c r="AF7" s="78">
        <f t="shared" si="6"/>
        <v>-301.55172413793071</v>
      </c>
      <c r="AG7" s="744">
        <f t="shared" si="7"/>
        <v>0.89109724660963141</v>
      </c>
      <c r="AH7" s="910"/>
      <c r="AJ7" s="405">
        <f t="shared" ref="AJ7:AJ16" si="9">IF((IF(V7&lt;10,V7,(X7-U6)*1440))=0,"",IF(V7&lt;10,V7,(X7-U6)*1440))</f>
        <v>7</v>
      </c>
      <c r="AK7" s="406">
        <f t="shared" ref="AK7:AK16" si="10">IF(AJ7&gt;4,AJ7,"")</f>
        <v>7</v>
      </c>
    </row>
    <row r="8" spans="1:37" ht="19.2" customHeight="1">
      <c r="A8" s="941"/>
      <c r="B8" s="69" t="s">
        <v>162</v>
      </c>
      <c r="C8" s="70"/>
      <c r="D8" s="71" t="s">
        <v>97</v>
      </c>
      <c r="E8" s="72"/>
      <c r="F8" s="73">
        <v>31.11</v>
      </c>
      <c r="G8" s="85">
        <v>2060</v>
      </c>
      <c r="H8" s="75">
        <f t="shared" si="0"/>
        <v>64086.6</v>
      </c>
      <c r="I8" s="740"/>
      <c r="J8" s="76">
        <v>18</v>
      </c>
      <c r="K8" s="74">
        <v>2769</v>
      </c>
      <c r="L8" s="77">
        <v>153.83333333333334</v>
      </c>
      <c r="M8" s="741">
        <v>18</v>
      </c>
      <c r="N8" s="74">
        <f t="shared" si="1"/>
        <v>2332.0754716981141</v>
      </c>
      <c r="O8" s="77">
        <f t="shared" si="2"/>
        <v>129.55974842767301</v>
      </c>
      <c r="P8" s="78">
        <f t="shared" si="3"/>
        <v>0</v>
      </c>
      <c r="Q8" s="79">
        <f t="shared" si="4"/>
        <v>-24.273584905660329</v>
      </c>
      <c r="R8" s="744">
        <f t="shared" si="5"/>
        <v>0.84220854882561003</v>
      </c>
      <c r="S8" s="910"/>
      <c r="T8" s="80">
        <v>0.53055555555555545</v>
      </c>
      <c r="U8" s="80">
        <v>0.56736111111111098</v>
      </c>
      <c r="V8" s="743">
        <v>5</v>
      </c>
      <c r="W8" s="740">
        <f t="shared" si="8"/>
        <v>52.999999999999972</v>
      </c>
      <c r="X8" s="83"/>
      <c r="Y8" s="83"/>
      <c r="Z8" s="84"/>
      <c r="AA8" s="84"/>
      <c r="AB8" s="895"/>
      <c r="AC8" s="895"/>
      <c r="AD8" s="753"/>
      <c r="AE8" s="753"/>
      <c r="AF8" s="78">
        <f t="shared" si="6"/>
        <v>-436.92452830188586</v>
      </c>
      <c r="AG8" s="744">
        <f t="shared" si="7"/>
        <v>0.84220854882561003</v>
      </c>
      <c r="AH8" s="910"/>
      <c r="AJ8" s="405">
        <f t="shared" si="9"/>
        <v>5</v>
      </c>
      <c r="AK8" s="406">
        <f t="shared" si="10"/>
        <v>5</v>
      </c>
    </row>
    <row r="9" spans="1:37" ht="19.2" customHeight="1">
      <c r="A9" s="941"/>
      <c r="B9" s="69" t="s">
        <v>162</v>
      </c>
      <c r="C9" s="86"/>
      <c r="D9" s="71" t="s">
        <v>96</v>
      </c>
      <c r="E9" s="87"/>
      <c r="F9" s="73">
        <v>28.86</v>
      </c>
      <c r="G9" s="74">
        <v>1298</v>
      </c>
      <c r="H9" s="75">
        <f t="shared" si="0"/>
        <v>37460.28</v>
      </c>
      <c r="I9" s="753"/>
      <c r="J9" s="76">
        <v>17</v>
      </c>
      <c r="K9" s="74">
        <v>2571</v>
      </c>
      <c r="L9" s="77">
        <v>151.23529411764707</v>
      </c>
      <c r="M9" s="741">
        <v>17</v>
      </c>
      <c r="N9" s="74">
        <f t="shared" si="1"/>
        <v>2290.5882352941148</v>
      </c>
      <c r="O9" s="77">
        <f t="shared" si="2"/>
        <v>134.74048442906559</v>
      </c>
      <c r="P9" s="78">
        <f t="shared" si="3"/>
        <v>0</v>
      </c>
      <c r="Q9" s="79">
        <f t="shared" si="4"/>
        <v>-16.494809688581483</v>
      </c>
      <c r="R9" s="744">
        <f t="shared" si="5"/>
        <v>0.89093280252591012</v>
      </c>
      <c r="S9" s="910"/>
      <c r="T9" s="80">
        <v>0.57222222222222208</v>
      </c>
      <c r="U9" s="80">
        <v>0.59583333333333321</v>
      </c>
      <c r="V9" s="743">
        <v>7</v>
      </c>
      <c r="W9" s="740">
        <f t="shared" si="8"/>
        <v>34.000000000000043</v>
      </c>
      <c r="X9" s="83"/>
      <c r="Y9" s="83"/>
      <c r="Z9" s="84"/>
      <c r="AA9" s="84"/>
      <c r="AB9" s="895"/>
      <c r="AC9" s="895"/>
      <c r="AD9" s="753"/>
      <c r="AE9" s="753"/>
      <c r="AF9" s="78">
        <f t="shared" si="6"/>
        <v>-280.41176470588516</v>
      </c>
      <c r="AG9" s="744">
        <f t="shared" si="7"/>
        <v>0.89093280252591012</v>
      </c>
      <c r="AH9" s="910"/>
      <c r="AJ9" s="405">
        <f t="shared" si="9"/>
        <v>7</v>
      </c>
      <c r="AK9" s="406">
        <f t="shared" si="10"/>
        <v>7</v>
      </c>
    </row>
    <row r="10" spans="1:37" ht="19.2" customHeight="1">
      <c r="A10" s="942"/>
      <c r="B10" s="69" t="s">
        <v>162</v>
      </c>
      <c r="C10" s="70"/>
      <c r="D10" s="71" t="s">
        <v>92</v>
      </c>
      <c r="E10" s="72"/>
      <c r="F10" s="73">
        <v>37.83</v>
      </c>
      <c r="G10" s="74">
        <v>1882.8</v>
      </c>
      <c r="H10" s="75">
        <f t="shared" si="0"/>
        <v>71226.323999999993</v>
      </c>
      <c r="I10" s="740">
        <v>1</v>
      </c>
      <c r="J10" s="76">
        <v>20</v>
      </c>
      <c r="K10" s="74">
        <v>2400</v>
      </c>
      <c r="L10" s="77">
        <v>120</v>
      </c>
      <c r="M10" s="741">
        <v>20</v>
      </c>
      <c r="N10" s="74">
        <f t="shared" si="1"/>
        <v>2215.0588235294126</v>
      </c>
      <c r="O10" s="77">
        <f t="shared" si="2"/>
        <v>110.75294117647063</v>
      </c>
      <c r="P10" s="78">
        <f t="shared" si="3"/>
        <v>0</v>
      </c>
      <c r="Q10" s="79">
        <f t="shared" si="4"/>
        <v>-9.2470588235293718</v>
      </c>
      <c r="R10" s="744">
        <f t="shared" si="5"/>
        <v>0.9229411764705886</v>
      </c>
      <c r="S10" s="911"/>
      <c r="T10" s="80">
        <v>0.61111111111111094</v>
      </c>
      <c r="U10" s="80">
        <v>0.64652777777777759</v>
      </c>
      <c r="V10" s="743">
        <v>22</v>
      </c>
      <c r="W10" s="740">
        <f t="shared" si="8"/>
        <v>50.999999999999979</v>
      </c>
      <c r="X10" s="83">
        <v>0.6</v>
      </c>
      <c r="Y10" s="83">
        <v>0.60972222222222217</v>
      </c>
      <c r="Z10" s="84"/>
      <c r="AA10" s="84"/>
      <c r="AB10" s="895"/>
      <c r="AC10" s="895"/>
      <c r="AD10" s="753"/>
      <c r="AE10" s="753"/>
      <c r="AF10" s="78">
        <f>N10-K10</f>
        <v>-184.94117647058738</v>
      </c>
      <c r="AG10" s="744">
        <f>N10/K10</f>
        <v>0.9229411764705886</v>
      </c>
      <c r="AH10" s="911"/>
      <c r="AJ10" s="405">
        <f t="shared" si="9"/>
        <v>6.0000000000001386</v>
      </c>
      <c r="AK10" s="406">
        <f t="shared" si="10"/>
        <v>6.0000000000001386</v>
      </c>
    </row>
    <row r="11" spans="1:37" ht="19.2" customHeight="1">
      <c r="A11" s="942"/>
      <c r="B11" s="69" t="s">
        <v>162</v>
      </c>
      <c r="C11" s="70"/>
      <c r="D11" s="88" t="s">
        <v>99</v>
      </c>
      <c r="E11" s="72"/>
      <c r="F11" s="73">
        <v>37.799999999999997</v>
      </c>
      <c r="G11" s="74">
        <v>2344.7999999999997</v>
      </c>
      <c r="H11" s="75">
        <f t="shared" si="0"/>
        <v>88633.439999999988</v>
      </c>
      <c r="I11" s="740">
        <v>1</v>
      </c>
      <c r="J11" s="76">
        <v>20</v>
      </c>
      <c r="K11" s="74">
        <v>2769</v>
      </c>
      <c r="L11" s="77">
        <v>138.44999999999999</v>
      </c>
      <c r="M11" s="741">
        <v>20</v>
      </c>
      <c r="N11" s="74">
        <f t="shared" si="1"/>
        <v>2425.6551724137948</v>
      </c>
      <c r="O11" s="77">
        <f t="shared" si="2"/>
        <v>121.28275862068975</v>
      </c>
      <c r="P11" s="78">
        <f t="shared" si="3"/>
        <v>0</v>
      </c>
      <c r="Q11" s="79">
        <f t="shared" si="4"/>
        <v>-17.167241379310241</v>
      </c>
      <c r="R11" s="744">
        <f t="shared" si="5"/>
        <v>0.87600403481899425</v>
      </c>
      <c r="S11" s="911"/>
      <c r="T11" s="80">
        <v>0.65138888888888868</v>
      </c>
      <c r="U11" s="80">
        <v>0.69166666666666643</v>
      </c>
      <c r="V11" s="743">
        <v>7</v>
      </c>
      <c r="W11" s="740">
        <f t="shared" si="8"/>
        <v>57.999999999999957</v>
      </c>
      <c r="X11" s="83"/>
      <c r="Y11" s="83"/>
      <c r="Z11" s="84"/>
      <c r="AA11" s="84"/>
      <c r="AB11" s="895"/>
      <c r="AC11" s="895"/>
      <c r="AD11" s="753"/>
      <c r="AE11" s="753"/>
      <c r="AF11" s="78">
        <f>N11-K11</f>
        <v>-343.34482758620516</v>
      </c>
      <c r="AG11" s="744">
        <f>N11/K11</f>
        <v>0.87600403481899414</v>
      </c>
      <c r="AH11" s="911"/>
      <c r="AJ11" s="405">
        <f t="shared" si="9"/>
        <v>7</v>
      </c>
      <c r="AK11" s="406">
        <f t="shared" si="10"/>
        <v>7</v>
      </c>
    </row>
    <row r="12" spans="1:37" ht="19.2" customHeight="1">
      <c r="A12" s="942"/>
      <c r="B12" s="69" t="s">
        <v>162</v>
      </c>
      <c r="C12" s="70"/>
      <c r="D12" s="88" t="s">
        <v>106</v>
      </c>
      <c r="E12" s="72"/>
      <c r="F12" s="73">
        <v>36.729999999999997</v>
      </c>
      <c r="G12" s="74">
        <v>1723.3999999999999</v>
      </c>
      <c r="H12" s="75">
        <f t="shared" si="0"/>
        <v>63300.481999999989</v>
      </c>
      <c r="I12" s="740">
        <v>1</v>
      </c>
      <c r="J12" s="76">
        <v>18</v>
      </c>
      <c r="K12" s="74">
        <v>2400</v>
      </c>
      <c r="L12" s="77">
        <v>133.33333333333334</v>
      </c>
      <c r="M12" s="741">
        <v>18</v>
      </c>
      <c r="N12" s="74">
        <f t="shared" si="1"/>
        <v>2200.0851063829791</v>
      </c>
      <c r="O12" s="77">
        <f t="shared" si="2"/>
        <v>122.22695035460995</v>
      </c>
      <c r="P12" s="78">
        <f t="shared" si="3"/>
        <v>0</v>
      </c>
      <c r="Q12" s="79">
        <f t="shared" si="4"/>
        <v>-11.106382978723389</v>
      </c>
      <c r="R12" s="744">
        <f t="shared" si="5"/>
        <v>0.91670212765957459</v>
      </c>
      <c r="S12" s="911"/>
      <c r="T12" s="80">
        <v>0.69583333333333308</v>
      </c>
      <c r="U12" s="80">
        <v>0.72847222222222197</v>
      </c>
      <c r="V12" s="743">
        <v>6</v>
      </c>
      <c r="W12" s="740">
        <f t="shared" si="8"/>
        <v>46.999999999999993</v>
      </c>
      <c r="X12" s="83"/>
      <c r="Y12" s="83"/>
      <c r="Z12" s="84"/>
      <c r="AA12" s="84"/>
      <c r="AB12" s="895"/>
      <c r="AC12" s="895"/>
      <c r="AD12" s="753">
        <v>1</v>
      </c>
      <c r="AE12" s="753">
        <v>2</v>
      </c>
      <c r="AF12" s="78">
        <f t="shared" si="6"/>
        <v>-199.91489361702088</v>
      </c>
      <c r="AG12" s="744">
        <f t="shared" si="7"/>
        <v>0.91670212765957459</v>
      </c>
      <c r="AH12" s="911"/>
      <c r="AJ12" s="405">
        <f t="shared" si="9"/>
        <v>6</v>
      </c>
      <c r="AK12" s="406">
        <f t="shared" si="10"/>
        <v>6</v>
      </c>
    </row>
    <row r="13" spans="1:37" ht="19.2" customHeight="1">
      <c r="A13" s="942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738"/>
      <c r="J13" s="76"/>
      <c r="K13" s="74"/>
      <c r="L13" s="77"/>
      <c r="M13" s="92"/>
      <c r="N13" s="74"/>
      <c r="O13" s="77"/>
      <c r="P13" s="78"/>
      <c r="Q13" s="79"/>
      <c r="R13" s="744"/>
      <c r="S13" s="911"/>
      <c r="T13" s="80"/>
      <c r="U13" s="80"/>
      <c r="V13" s="738"/>
      <c r="W13" s="740">
        <f t="shared" si="8"/>
        <v>0</v>
      </c>
      <c r="X13" s="93"/>
      <c r="Y13" s="93"/>
      <c r="Z13" s="84"/>
      <c r="AA13" s="84"/>
      <c r="AB13" s="895"/>
      <c r="AC13" s="895"/>
      <c r="AD13" s="753"/>
      <c r="AE13" s="753"/>
      <c r="AF13" s="78">
        <f t="shared" si="6"/>
        <v>0</v>
      </c>
      <c r="AG13" s="744" t="e">
        <f t="shared" si="7"/>
        <v>#DIV/0!</v>
      </c>
      <c r="AH13" s="911"/>
      <c r="AJ13" s="405" t="str">
        <f t="shared" si="9"/>
        <v/>
      </c>
      <c r="AK13" s="406" t="str">
        <f t="shared" si="10"/>
        <v/>
      </c>
    </row>
    <row r="14" spans="1:37" ht="19.2" customHeight="1">
      <c r="A14" s="942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738"/>
      <c r="J14" s="76"/>
      <c r="K14" s="74"/>
      <c r="L14" s="77"/>
      <c r="M14" s="92"/>
      <c r="N14" s="74"/>
      <c r="O14" s="77"/>
      <c r="P14" s="78"/>
      <c r="Q14" s="79"/>
      <c r="R14" s="744"/>
      <c r="S14" s="911"/>
      <c r="T14" s="80"/>
      <c r="U14" s="80"/>
      <c r="V14" s="738"/>
      <c r="W14" s="740">
        <f t="shared" si="8"/>
        <v>0</v>
      </c>
      <c r="X14" s="93"/>
      <c r="Y14" s="93"/>
      <c r="Z14" s="84"/>
      <c r="AA14" s="84"/>
      <c r="AB14" s="895"/>
      <c r="AC14" s="895"/>
      <c r="AD14" s="753"/>
      <c r="AE14" s="753"/>
      <c r="AF14" s="78">
        <f t="shared" si="6"/>
        <v>0</v>
      </c>
      <c r="AG14" s="744" t="e">
        <f t="shared" si="7"/>
        <v>#DIV/0!</v>
      </c>
      <c r="AH14" s="911"/>
      <c r="AJ14" s="405" t="str">
        <f t="shared" si="9"/>
        <v/>
      </c>
      <c r="AK14" s="406" t="str">
        <f t="shared" si="10"/>
        <v/>
      </c>
    </row>
    <row r="15" spans="1:37" ht="19.2" customHeight="1">
      <c r="A15" s="942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738"/>
      <c r="J15" s="76"/>
      <c r="K15" s="74"/>
      <c r="L15" s="77"/>
      <c r="M15" s="92"/>
      <c r="N15" s="96"/>
      <c r="O15" s="77"/>
      <c r="P15" s="78"/>
      <c r="Q15" s="79"/>
      <c r="R15" s="744"/>
      <c r="S15" s="911"/>
      <c r="T15" s="80"/>
      <c r="U15" s="80"/>
      <c r="V15" s="738"/>
      <c r="W15" s="740">
        <f t="shared" si="8"/>
        <v>0</v>
      </c>
      <c r="X15" s="93"/>
      <c r="Y15" s="93"/>
      <c r="Z15" s="84"/>
      <c r="AA15" s="84"/>
      <c r="AB15" s="895"/>
      <c r="AC15" s="895"/>
      <c r="AD15" s="753"/>
      <c r="AE15" s="753"/>
      <c r="AF15" s="78">
        <f t="shared" si="6"/>
        <v>0</v>
      </c>
      <c r="AG15" s="744" t="e">
        <f t="shared" si="7"/>
        <v>#DIV/0!</v>
      </c>
      <c r="AH15" s="911"/>
      <c r="AJ15" s="405" t="str">
        <f t="shared" si="9"/>
        <v/>
      </c>
      <c r="AK15" s="406" t="str">
        <f t="shared" si="10"/>
        <v/>
      </c>
    </row>
    <row r="16" spans="1:37" ht="19.2" customHeight="1">
      <c r="A16" s="942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738"/>
      <c r="J16" s="76"/>
      <c r="K16" s="74"/>
      <c r="L16" s="77"/>
      <c r="M16" s="92"/>
      <c r="N16" s="96"/>
      <c r="O16" s="77"/>
      <c r="P16" s="78"/>
      <c r="Q16" s="79"/>
      <c r="R16" s="744"/>
      <c r="S16" s="911"/>
      <c r="T16" s="80"/>
      <c r="U16" s="80"/>
      <c r="V16" s="738"/>
      <c r="W16" s="740">
        <f t="shared" si="8"/>
        <v>0</v>
      </c>
      <c r="X16" s="93"/>
      <c r="Y16" s="93"/>
      <c r="Z16" s="84"/>
      <c r="AA16" s="84"/>
      <c r="AB16" s="895"/>
      <c r="AC16" s="895"/>
      <c r="AD16" s="753"/>
      <c r="AE16" s="753"/>
      <c r="AF16" s="78">
        <f t="shared" si="6"/>
        <v>0</v>
      </c>
      <c r="AG16" s="744" t="e">
        <f t="shared" si="7"/>
        <v>#DIV/0!</v>
      </c>
      <c r="AH16" s="911"/>
      <c r="AJ16" s="405" t="str">
        <f t="shared" si="9"/>
        <v/>
      </c>
      <c r="AK16" s="406" t="str">
        <f t="shared" si="10"/>
        <v/>
      </c>
    </row>
    <row r="17" spans="1:37" ht="19.2" customHeight="1">
      <c r="A17" s="942"/>
      <c r="B17" s="97">
        <v>0</v>
      </c>
      <c r="C17" s="97" t="s">
        <v>1396</v>
      </c>
      <c r="D17" s="905" t="s">
        <v>1397</v>
      </c>
      <c r="E17" s="905"/>
      <c r="F17" s="98"/>
      <c r="G17" s="99"/>
      <c r="H17" s="100"/>
      <c r="I17" s="101"/>
      <c r="J17" s="99">
        <v>18.75</v>
      </c>
      <c r="K17" s="99">
        <v>2581.125</v>
      </c>
      <c r="L17" s="102">
        <v>138.17776702786378</v>
      </c>
      <c r="M17" s="103">
        <f t="shared" ref="J17:O17" si="11">AVERAGE(M5:M16)</f>
        <v>18.75</v>
      </c>
      <c r="N17" s="99">
        <f t="shared" si="11"/>
        <v>2310.1760325402161</v>
      </c>
      <c r="O17" s="102">
        <f t="shared" si="11"/>
        <v>123.6029763581905</v>
      </c>
      <c r="P17" s="104">
        <f t="shared" ref="P17:P24" si="12">M17-J17</f>
        <v>0</v>
      </c>
      <c r="Q17" s="105">
        <f t="shared" ref="Q17:Q24" si="13">O17-L17</f>
        <v>-14.574790669673277</v>
      </c>
      <c r="R17" s="106">
        <f>O17/L17</f>
        <v>0.8945214488323997</v>
      </c>
      <c r="S17" s="911"/>
      <c r="T17" s="80"/>
      <c r="U17" s="80"/>
      <c r="V17" s="738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895"/>
      <c r="AC17" s="895"/>
      <c r="AD17" s="110">
        <f>SUM(AD5:AD16)</f>
        <v>1</v>
      </c>
      <c r="AE17" s="110">
        <f>SUM(AE5:AE16)</f>
        <v>2</v>
      </c>
      <c r="AF17" s="104">
        <f t="shared" si="6"/>
        <v>-270.94896745978394</v>
      </c>
      <c r="AG17" s="745">
        <f t="shared" si="7"/>
        <v>0.89502679356490522</v>
      </c>
      <c r="AH17" s="911"/>
    </row>
    <row r="18" spans="1:37" ht="19.2" customHeight="1">
      <c r="A18" s="893" t="s">
        <v>1398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902</v>
      </c>
      <c r="H18" s="116">
        <f t="shared" ref="H18:H29" si="14">F18*G18</f>
        <v>48049.54</v>
      </c>
      <c r="I18" s="753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1352.9999999999995</v>
      </c>
      <c r="O18" s="118">
        <f t="shared" ref="O18:O24" si="16">N18/M18</f>
        <v>79.588235294117624</v>
      </c>
      <c r="P18" s="84">
        <f t="shared" si="12"/>
        <v>0</v>
      </c>
      <c r="Q18" s="119">
        <f t="shared" si="13"/>
        <v>-12.470588235294144</v>
      </c>
      <c r="R18" s="747">
        <f t="shared" ref="R18:R24" si="17">O18/L18</f>
        <v>0.86453674121405721</v>
      </c>
      <c r="S18" s="894">
        <f>R30</f>
        <v>0.89156848303699821</v>
      </c>
      <c r="T18" s="80">
        <v>0.17013888888888887</v>
      </c>
      <c r="U18" s="80">
        <v>0.19791666666666666</v>
      </c>
      <c r="V18" s="753">
        <v>5</v>
      </c>
      <c r="W18" s="120">
        <f>(U18-T18)*24*60</f>
        <v>40.000000000000014</v>
      </c>
      <c r="X18" s="118"/>
      <c r="Y18" s="118"/>
      <c r="Z18" s="84"/>
      <c r="AA18" s="84"/>
      <c r="AB18" s="895"/>
      <c r="AC18" s="895"/>
      <c r="AD18" s="753"/>
      <c r="AE18" s="753"/>
      <c r="AF18" s="121">
        <f t="shared" si="6"/>
        <v>-212.00000000000045</v>
      </c>
      <c r="AG18" s="122">
        <f t="shared" si="7"/>
        <v>0.86453674121405721</v>
      </c>
      <c r="AH18" s="936">
        <f>AG30</f>
        <v>0.89068410121781993</v>
      </c>
      <c r="AJ18" s="62" t="str">
        <f>A18</f>
        <v>四度二組A
熱麵
固定線
(ET-55)</v>
      </c>
      <c r="AK18" s="404">
        <f>AVERAGE(AK19:AK29)</f>
        <v>6.5000000000000027</v>
      </c>
    </row>
    <row r="19" spans="1:37" ht="19.2" customHeight="1">
      <c r="A19" s="893"/>
      <c r="B19" s="751" t="s">
        <v>164</v>
      </c>
      <c r="C19" s="750"/>
      <c r="D19" s="113" t="s">
        <v>102</v>
      </c>
      <c r="E19" s="114"/>
      <c r="F19" s="73">
        <v>49.91</v>
      </c>
      <c r="G19" s="85">
        <v>1374</v>
      </c>
      <c r="H19" s="116">
        <f t="shared" si="14"/>
        <v>68576.34</v>
      </c>
      <c r="I19" s="75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1446.3157894736842</v>
      </c>
      <c r="O19" s="125">
        <f t="shared" si="16"/>
        <v>85.077399380804948</v>
      </c>
      <c r="P19" s="84">
        <f t="shared" si="12"/>
        <v>0</v>
      </c>
      <c r="Q19" s="119">
        <f t="shared" si="13"/>
        <v>-6.9814241486068198</v>
      </c>
      <c r="R19" s="747">
        <f t="shared" si="17"/>
        <v>0.92416344375315274</v>
      </c>
      <c r="S19" s="894"/>
      <c r="T19" s="80">
        <v>0.20277777777777778</v>
      </c>
      <c r="U19" s="80">
        <v>0.24236111111111111</v>
      </c>
      <c r="V19" s="753">
        <v>7</v>
      </c>
      <c r="W19" s="120">
        <f>(U19-T19)*24*60</f>
        <v>57</v>
      </c>
      <c r="X19" s="126"/>
      <c r="Y19" s="126"/>
      <c r="Z19" s="84"/>
      <c r="AA19" s="84"/>
      <c r="AB19" s="895"/>
      <c r="AC19" s="895"/>
      <c r="AD19" s="753"/>
      <c r="AE19" s="753"/>
      <c r="AF19" s="78">
        <f t="shared" si="6"/>
        <v>-118.68421052631584</v>
      </c>
      <c r="AG19" s="744">
        <f t="shared" si="7"/>
        <v>0.92416344375315285</v>
      </c>
      <c r="AH19" s="937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893"/>
      <c r="B20" s="751" t="s">
        <v>164</v>
      </c>
      <c r="C20" s="86"/>
      <c r="D20" s="71" t="s">
        <v>105</v>
      </c>
      <c r="E20" s="114"/>
      <c r="F20" s="73">
        <v>49.91</v>
      </c>
      <c r="G20" s="85">
        <v>2486.25</v>
      </c>
      <c r="H20" s="116">
        <f t="shared" si="14"/>
        <v>124088.73749999999</v>
      </c>
      <c r="I20" s="753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1434.3750000000009</v>
      </c>
      <c r="O20" s="125">
        <f t="shared" si="16"/>
        <v>84.375000000000057</v>
      </c>
      <c r="P20" s="84">
        <f t="shared" si="12"/>
        <v>0</v>
      </c>
      <c r="Q20" s="119">
        <f t="shared" si="13"/>
        <v>-7.6838235294117112</v>
      </c>
      <c r="R20" s="747">
        <f t="shared" si="17"/>
        <v>0.91653354632587913</v>
      </c>
      <c r="S20" s="894"/>
      <c r="T20" s="80">
        <v>0.25763888888888886</v>
      </c>
      <c r="U20" s="80">
        <v>0.32986111111111105</v>
      </c>
      <c r="V20" s="753">
        <v>22</v>
      </c>
      <c r="W20" s="120">
        <f t="shared" ref="W20:W29" si="19">(U20-T20)*24*60</f>
        <v>103.99999999999994</v>
      </c>
      <c r="X20" s="126">
        <v>0.24652777777777779</v>
      </c>
      <c r="Y20" s="126">
        <v>0.25694444444444448</v>
      </c>
      <c r="Z20" s="84"/>
      <c r="AA20" s="84"/>
      <c r="AB20" s="895"/>
      <c r="AC20" s="895"/>
      <c r="AD20" s="753"/>
      <c r="AE20" s="753"/>
      <c r="AF20" s="121">
        <f t="shared" si="6"/>
        <v>-130.62499999999909</v>
      </c>
      <c r="AG20" s="122">
        <f t="shared" si="7"/>
        <v>0.91653354632587913</v>
      </c>
      <c r="AH20" s="937"/>
      <c r="AJ20" s="405">
        <f t="shared" si="18"/>
        <v>6.0000000000000187</v>
      </c>
      <c r="AK20" s="406">
        <f t="shared" ref="AK20:AK29" si="20">IF(AJ20&gt;4,AJ20,"")</f>
        <v>6.0000000000000187</v>
      </c>
    </row>
    <row r="21" spans="1:37" ht="19.2" customHeight="1">
      <c r="A21" s="893"/>
      <c r="B21" s="751" t="s">
        <v>162</v>
      </c>
      <c r="C21" s="127"/>
      <c r="D21" s="128" t="s">
        <v>106</v>
      </c>
      <c r="E21" s="72"/>
      <c r="F21" s="73">
        <v>36.729999999999997</v>
      </c>
      <c r="G21" s="74">
        <v>3200.6</v>
      </c>
      <c r="H21" s="116">
        <f t="shared" si="14"/>
        <v>117558.03799999999</v>
      </c>
      <c r="I21" s="743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2207.3103448275856</v>
      </c>
      <c r="O21" s="125">
        <f t="shared" si="16"/>
        <v>122.62835249042142</v>
      </c>
      <c r="P21" s="84">
        <f t="shared" si="12"/>
        <v>0</v>
      </c>
      <c r="Q21" s="119">
        <f t="shared" si="13"/>
        <v>-10.704980842911922</v>
      </c>
      <c r="R21" s="747">
        <f t="shared" si="17"/>
        <v>0.91971264367816064</v>
      </c>
      <c r="S21" s="894"/>
      <c r="T21" s="80">
        <v>0.33472222222222214</v>
      </c>
      <c r="U21" s="80">
        <v>0.39513888888888882</v>
      </c>
      <c r="V21" s="753">
        <v>7</v>
      </c>
      <c r="W21" s="120">
        <f t="shared" si="19"/>
        <v>87.000000000000014</v>
      </c>
      <c r="X21" s="126"/>
      <c r="Y21" s="126"/>
      <c r="Z21" s="84"/>
      <c r="AA21" s="84"/>
      <c r="AB21" s="895"/>
      <c r="AC21" s="895"/>
      <c r="AD21" s="753"/>
      <c r="AE21" s="753"/>
      <c r="AF21" s="78">
        <f t="shared" si="6"/>
        <v>-192.6896551724144</v>
      </c>
      <c r="AG21" s="744">
        <f t="shared" si="7"/>
        <v>0.91971264367816064</v>
      </c>
      <c r="AH21" s="938"/>
      <c r="AJ21" s="405">
        <f t="shared" si="18"/>
        <v>7</v>
      </c>
      <c r="AK21" s="406">
        <f t="shared" si="20"/>
        <v>7</v>
      </c>
    </row>
    <row r="22" spans="1:37" ht="19.2" customHeight="1">
      <c r="A22" s="893"/>
      <c r="B22" s="751" t="s">
        <v>162</v>
      </c>
      <c r="C22" s="127"/>
      <c r="D22" s="71" t="s">
        <v>99</v>
      </c>
      <c r="E22" s="72"/>
      <c r="F22" s="73">
        <v>37.799999999999997</v>
      </c>
      <c r="G22" s="74">
        <v>4689.5999999999995</v>
      </c>
      <c r="H22" s="116">
        <f t="shared" si="14"/>
        <v>177266.87999999998</v>
      </c>
      <c r="I22" s="743"/>
      <c r="J22" s="117">
        <v>20</v>
      </c>
      <c r="K22" s="85">
        <v>2769</v>
      </c>
      <c r="L22" s="118">
        <v>138.44999999999999</v>
      </c>
      <c r="M22" s="123">
        <v>20</v>
      </c>
      <c r="N22" s="124">
        <f t="shared" si="15"/>
        <v>2404.9230769230771</v>
      </c>
      <c r="O22" s="125">
        <f t="shared" si="16"/>
        <v>120.24615384615386</v>
      </c>
      <c r="P22" s="84">
        <f t="shared" si="12"/>
        <v>0</v>
      </c>
      <c r="Q22" s="119">
        <f t="shared" si="13"/>
        <v>-18.203846153846129</v>
      </c>
      <c r="R22" s="747">
        <f t="shared" si="17"/>
        <v>0.86851682084618176</v>
      </c>
      <c r="S22" s="894"/>
      <c r="T22" s="80">
        <v>0.39999999999999991</v>
      </c>
      <c r="U22" s="80">
        <v>0.4812499999999999</v>
      </c>
      <c r="V22" s="753">
        <v>7</v>
      </c>
      <c r="W22" s="120">
        <f t="shared" si="19"/>
        <v>116.99999999999999</v>
      </c>
      <c r="X22" s="126"/>
      <c r="Y22" s="126"/>
      <c r="Z22" s="84"/>
      <c r="AA22" s="84"/>
      <c r="AB22" s="895"/>
      <c r="AC22" s="895"/>
      <c r="AD22" s="753"/>
      <c r="AE22" s="753"/>
      <c r="AF22" s="121">
        <f t="shared" si="6"/>
        <v>-364.07692307692287</v>
      </c>
      <c r="AG22" s="122">
        <f t="shared" si="7"/>
        <v>0.86851682084618165</v>
      </c>
      <c r="AH22" s="938"/>
      <c r="AJ22" s="405">
        <f t="shared" si="18"/>
        <v>7</v>
      </c>
      <c r="AK22" s="406">
        <f t="shared" si="20"/>
        <v>7</v>
      </c>
    </row>
    <row r="23" spans="1:37" ht="19.2" customHeight="1">
      <c r="A23" s="893"/>
      <c r="B23" s="751" t="s">
        <v>164</v>
      </c>
      <c r="C23" s="127"/>
      <c r="D23" s="71" t="s">
        <v>107</v>
      </c>
      <c r="E23" s="72"/>
      <c r="F23" s="73">
        <v>49.52</v>
      </c>
      <c r="G23" s="74">
        <v>1293.25</v>
      </c>
      <c r="H23" s="116">
        <f t="shared" si="14"/>
        <v>64041.740000000005</v>
      </c>
      <c r="I23" s="743">
        <v>1</v>
      </c>
      <c r="J23" s="123">
        <v>18</v>
      </c>
      <c r="K23" s="74">
        <v>1565</v>
      </c>
      <c r="L23" s="77">
        <v>86.944444444444443</v>
      </c>
      <c r="M23" s="123">
        <v>18</v>
      </c>
      <c r="N23" s="124">
        <f t="shared" si="15"/>
        <v>1293.2500000000014</v>
      </c>
      <c r="O23" s="125">
        <f t="shared" si="16"/>
        <v>71.8472222222223</v>
      </c>
      <c r="P23" s="84">
        <f t="shared" si="12"/>
        <v>0</v>
      </c>
      <c r="Q23" s="119">
        <f t="shared" si="13"/>
        <v>-15.097222222222143</v>
      </c>
      <c r="R23" s="747">
        <f t="shared" si="17"/>
        <v>0.82635782747603925</v>
      </c>
      <c r="S23" s="894"/>
      <c r="T23" s="80">
        <v>0.5215277777777777</v>
      </c>
      <c r="U23" s="80">
        <v>0.56319444444444433</v>
      </c>
      <c r="V23" s="753">
        <v>5</v>
      </c>
      <c r="W23" s="120">
        <f t="shared" si="19"/>
        <v>59.999999999999943</v>
      </c>
      <c r="X23" s="126"/>
      <c r="Y23" s="126"/>
      <c r="Z23" s="84"/>
      <c r="AA23" s="84"/>
      <c r="AB23" s="895"/>
      <c r="AC23" s="895"/>
      <c r="AD23" s="753"/>
      <c r="AE23" s="753"/>
      <c r="AF23" s="78">
        <f t="shared" si="6"/>
        <v>-271.74999999999864</v>
      </c>
      <c r="AG23" s="744">
        <f t="shared" si="7"/>
        <v>0.82635782747603925</v>
      </c>
      <c r="AH23" s="938"/>
      <c r="AJ23" s="405">
        <f t="shared" si="18"/>
        <v>5</v>
      </c>
      <c r="AK23" s="406">
        <f t="shared" si="20"/>
        <v>5</v>
      </c>
    </row>
    <row r="24" spans="1:37" ht="19.2" customHeight="1">
      <c r="A24" s="893"/>
      <c r="B24" s="751" t="s">
        <v>164</v>
      </c>
      <c r="C24" s="112"/>
      <c r="D24" s="113" t="s">
        <v>105</v>
      </c>
      <c r="E24" s="114"/>
      <c r="F24" s="73">
        <v>49.91</v>
      </c>
      <c r="G24" s="85">
        <v>1338.75</v>
      </c>
      <c r="H24" s="116">
        <f t="shared" si="14"/>
        <v>66817.012499999997</v>
      </c>
      <c r="I24" s="743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1434.3750000000011</v>
      </c>
      <c r="O24" s="125">
        <f t="shared" si="16"/>
        <v>84.375000000000071</v>
      </c>
      <c r="P24" s="84">
        <f t="shared" si="12"/>
        <v>0</v>
      </c>
      <c r="Q24" s="119">
        <f t="shared" si="13"/>
        <v>-7.683823529411697</v>
      </c>
      <c r="R24" s="747">
        <f t="shared" si="17"/>
        <v>0.91653354632587936</v>
      </c>
      <c r="S24" s="894"/>
      <c r="T24" s="80">
        <v>0.56805555555555542</v>
      </c>
      <c r="U24" s="80">
        <v>0.60694444444444429</v>
      </c>
      <c r="V24" s="753">
        <v>7</v>
      </c>
      <c r="W24" s="120">
        <f t="shared" si="19"/>
        <v>55.999999999999957</v>
      </c>
      <c r="X24" s="126"/>
      <c r="Y24" s="126"/>
      <c r="Z24" s="84"/>
      <c r="AA24" s="84"/>
      <c r="AB24" s="895"/>
      <c r="AC24" s="895"/>
      <c r="AD24" s="753"/>
      <c r="AE24" s="753"/>
      <c r="AF24" s="121">
        <f t="shared" si="6"/>
        <v>-130.62499999999886</v>
      </c>
      <c r="AG24" s="122">
        <f t="shared" si="7"/>
        <v>0.91653354632587936</v>
      </c>
      <c r="AH24" s="938"/>
      <c r="AJ24" s="405">
        <f t="shared" si="18"/>
        <v>7</v>
      </c>
      <c r="AK24" s="406">
        <f t="shared" si="20"/>
        <v>7</v>
      </c>
    </row>
    <row r="25" spans="1:37" ht="19.2" customHeight="1">
      <c r="A25" s="893"/>
      <c r="B25" s="751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747"/>
      <c r="S25" s="894"/>
      <c r="T25" s="80"/>
      <c r="U25" s="80"/>
      <c r="V25" s="753"/>
      <c r="W25" s="120">
        <f t="shared" si="19"/>
        <v>0</v>
      </c>
      <c r="X25" s="753"/>
      <c r="Y25" s="753"/>
      <c r="Z25" s="84"/>
      <c r="AA25" s="84"/>
      <c r="AB25" s="895"/>
      <c r="AC25" s="895"/>
      <c r="AD25" s="753"/>
      <c r="AE25" s="753"/>
      <c r="AF25" s="78">
        <f t="shared" si="6"/>
        <v>0</v>
      </c>
      <c r="AG25" s="744" t="e">
        <f t="shared" si="7"/>
        <v>#DIV/0!</v>
      </c>
      <c r="AH25" s="938"/>
      <c r="AJ25" s="405" t="str">
        <f t="shared" si="18"/>
        <v/>
      </c>
      <c r="AK25" s="406" t="str">
        <f t="shared" si="20"/>
        <v/>
      </c>
    </row>
    <row r="26" spans="1:37" ht="19.2" customHeight="1">
      <c r="A26" s="893"/>
      <c r="B26" s="75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747"/>
      <c r="S26" s="894"/>
      <c r="T26" s="80"/>
      <c r="U26" s="80"/>
      <c r="V26" s="753"/>
      <c r="W26" s="120">
        <f t="shared" si="19"/>
        <v>0</v>
      </c>
      <c r="X26" s="126"/>
      <c r="Y26" s="126"/>
      <c r="Z26" s="84"/>
      <c r="AA26" s="84"/>
      <c r="AB26" s="895"/>
      <c r="AC26" s="895"/>
      <c r="AD26" s="753"/>
      <c r="AE26" s="753"/>
      <c r="AF26" s="121">
        <f t="shared" si="6"/>
        <v>0</v>
      </c>
      <c r="AG26" s="122" t="e">
        <f t="shared" si="7"/>
        <v>#DIV/0!</v>
      </c>
      <c r="AH26" s="938"/>
      <c r="AJ26" s="405" t="str">
        <f t="shared" si="18"/>
        <v/>
      </c>
      <c r="AK26" s="406" t="str">
        <f t="shared" si="20"/>
        <v/>
      </c>
    </row>
    <row r="27" spans="1:37" ht="19.2" customHeight="1">
      <c r="A27" s="893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747"/>
      <c r="S27" s="894"/>
      <c r="T27" s="80"/>
      <c r="U27" s="80"/>
      <c r="V27" s="753"/>
      <c r="W27" s="120">
        <f t="shared" si="19"/>
        <v>0</v>
      </c>
      <c r="X27" s="753"/>
      <c r="Y27" s="753"/>
      <c r="Z27" s="84"/>
      <c r="AA27" s="84"/>
      <c r="AB27" s="895"/>
      <c r="AC27" s="895"/>
      <c r="AD27" s="753"/>
      <c r="AE27" s="753"/>
      <c r="AF27" s="78">
        <f t="shared" si="6"/>
        <v>0</v>
      </c>
      <c r="AG27" s="744" t="e">
        <f t="shared" si="7"/>
        <v>#DIV/0!</v>
      </c>
      <c r="AH27" s="938"/>
      <c r="AJ27" s="405" t="str">
        <f t="shared" si="18"/>
        <v/>
      </c>
      <c r="AK27" s="406" t="str">
        <f t="shared" si="20"/>
        <v/>
      </c>
    </row>
    <row r="28" spans="1:37" ht="19.2" customHeight="1">
      <c r="A28" s="893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747"/>
      <c r="S28" s="894"/>
      <c r="T28" s="80"/>
      <c r="U28" s="80"/>
      <c r="V28" s="753"/>
      <c r="W28" s="120">
        <f t="shared" si="19"/>
        <v>0</v>
      </c>
      <c r="X28" s="753"/>
      <c r="Y28" s="753"/>
      <c r="Z28" s="84"/>
      <c r="AA28" s="84"/>
      <c r="AB28" s="895"/>
      <c r="AC28" s="895"/>
      <c r="AD28" s="753"/>
      <c r="AE28" s="753"/>
      <c r="AF28" s="121">
        <f t="shared" si="6"/>
        <v>0</v>
      </c>
      <c r="AG28" s="122" t="e">
        <f t="shared" si="7"/>
        <v>#DIV/0!</v>
      </c>
      <c r="AH28" s="938"/>
      <c r="AJ28" s="405" t="str">
        <f t="shared" si="18"/>
        <v/>
      </c>
      <c r="AK28" s="406" t="str">
        <f t="shared" si="20"/>
        <v/>
      </c>
    </row>
    <row r="29" spans="1:37" ht="19.2" customHeight="1">
      <c r="A29" s="893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747"/>
      <c r="S29" s="894"/>
      <c r="T29" s="80"/>
      <c r="U29" s="80"/>
      <c r="V29" s="753"/>
      <c r="W29" s="120">
        <f t="shared" si="19"/>
        <v>0</v>
      </c>
      <c r="X29" s="753"/>
      <c r="Y29" s="753"/>
      <c r="Z29" s="84"/>
      <c r="AA29" s="84"/>
      <c r="AB29" s="895"/>
      <c r="AC29" s="895"/>
      <c r="AD29" s="753"/>
      <c r="AE29" s="753"/>
      <c r="AF29" s="78">
        <f t="shared" si="6"/>
        <v>0</v>
      </c>
      <c r="AG29" s="744"/>
      <c r="AH29" s="938"/>
      <c r="AJ29" s="405" t="str">
        <f t="shared" si="18"/>
        <v/>
      </c>
      <c r="AK29" s="406" t="str">
        <f t="shared" si="20"/>
        <v/>
      </c>
    </row>
    <row r="30" spans="1:37" ht="19.2" customHeight="1">
      <c r="A30" s="893"/>
      <c r="B30" s="131">
        <v>0</v>
      </c>
      <c r="C30" s="132" t="s">
        <v>1399</v>
      </c>
      <c r="D30" s="943" t="s">
        <v>1397</v>
      </c>
      <c r="E30" s="943"/>
      <c r="F30" s="133"/>
      <c r="G30" s="103"/>
      <c r="H30" s="134"/>
      <c r="I30" s="135"/>
      <c r="J30" s="103">
        <v>17.714285714285715</v>
      </c>
      <c r="K30" s="103">
        <v>1856.2857142857142</v>
      </c>
      <c r="L30" s="136">
        <v>103.85186741363214</v>
      </c>
      <c r="M30" s="103">
        <f t="shared" ref="J30:O30" si="21">AVERAGE(M18:M29)</f>
        <v>17.714285714285715</v>
      </c>
      <c r="N30" s="103">
        <f t="shared" si="21"/>
        <v>1653.3641730320503</v>
      </c>
      <c r="O30" s="136">
        <f t="shared" si="21"/>
        <v>92.591051890531475</v>
      </c>
      <c r="P30" s="84">
        <f t="shared" ref="P30:P36" si="22">M30-J30</f>
        <v>0</v>
      </c>
      <c r="Q30" s="119">
        <f t="shared" ref="Q30:Q36" si="23">O30-L30</f>
        <v>-11.260815523100661</v>
      </c>
      <c r="R30" s="137">
        <f t="shared" ref="R30:R36" si="24">O30/L30</f>
        <v>0.89156848303699821</v>
      </c>
      <c r="S30" s="894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895"/>
      <c r="AC30" s="895"/>
      <c r="AD30" s="139">
        <f>SUM(AD18:AD29)</f>
        <v>0</v>
      </c>
      <c r="AE30" s="139">
        <f>SUM(AE18:AE29)</f>
        <v>0</v>
      </c>
      <c r="AF30" s="140">
        <f t="shared" si="6"/>
        <v>-202.92154125366392</v>
      </c>
      <c r="AG30" s="141">
        <f t="shared" ref="AG30" si="25">N30/K30</f>
        <v>0.89068410121781993</v>
      </c>
      <c r="AH30" s="939"/>
    </row>
    <row r="31" spans="1:37" ht="19.2" customHeight="1">
      <c r="A31" s="930" t="s">
        <v>1400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1055.5999999999999</v>
      </c>
      <c r="H31" s="146">
        <f t="shared" ref="H31:H41" si="26">F31*G31</f>
        <v>34222.551999999996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6" si="27">G31/W31*60</f>
        <v>1055.6000000000001</v>
      </c>
      <c r="O31" s="149">
        <f t="shared" ref="O31:O36" si="28">N31/M31</f>
        <v>70.373333333333349</v>
      </c>
      <c r="P31" s="150">
        <f t="shared" si="22"/>
        <v>0</v>
      </c>
      <c r="Q31" s="151">
        <f t="shared" si="23"/>
        <v>-9.6266666666666509</v>
      </c>
      <c r="R31" s="748">
        <f t="shared" si="24"/>
        <v>0.87966666666666682</v>
      </c>
      <c r="S31" s="931">
        <f>R43</f>
        <v>0.91976109398229333</v>
      </c>
      <c r="T31" s="152">
        <v>0.125</v>
      </c>
      <c r="U31" s="152">
        <v>0.16666666666666666</v>
      </c>
      <c r="V31" s="153">
        <v>5</v>
      </c>
      <c r="W31" s="154">
        <f t="shared" ref="W31:W42" si="29">(U31-T31)*24*60</f>
        <v>59.999999999999986</v>
      </c>
      <c r="X31" s="82"/>
      <c r="Y31" s="82"/>
      <c r="Z31" s="81"/>
      <c r="AA31" s="81"/>
      <c r="AB31" s="895"/>
      <c r="AC31" s="895"/>
      <c r="AD31" s="82"/>
      <c r="AE31" s="82"/>
      <c r="AF31" s="150">
        <f t="shared" si="6"/>
        <v>-144.39999999999986</v>
      </c>
      <c r="AG31" s="155">
        <f t="shared" si="7"/>
        <v>0.87966666666666682</v>
      </c>
      <c r="AH31" s="909">
        <f>AG43</f>
        <v>0.91769665187574179</v>
      </c>
      <c r="AJ31" s="62" t="str">
        <f>A31</f>
        <v>四度二組
(ET-55)</v>
      </c>
      <c r="AK31" s="404">
        <f>AVERAGE(AK32:AK42)</f>
        <v>6.1999999999999975</v>
      </c>
    </row>
    <row r="32" spans="1:37" ht="19.2" customHeight="1">
      <c r="A32" s="923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2500.5500000000002</v>
      </c>
      <c r="H32" s="116">
        <f t="shared" si="26"/>
        <v>85593.826499999996</v>
      </c>
      <c r="I32" s="740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2113.140845070423</v>
      </c>
      <c r="O32" s="77">
        <f t="shared" si="28"/>
        <v>162.54929577464793</v>
      </c>
      <c r="P32" s="150">
        <f t="shared" si="22"/>
        <v>0</v>
      </c>
      <c r="Q32" s="79">
        <f t="shared" si="23"/>
        <v>-10.527627302275135</v>
      </c>
      <c r="R32" s="744">
        <f t="shared" si="24"/>
        <v>0.93917370892018814</v>
      </c>
      <c r="S32" s="894"/>
      <c r="T32" s="80">
        <v>0.17083333333333334</v>
      </c>
      <c r="U32" s="80">
        <v>0.22013888888888888</v>
      </c>
      <c r="V32" s="153">
        <v>6</v>
      </c>
      <c r="W32" s="120">
        <f t="shared" si="29"/>
        <v>70.999999999999986</v>
      </c>
      <c r="X32" s="158"/>
      <c r="Y32" s="158"/>
      <c r="Z32" s="159"/>
      <c r="AA32" s="159"/>
      <c r="AB32" s="895"/>
      <c r="AC32" s="895"/>
      <c r="AD32" s="753"/>
      <c r="AE32" s="753"/>
      <c r="AF32" s="78">
        <f t="shared" si="6"/>
        <v>-136.85915492957702</v>
      </c>
      <c r="AG32" s="744">
        <f t="shared" si="7"/>
        <v>0.93917370892018803</v>
      </c>
      <c r="AH32" s="910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923"/>
      <c r="B33" s="156" t="s">
        <v>165</v>
      </c>
      <c r="C33" s="753"/>
      <c r="D33" s="71" t="s">
        <v>110</v>
      </c>
      <c r="E33" s="114"/>
      <c r="F33" s="73">
        <v>35.83</v>
      </c>
      <c r="G33" s="145">
        <v>3829.15</v>
      </c>
      <c r="H33" s="116">
        <f t="shared" si="26"/>
        <v>137198.44449999998</v>
      </c>
      <c r="I33" s="753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2107.7889908256875</v>
      </c>
      <c r="O33" s="77">
        <f t="shared" si="28"/>
        <v>191.61718098415341</v>
      </c>
      <c r="P33" s="150">
        <f t="shared" si="22"/>
        <v>0</v>
      </c>
      <c r="Q33" s="79">
        <f t="shared" si="23"/>
        <v>-12.928273561301125</v>
      </c>
      <c r="R33" s="744">
        <f t="shared" si="24"/>
        <v>0.93679510703363889</v>
      </c>
      <c r="S33" s="894"/>
      <c r="T33" s="80">
        <v>0.23541666666666666</v>
      </c>
      <c r="U33" s="80">
        <v>0.31111111111111112</v>
      </c>
      <c r="V33" s="153">
        <v>22</v>
      </c>
      <c r="W33" s="120">
        <f t="shared" si="29"/>
        <v>109.00000000000001</v>
      </c>
      <c r="X33" s="158">
        <v>0.22500000000000001</v>
      </c>
      <c r="Y33" s="158">
        <v>0.23472222222222219</v>
      </c>
      <c r="Z33" s="159"/>
      <c r="AA33" s="159"/>
      <c r="AB33" s="895"/>
      <c r="AC33" s="895"/>
      <c r="AD33" s="753">
        <v>1</v>
      </c>
      <c r="AE33" s="753"/>
      <c r="AF33" s="78">
        <f t="shared" si="6"/>
        <v>-142.21100917431249</v>
      </c>
      <c r="AG33" s="160">
        <f t="shared" si="7"/>
        <v>0.93679510703363889</v>
      </c>
      <c r="AH33" s="910"/>
      <c r="AJ33" s="405">
        <f t="shared" si="30"/>
        <v>7.0000000000000151</v>
      </c>
      <c r="AK33" s="406">
        <f t="shared" ref="AK33:AK42" si="31">IF(AJ33&gt;4,AJ33,"")</f>
        <v>7.0000000000000151</v>
      </c>
    </row>
    <row r="34" spans="1:37" ht="19.2" customHeight="1">
      <c r="A34" s="923"/>
      <c r="B34" s="156" t="s">
        <v>164</v>
      </c>
      <c r="C34" s="161"/>
      <c r="D34" s="162" t="s">
        <v>103</v>
      </c>
      <c r="E34" s="114"/>
      <c r="F34" s="73">
        <v>38.39</v>
      </c>
      <c r="G34" s="163">
        <v>2179</v>
      </c>
      <c r="H34" s="116">
        <f t="shared" si="26"/>
        <v>83651.81</v>
      </c>
      <c r="I34" s="753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1436.7032967032967</v>
      </c>
      <c r="O34" s="149">
        <f t="shared" si="28"/>
        <v>84.511958629605687</v>
      </c>
      <c r="P34" s="150">
        <f t="shared" si="22"/>
        <v>0</v>
      </c>
      <c r="Q34" s="151">
        <f t="shared" si="23"/>
        <v>-7.5468648998060814</v>
      </c>
      <c r="R34" s="748">
        <f t="shared" si="24"/>
        <v>0.91802127584875182</v>
      </c>
      <c r="S34" s="894"/>
      <c r="T34" s="80">
        <v>0.31527777777777777</v>
      </c>
      <c r="U34" s="80">
        <v>0.37847222222222221</v>
      </c>
      <c r="V34" s="163">
        <v>6</v>
      </c>
      <c r="W34" s="120">
        <f t="shared" si="29"/>
        <v>91</v>
      </c>
      <c r="X34" s="158"/>
      <c r="Y34" s="158"/>
      <c r="Z34" s="159"/>
      <c r="AA34" s="159"/>
      <c r="AB34" s="895"/>
      <c r="AC34" s="895"/>
      <c r="AD34" s="753"/>
      <c r="AE34" s="753"/>
      <c r="AF34" s="78">
        <f t="shared" si="6"/>
        <v>-128.2967032967033</v>
      </c>
      <c r="AG34" s="160">
        <f t="shared" si="7"/>
        <v>0.91802127584875193</v>
      </c>
      <c r="AH34" s="910"/>
      <c r="AJ34" s="405">
        <f t="shared" si="30"/>
        <v>6</v>
      </c>
      <c r="AK34" s="406">
        <f t="shared" si="31"/>
        <v>6</v>
      </c>
    </row>
    <row r="35" spans="1:37" ht="19.2" customHeight="1">
      <c r="A35" s="923"/>
      <c r="B35" s="156" t="s">
        <v>164</v>
      </c>
      <c r="C35" s="70"/>
      <c r="D35" s="165" t="s">
        <v>107</v>
      </c>
      <c r="E35" s="72"/>
      <c r="F35" s="73">
        <v>49.52</v>
      </c>
      <c r="G35" s="163">
        <v>2401.75</v>
      </c>
      <c r="H35" s="116">
        <f t="shared" si="26"/>
        <v>118934.66</v>
      </c>
      <c r="I35" s="743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1441.0499999999995</v>
      </c>
      <c r="O35" s="77">
        <f t="shared" si="28"/>
        <v>80.058333333333309</v>
      </c>
      <c r="P35" s="150">
        <f t="shared" si="22"/>
        <v>0</v>
      </c>
      <c r="Q35" s="79">
        <f t="shared" si="23"/>
        <v>-6.8861111111111342</v>
      </c>
      <c r="R35" s="744">
        <f t="shared" si="24"/>
        <v>0.92079872204472812</v>
      </c>
      <c r="S35" s="894"/>
      <c r="T35" s="80">
        <v>0.39374999999999999</v>
      </c>
      <c r="U35" s="80">
        <v>0.46319444444444446</v>
      </c>
      <c r="V35" s="145">
        <v>22</v>
      </c>
      <c r="W35" s="120">
        <f t="shared" si="29"/>
        <v>100.00000000000004</v>
      </c>
      <c r="X35" s="158">
        <v>0.3833333333333333</v>
      </c>
      <c r="Y35" s="158">
        <v>0.39305555555555555</v>
      </c>
      <c r="Z35" s="159"/>
      <c r="AA35" s="159"/>
      <c r="AB35" s="895"/>
      <c r="AC35" s="895"/>
      <c r="AD35" s="753">
        <v>1</v>
      </c>
      <c r="AE35" s="753"/>
      <c r="AF35" s="150">
        <f t="shared" si="6"/>
        <v>-123.9500000000005</v>
      </c>
      <c r="AG35" s="155">
        <f t="shared" si="7"/>
        <v>0.92079872204472812</v>
      </c>
      <c r="AH35" s="911"/>
      <c r="AJ35" s="405">
        <f t="shared" si="30"/>
        <v>6.9999999999999751</v>
      </c>
      <c r="AK35" s="406">
        <f t="shared" si="31"/>
        <v>6.9999999999999751</v>
      </c>
    </row>
    <row r="36" spans="1:37" ht="19.2" customHeight="1">
      <c r="A36" s="923"/>
      <c r="B36" s="156" t="s">
        <v>165</v>
      </c>
      <c r="C36" s="166"/>
      <c r="D36" s="165" t="s">
        <v>992</v>
      </c>
      <c r="E36" s="114"/>
      <c r="F36" s="73">
        <v>32.42</v>
      </c>
      <c r="G36" s="145">
        <v>1960.4</v>
      </c>
      <c r="H36" s="116">
        <f t="shared" si="26"/>
        <v>63556.168000000005</v>
      </c>
      <c r="I36" s="753">
        <v>1</v>
      </c>
      <c r="J36" s="76">
        <v>15</v>
      </c>
      <c r="K36" s="74">
        <v>1200</v>
      </c>
      <c r="L36" s="77">
        <v>80</v>
      </c>
      <c r="M36" s="164">
        <v>15</v>
      </c>
      <c r="N36" s="74">
        <f t="shared" si="27"/>
        <v>1050.2142857142849</v>
      </c>
      <c r="O36" s="77">
        <f t="shared" si="28"/>
        <v>70.014285714285663</v>
      </c>
      <c r="P36" s="150">
        <f t="shared" si="22"/>
        <v>0</v>
      </c>
      <c r="Q36" s="79">
        <f t="shared" si="23"/>
        <v>-9.9857142857143373</v>
      </c>
      <c r="R36" s="744">
        <f t="shared" si="24"/>
        <v>0.87517857142857081</v>
      </c>
      <c r="S36" s="894"/>
      <c r="T36" s="80">
        <v>0.50347222222222221</v>
      </c>
      <c r="U36" s="80">
        <v>0.58125000000000004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895"/>
      <c r="AC36" s="895"/>
      <c r="AD36" s="753"/>
      <c r="AE36" s="753"/>
      <c r="AF36" s="78">
        <f t="shared" si="6"/>
        <v>-149.78571428571513</v>
      </c>
      <c r="AG36" s="744">
        <f t="shared" si="7"/>
        <v>0.8751785714285707</v>
      </c>
      <c r="AH36" s="911"/>
      <c r="AJ36" s="405">
        <f t="shared" si="30"/>
        <v>5</v>
      </c>
      <c r="AK36" s="406">
        <f t="shared" si="31"/>
        <v>5</v>
      </c>
    </row>
    <row r="37" spans="1:37" ht="19.2" customHeight="1">
      <c r="A37" s="923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753"/>
      <c r="J37" s="147"/>
      <c r="K37" s="124"/>
      <c r="L37" s="125"/>
      <c r="M37" s="746"/>
      <c r="N37" s="74"/>
      <c r="O37" s="77"/>
      <c r="P37" s="150"/>
      <c r="Q37" s="79"/>
      <c r="R37" s="744"/>
      <c r="S37" s="894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895"/>
      <c r="AC37" s="895"/>
      <c r="AD37" s="753"/>
      <c r="AE37" s="753"/>
      <c r="AF37" s="78">
        <f t="shared" si="6"/>
        <v>0</v>
      </c>
      <c r="AG37" s="160" t="e">
        <f t="shared" si="7"/>
        <v>#DIV/0!</v>
      </c>
      <c r="AH37" s="911"/>
      <c r="AJ37" s="405" t="str">
        <f t="shared" si="30"/>
        <v/>
      </c>
      <c r="AK37" s="406" t="str">
        <f t="shared" si="31"/>
        <v/>
      </c>
    </row>
    <row r="38" spans="1:37" ht="19.2" customHeight="1">
      <c r="A38" s="923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753"/>
      <c r="J38" s="76"/>
      <c r="K38" s="74"/>
      <c r="L38" s="77"/>
      <c r="M38" s="746"/>
      <c r="N38" s="74"/>
      <c r="O38" s="77"/>
      <c r="P38" s="150"/>
      <c r="Q38" s="79"/>
      <c r="R38" s="744"/>
      <c r="S38" s="894"/>
      <c r="T38" s="167"/>
      <c r="U38" s="167"/>
      <c r="V38" s="753"/>
      <c r="W38" s="120">
        <f t="shared" si="29"/>
        <v>0</v>
      </c>
      <c r="X38" s="158"/>
      <c r="Y38" s="158"/>
      <c r="Z38" s="159"/>
      <c r="AA38" s="159"/>
      <c r="AB38" s="895"/>
      <c r="AC38" s="895"/>
      <c r="AD38" s="753"/>
      <c r="AE38" s="753"/>
      <c r="AF38" s="78">
        <f t="shared" si="6"/>
        <v>0</v>
      </c>
      <c r="AG38" s="160" t="e">
        <f t="shared" si="7"/>
        <v>#DIV/0!</v>
      </c>
      <c r="AH38" s="911"/>
      <c r="AJ38" s="405" t="str">
        <f t="shared" si="30"/>
        <v/>
      </c>
      <c r="AK38" s="406" t="str">
        <f t="shared" si="31"/>
        <v/>
      </c>
    </row>
    <row r="39" spans="1:37" ht="19.2" customHeight="1">
      <c r="A39" s="923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753"/>
      <c r="J39" s="76"/>
      <c r="K39" s="74"/>
      <c r="L39" s="77"/>
      <c r="M39" s="746"/>
      <c r="N39" s="148"/>
      <c r="O39" s="149"/>
      <c r="P39" s="150"/>
      <c r="Q39" s="151"/>
      <c r="R39" s="748"/>
      <c r="S39" s="894"/>
      <c r="T39" s="80"/>
      <c r="U39" s="80"/>
      <c r="V39" s="753"/>
      <c r="W39" s="120">
        <f t="shared" si="29"/>
        <v>0</v>
      </c>
      <c r="X39" s="158"/>
      <c r="Y39" s="158"/>
      <c r="Z39" s="159"/>
      <c r="AA39" s="159"/>
      <c r="AB39" s="895"/>
      <c r="AC39" s="895"/>
      <c r="AD39" s="753"/>
      <c r="AE39" s="753"/>
      <c r="AF39" s="150">
        <f t="shared" si="6"/>
        <v>0</v>
      </c>
      <c r="AG39" s="155" t="e">
        <f t="shared" si="7"/>
        <v>#DIV/0!</v>
      </c>
      <c r="AH39" s="911"/>
      <c r="AJ39" s="405" t="str">
        <f t="shared" si="30"/>
        <v/>
      </c>
      <c r="AK39" s="406" t="str">
        <f t="shared" si="31"/>
        <v/>
      </c>
    </row>
    <row r="40" spans="1:37" ht="19.2" customHeight="1">
      <c r="A40" s="923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743"/>
      <c r="J40" s="76"/>
      <c r="K40" s="74"/>
      <c r="L40" s="77"/>
      <c r="M40" s="741"/>
      <c r="N40" s="74"/>
      <c r="O40" s="77"/>
      <c r="P40" s="150"/>
      <c r="Q40" s="79"/>
      <c r="R40" s="744"/>
      <c r="S40" s="894"/>
      <c r="T40" s="80"/>
      <c r="U40" s="80"/>
      <c r="V40" s="753"/>
      <c r="W40" s="120">
        <f>(U40-T40)*24*60</f>
        <v>0</v>
      </c>
      <c r="X40" s="158"/>
      <c r="Y40" s="158"/>
      <c r="Z40" s="159"/>
      <c r="AA40" s="159"/>
      <c r="AB40" s="895"/>
      <c r="AC40" s="895"/>
      <c r="AD40" s="753"/>
      <c r="AE40" s="753"/>
      <c r="AF40" s="78">
        <f t="shared" si="6"/>
        <v>0</v>
      </c>
      <c r="AG40" s="744" t="e">
        <f t="shared" si="7"/>
        <v>#DIV/0!</v>
      </c>
      <c r="AH40" s="911"/>
      <c r="AJ40" s="405" t="str">
        <f t="shared" si="30"/>
        <v/>
      </c>
      <c r="AK40" s="406" t="str">
        <f t="shared" si="31"/>
        <v/>
      </c>
    </row>
    <row r="41" spans="1:37" ht="19.2" customHeight="1">
      <c r="A41" s="923"/>
      <c r="B41" s="75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753"/>
      <c r="J41" s="129"/>
      <c r="K41" s="85"/>
      <c r="L41" s="118"/>
      <c r="M41" s="746"/>
      <c r="N41" s="85"/>
      <c r="O41" s="118"/>
      <c r="P41" s="84"/>
      <c r="Q41" s="119"/>
      <c r="R41" s="747"/>
      <c r="S41" s="894"/>
      <c r="T41" s="80"/>
      <c r="U41" s="80"/>
      <c r="V41" s="753"/>
      <c r="W41" s="120">
        <f>(U41-T41)*24*60</f>
        <v>0</v>
      </c>
      <c r="X41" s="158"/>
      <c r="Y41" s="158"/>
      <c r="Z41" s="159"/>
      <c r="AA41" s="159"/>
      <c r="AB41" s="895"/>
      <c r="AC41" s="895"/>
      <c r="AD41" s="753"/>
      <c r="AE41" s="753"/>
      <c r="AF41" s="78"/>
      <c r="AG41" s="169"/>
      <c r="AH41" s="911"/>
      <c r="AJ41" s="405" t="str">
        <f t="shared" si="30"/>
        <v/>
      </c>
      <c r="AK41" s="406" t="str">
        <f t="shared" si="31"/>
        <v/>
      </c>
    </row>
    <row r="42" spans="1:37" ht="19.2" customHeight="1">
      <c r="A42" s="923"/>
      <c r="B42" s="75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753"/>
      <c r="J42" s="129"/>
      <c r="K42" s="85"/>
      <c r="L42" s="118"/>
      <c r="M42" s="746" t="s">
        <v>15</v>
      </c>
      <c r="N42" s="85"/>
      <c r="O42" s="118"/>
      <c r="P42" s="84"/>
      <c r="Q42" s="119"/>
      <c r="R42" s="747"/>
      <c r="S42" s="894"/>
      <c r="T42" s="80"/>
      <c r="U42" s="80"/>
      <c r="V42" s="753"/>
      <c r="W42" s="120">
        <f t="shared" si="29"/>
        <v>0</v>
      </c>
      <c r="X42" s="158"/>
      <c r="Y42" s="158"/>
      <c r="Z42" s="159"/>
      <c r="AA42" s="159"/>
      <c r="AB42" s="895"/>
      <c r="AC42" s="895"/>
      <c r="AD42" s="753"/>
      <c r="AE42" s="753"/>
      <c r="AF42" s="78"/>
      <c r="AG42" s="169"/>
      <c r="AH42" s="911"/>
      <c r="AJ42" s="405" t="str">
        <f t="shared" si="30"/>
        <v/>
      </c>
      <c r="AK42" s="406" t="str">
        <f t="shared" si="31"/>
        <v/>
      </c>
    </row>
    <row r="43" spans="1:37" ht="19.2" customHeight="1">
      <c r="A43" s="923"/>
      <c r="B43" s="156">
        <v>0</v>
      </c>
      <c r="C43" s="132" t="s">
        <v>1401</v>
      </c>
      <c r="D43" s="891" t="s">
        <v>1397</v>
      </c>
      <c r="E43" s="891"/>
      <c r="F43" s="133"/>
      <c r="G43" s="103"/>
      <c r="H43" s="134"/>
      <c r="I43" s="135"/>
      <c r="J43" s="103">
        <v>14.833333333333334</v>
      </c>
      <c r="K43" s="103">
        <v>1671.6666666666667</v>
      </c>
      <c r="L43" s="136">
        <v>119.4376075993723</v>
      </c>
      <c r="M43" s="103">
        <f t="shared" ref="J43:O43" si="32">AVERAGE(M31:M42)</f>
        <v>14.833333333333334</v>
      </c>
      <c r="N43" s="103">
        <f t="shared" si="32"/>
        <v>1534.0829030522818</v>
      </c>
      <c r="O43" s="136">
        <f t="shared" si="32"/>
        <v>109.85406462822654</v>
      </c>
      <c r="P43" s="84">
        <f>M43-J43</f>
        <v>0</v>
      </c>
      <c r="Q43" s="119">
        <f>N43-K43</f>
        <v>-137.58376361438491</v>
      </c>
      <c r="R43" s="137">
        <f t="shared" ref="R43:R52" si="33">O43/L43</f>
        <v>0.91976109398229333</v>
      </c>
      <c r="S43" s="894"/>
      <c r="T43" s="80"/>
      <c r="U43" s="80"/>
      <c r="V43" s="753"/>
      <c r="W43" s="753"/>
      <c r="X43" s="158"/>
      <c r="Y43" s="158"/>
      <c r="Z43" s="171">
        <f>SUM(Z31:Z42)</f>
        <v>0</v>
      </c>
      <c r="AA43" s="171">
        <f>SUM(AA31:AA42)</f>
        <v>0</v>
      </c>
      <c r="AB43" s="895"/>
      <c r="AC43" s="895"/>
      <c r="AD43" s="139">
        <f>SUM(AD31:AD42)</f>
        <v>2</v>
      </c>
      <c r="AE43" s="139">
        <f>SUM(AE31:AE42)</f>
        <v>0</v>
      </c>
      <c r="AF43" s="78">
        <f t="shared" ref="AF43:AF54" si="34">N43-K43</f>
        <v>-137.58376361438491</v>
      </c>
      <c r="AG43" s="745">
        <f t="shared" si="7"/>
        <v>0.91769665187574179</v>
      </c>
      <c r="AH43" s="911"/>
      <c r="AJ43" s="182"/>
    </row>
    <row r="44" spans="1:37" s="182" customFormat="1" ht="19.2" customHeight="1">
      <c r="A44" s="933" t="s">
        <v>1402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2211.3000000000002</v>
      </c>
      <c r="H44" s="75">
        <f>F44*G44</f>
        <v>54685.449000000008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2139.9677419354834</v>
      </c>
      <c r="O44" s="177">
        <f t="shared" ref="O44:O52" si="36">N44/M44</f>
        <v>427.99354838709667</v>
      </c>
      <c r="P44" s="81">
        <f t="shared" ref="P44:P52" si="37">M44-J44</f>
        <v>1</v>
      </c>
      <c r="Q44" s="178">
        <f t="shared" ref="Q44:Q52" si="38">O44-L44</f>
        <v>-72.006451612903334</v>
      </c>
      <c r="R44" s="179">
        <f t="shared" si="33"/>
        <v>0.85598709677419338</v>
      </c>
      <c r="S44" s="910">
        <f>R56</f>
        <v>0.89752528433926826</v>
      </c>
      <c r="T44" s="152">
        <v>0.125</v>
      </c>
      <c r="U44" s="152">
        <v>0.16805555555555557</v>
      </c>
      <c r="V44" s="153">
        <v>5</v>
      </c>
      <c r="W44" s="180">
        <f t="shared" ref="W44:W56" si="39">(U44-T44)*24*60</f>
        <v>62.000000000000021</v>
      </c>
      <c r="X44" s="158"/>
      <c r="Y44" s="158"/>
      <c r="Z44" s="159"/>
      <c r="AA44" s="159"/>
      <c r="AB44" s="895"/>
      <c r="AC44" s="895"/>
      <c r="AD44" s="753"/>
      <c r="AE44" s="753">
        <v>1</v>
      </c>
      <c r="AF44" s="181">
        <f t="shared" si="34"/>
        <v>139.96774193548345</v>
      </c>
      <c r="AG44" s="749">
        <f t="shared" si="7"/>
        <v>1.0699838709677416</v>
      </c>
      <c r="AH44" s="927">
        <f>AG56</f>
        <v>0.94670109309331496</v>
      </c>
      <c r="AJ44" s="62"/>
      <c r="AK44" s="62"/>
    </row>
    <row r="45" spans="1:37" s="182" customFormat="1" ht="19.2" customHeight="1">
      <c r="A45" s="934"/>
      <c r="B45" s="127" t="s">
        <v>165</v>
      </c>
      <c r="C45" s="172"/>
      <c r="D45" s="71" t="s">
        <v>113</v>
      </c>
      <c r="E45" s="72"/>
      <c r="F45" s="174">
        <v>24.73</v>
      </c>
      <c r="G45" s="145">
        <v>2130.7000000000003</v>
      </c>
      <c r="H45" s="75">
        <f>F45*G45</f>
        <v>52692.21100000001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2095.7704918032782</v>
      </c>
      <c r="O45" s="177">
        <f t="shared" si="36"/>
        <v>419.15409836065567</v>
      </c>
      <c r="P45" s="81">
        <f t="shared" si="37"/>
        <v>1</v>
      </c>
      <c r="Q45" s="178">
        <f t="shared" si="38"/>
        <v>-80.845901639344333</v>
      </c>
      <c r="R45" s="179">
        <f t="shared" si="33"/>
        <v>0.83830819672131129</v>
      </c>
      <c r="S45" s="910"/>
      <c r="T45" s="80">
        <v>0.17152777777777778</v>
      </c>
      <c r="U45" s="80">
        <v>0.21388888888888891</v>
      </c>
      <c r="V45" s="153">
        <v>5</v>
      </c>
      <c r="W45" s="180">
        <f t="shared" si="39"/>
        <v>61.000000000000021</v>
      </c>
      <c r="X45" s="158"/>
      <c r="Y45" s="158"/>
      <c r="Z45" s="159"/>
      <c r="AA45" s="159"/>
      <c r="AB45" s="895"/>
      <c r="AC45" s="895"/>
      <c r="AD45" s="753"/>
      <c r="AE45" s="753"/>
      <c r="AF45" s="181">
        <f t="shared" si="34"/>
        <v>95.770491803278219</v>
      </c>
      <c r="AG45" s="749">
        <f t="shared" si="7"/>
        <v>1.047885245901639</v>
      </c>
      <c r="AH45" s="927"/>
      <c r="AJ45" s="62"/>
      <c r="AK45" s="62"/>
    </row>
    <row r="46" spans="1:37" s="182" customFormat="1" ht="19.2" customHeight="1">
      <c r="A46" s="934"/>
      <c r="B46" s="127" t="s">
        <v>163</v>
      </c>
      <c r="C46" s="172"/>
      <c r="D46" s="71" t="s">
        <v>108</v>
      </c>
      <c r="E46" s="72"/>
      <c r="F46" s="174">
        <v>26.5</v>
      </c>
      <c r="G46" s="145">
        <v>2422</v>
      </c>
      <c r="H46" s="75">
        <f t="shared" ref="H46:H55" si="40">F46*G46</f>
        <v>64183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1596.9230769230769</v>
      </c>
      <c r="O46" s="177">
        <f t="shared" si="36"/>
        <v>133.07692307692307</v>
      </c>
      <c r="P46" s="81">
        <f t="shared" si="37"/>
        <v>0</v>
      </c>
      <c r="Q46" s="178">
        <f t="shared" si="38"/>
        <v>-33.589743589743591</v>
      </c>
      <c r="R46" s="179">
        <f t="shared" si="33"/>
        <v>0.79846153846153844</v>
      </c>
      <c r="S46" s="910"/>
      <c r="T46" s="80">
        <v>0.21736111111111112</v>
      </c>
      <c r="U46" s="80">
        <v>0.28055555555555556</v>
      </c>
      <c r="V46" s="153">
        <v>5</v>
      </c>
      <c r="W46" s="180">
        <f t="shared" si="39"/>
        <v>91</v>
      </c>
      <c r="X46" s="158"/>
      <c r="Y46" s="158"/>
      <c r="Z46" s="159"/>
      <c r="AA46" s="159"/>
      <c r="AB46" s="895"/>
      <c r="AC46" s="895"/>
      <c r="AD46" s="753"/>
      <c r="AE46" s="753"/>
      <c r="AF46" s="181">
        <f t="shared" si="34"/>
        <v>-403.07692307692309</v>
      </c>
      <c r="AG46" s="749">
        <f t="shared" si="7"/>
        <v>0.79846153846153844</v>
      </c>
      <c r="AH46" s="927"/>
      <c r="AJ46" s="62"/>
      <c r="AK46" s="62"/>
    </row>
    <row r="47" spans="1:37" s="182" customFormat="1" ht="19.2" customHeight="1">
      <c r="A47" s="934"/>
      <c r="B47" s="127" t="s">
        <v>163</v>
      </c>
      <c r="C47" s="172"/>
      <c r="D47" s="71" t="s">
        <v>191</v>
      </c>
      <c r="E47" s="184"/>
      <c r="F47" s="174">
        <v>28.26</v>
      </c>
      <c r="G47" s="163">
        <v>832</v>
      </c>
      <c r="H47" s="75">
        <f t="shared" si="40"/>
        <v>23512.32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1560.0000000000018</v>
      </c>
      <c r="O47" s="177">
        <f t="shared" si="36"/>
        <v>130.00000000000014</v>
      </c>
      <c r="P47" s="81">
        <f t="shared" si="37"/>
        <v>0</v>
      </c>
      <c r="Q47" s="178">
        <f t="shared" si="38"/>
        <v>-36.666666666666515</v>
      </c>
      <c r="R47" s="179">
        <f t="shared" si="33"/>
        <v>0.78000000000000091</v>
      </c>
      <c r="S47" s="910"/>
      <c r="T47" s="80">
        <v>0.28402777777777777</v>
      </c>
      <c r="U47" s="80">
        <v>0.30624999999999997</v>
      </c>
      <c r="V47" s="163">
        <v>5</v>
      </c>
      <c r="W47" s="180">
        <f t="shared" si="39"/>
        <v>31.999999999999964</v>
      </c>
      <c r="X47" s="158"/>
      <c r="Y47" s="158"/>
      <c r="Z47" s="159"/>
      <c r="AA47" s="159"/>
      <c r="AB47" s="895"/>
      <c r="AC47" s="895"/>
      <c r="AD47" s="753"/>
      <c r="AE47" s="753"/>
      <c r="AF47" s="181">
        <f t="shared" si="34"/>
        <v>-439.99999999999818</v>
      </c>
      <c r="AG47" s="749">
        <f t="shared" si="7"/>
        <v>0.78000000000000091</v>
      </c>
      <c r="AH47" s="927"/>
      <c r="AJ47" s="62"/>
      <c r="AK47" s="62"/>
    </row>
    <row r="48" spans="1:37" s="182" customFormat="1" ht="19.2" customHeight="1">
      <c r="A48" s="934"/>
      <c r="B48" s="127" t="s">
        <v>163</v>
      </c>
      <c r="C48" s="172"/>
      <c r="D48" s="71" t="s">
        <v>114</v>
      </c>
      <c r="E48" s="184"/>
      <c r="F48" s="174">
        <v>28.26</v>
      </c>
      <c r="G48" s="163">
        <v>1267</v>
      </c>
      <c r="H48" s="75">
        <f t="shared" si="40"/>
        <v>35805.420000000006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1461.9230769230776</v>
      </c>
      <c r="O48" s="177">
        <f t="shared" si="36"/>
        <v>208.84615384615395</v>
      </c>
      <c r="P48" s="81">
        <f t="shared" si="37"/>
        <v>0</v>
      </c>
      <c r="Q48" s="178">
        <f t="shared" si="38"/>
        <v>-5.4395604395603243</v>
      </c>
      <c r="R48" s="179">
        <f t="shared" si="33"/>
        <v>0.97461538461538511</v>
      </c>
      <c r="S48" s="910"/>
      <c r="T48" s="80">
        <v>0.32361111111111107</v>
      </c>
      <c r="U48" s="80">
        <v>0.35972222222222217</v>
      </c>
      <c r="V48" s="145">
        <v>25</v>
      </c>
      <c r="W48" s="180">
        <f t="shared" si="39"/>
        <v>51.999999999999972</v>
      </c>
      <c r="X48" s="158">
        <v>0.31111111111111112</v>
      </c>
      <c r="Y48" s="158">
        <v>0.32291666666666669</v>
      </c>
      <c r="Z48" s="159"/>
      <c r="AA48" s="159"/>
      <c r="AB48" s="895"/>
      <c r="AC48" s="895"/>
      <c r="AD48" s="753"/>
      <c r="AE48" s="753"/>
      <c r="AF48" s="181">
        <f t="shared" si="34"/>
        <v>-38.076923076922412</v>
      </c>
      <c r="AG48" s="749">
        <f t="shared" si="7"/>
        <v>0.97461538461538511</v>
      </c>
      <c r="AH48" s="927"/>
      <c r="AJ48" s="62"/>
      <c r="AK48" s="62"/>
    </row>
    <row r="49" spans="1:37" s="182" customFormat="1" ht="19.2" customHeight="1">
      <c r="A49" s="934"/>
      <c r="B49" s="127" t="s">
        <v>163</v>
      </c>
      <c r="C49" s="172"/>
      <c r="D49" s="71" t="s">
        <v>115</v>
      </c>
      <c r="E49" s="184"/>
      <c r="F49" s="174">
        <v>28.47</v>
      </c>
      <c r="G49" s="145">
        <v>971</v>
      </c>
      <c r="H49" s="75">
        <f t="shared" si="40"/>
        <v>27644.37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1493.8461538461529</v>
      </c>
      <c r="O49" s="177">
        <f t="shared" si="36"/>
        <v>213.40659340659326</v>
      </c>
      <c r="P49" s="81">
        <f t="shared" si="37"/>
        <v>0</v>
      </c>
      <c r="Q49" s="178">
        <f t="shared" si="38"/>
        <v>-0.87912087912101811</v>
      </c>
      <c r="R49" s="179">
        <f t="shared" si="33"/>
        <v>0.99589743589743529</v>
      </c>
      <c r="S49" s="910"/>
      <c r="T49" s="80">
        <v>0.3652777777777777</v>
      </c>
      <c r="U49" s="80">
        <v>0.39236111111111105</v>
      </c>
      <c r="V49" s="145">
        <v>8</v>
      </c>
      <c r="W49" s="180">
        <f t="shared" si="39"/>
        <v>39.000000000000021</v>
      </c>
      <c r="X49" s="185"/>
      <c r="Y49" s="185"/>
      <c r="Z49" s="186"/>
      <c r="AA49" s="159"/>
      <c r="AB49" s="895"/>
      <c r="AC49" s="895"/>
      <c r="AD49" s="753"/>
      <c r="AE49" s="753"/>
      <c r="AF49" s="181">
        <f t="shared" si="34"/>
        <v>-6.1538461538470983</v>
      </c>
      <c r="AG49" s="749">
        <f t="shared" si="7"/>
        <v>0.99589743589743529</v>
      </c>
      <c r="AH49" s="927"/>
      <c r="AJ49" s="62"/>
      <c r="AK49" s="62"/>
    </row>
    <row r="50" spans="1:37" s="182" customFormat="1" ht="19.2" customHeight="1">
      <c r="A50" s="934"/>
      <c r="B50" s="127" t="s">
        <v>163</v>
      </c>
      <c r="C50" s="172"/>
      <c r="D50" s="71" t="s">
        <v>116</v>
      </c>
      <c r="E50" s="184"/>
      <c r="F50" s="174">
        <v>11.86</v>
      </c>
      <c r="G50" s="145">
        <v>1492</v>
      </c>
      <c r="H50" s="75">
        <f t="shared" si="40"/>
        <v>17695.12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1491.9999999999993</v>
      </c>
      <c r="O50" s="177">
        <f t="shared" si="36"/>
        <v>248.66666666666654</v>
      </c>
      <c r="P50" s="81">
        <f t="shared" si="37"/>
        <v>0</v>
      </c>
      <c r="Q50" s="178">
        <f t="shared" si="38"/>
        <v>-24.000000000000142</v>
      </c>
      <c r="R50" s="179">
        <f t="shared" si="33"/>
        <v>0.91198044009779899</v>
      </c>
      <c r="S50" s="910"/>
      <c r="T50" s="80">
        <v>0.39930555555555547</v>
      </c>
      <c r="U50" s="80">
        <v>0.44097222222222215</v>
      </c>
      <c r="V50" s="145">
        <v>10</v>
      </c>
      <c r="W50" s="180">
        <f t="shared" si="39"/>
        <v>60.000000000000028</v>
      </c>
      <c r="X50" s="185"/>
      <c r="Y50" s="185"/>
      <c r="Z50" s="186"/>
      <c r="AA50" s="186"/>
      <c r="AB50" s="895"/>
      <c r="AC50" s="895"/>
      <c r="AD50" s="753"/>
      <c r="AE50" s="753"/>
      <c r="AF50" s="181">
        <f t="shared" si="34"/>
        <v>-144.00000000000068</v>
      </c>
      <c r="AG50" s="749">
        <f t="shared" si="7"/>
        <v>0.91198044009779911</v>
      </c>
      <c r="AH50" s="927"/>
      <c r="AJ50" s="62"/>
      <c r="AK50" s="62"/>
    </row>
    <row r="51" spans="1:37" s="182" customFormat="1" ht="19.2" customHeight="1">
      <c r="A51" s="934"/>
      <c r="B51" s="127" t="s">
        <v>166</v>
      </c>
      <c r="C51" s="172"/>
      <c r="D51" s="165" t="s">
        <v>117</v>
      </c>
      <c r="E51" s="184"/>
      <c r="F51" s="174">
        <v>10.09</v>
      </c>
      <c r="G51" s="145">
        <v>3014.64</v>
      </c>
      <c r="H51" s="75">
        <f t="shared" si="40"/>
        <v>30417.7176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1482.6098360655733</v>
      </c>
      <c r="O51" s="177">
        <f t="shared" si="36"/>
        <v>247.10163934426222</v>
      </c>
      <c r="P51" s="81">
        <f t="shared" si="37"/>
        <v>0</v>
      </c>
      <c r="Q51" s="178">
        <f t="shared" si="38"/>
        <v>-2.8983606557377755</v>
      </c>
      <c r="R51" s="179">
        <f t="shared" si="33"/>
        <v>0.98840655737704886</v>
      </c>
      <c r="S51" s="910"/>
      <c r="T51" s="167">
        <v>0.45833333333333326</v>
      </c>
      <c r="U51" s="167">
        <v>0.54305555555555551</v>
      </c>
      <c r="V51" s="145">
        <v>25</v>
      </c>
      <c r="W51" s="180">
        <f t="shared" si="39"/>
        <v>122.00000000000004</v>
      </c>
      <c r="X51" s="185">
        <v>0.4458333333333333</v>
      </c>
      <c r="Y51" s="185">
        <v>0.45694444444444443</v>
      </c>
      <c r="Z51" s="186"/>
      <c r="AA51" s="186"/>
      <c r="AB51" s="895"/>
      <c r="AC51" s="895"/>
      <c r="AD51" s="753"/>
      <c r="AE51" s="753"/>
      <c r="AF51" s="181">
        <f t="shared" si="34"/>
        <v>-17.39016393442671</v>
      </c>
      <c r="AG51" s="749">
        <f t="shared" si="7"/>
        <v>0.98840655737704886</v>
      </c>
      <c r="AH51" s="927"/>
      <c r="AJ51" s="62"/>
      <c r="AK51" s="62"/>
    </row>
    <row r="52" spans="1:37" s="182" customFormat="1" ht="19.2" customHeight="1">
      <c r="A52" s="934"/>
      <c r="B52" s="127" t="s">
        <v>166</v>
      </c>
      <c r="C52" s="172"/>
      <c r="D52" s="165" t="s">
        <v>117</v>
      </c>
      <c r="E52" s="184"/>
      <c r="F52" s="174">
        <v>10.09</v>
      </c>
      <c r="G52" s="145">
        <v>4019.52</v>
      </c>
      <c r="H52" s="75">
        <f t="shared" si="40"/>
        <v>40556.9568</v>
      </c>
      <c r="I52" s="183"/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1479.5779141104288</v>
      </c>
      <c r="O52" s="177">
        <f t="shared" si="36"/>
        <v>246.59631901840478</v>
      </c>
      <c r="P52" s="81">
        <f t="shared" si="37"/>
        <v>0</v>
      </c>
      <c r="Q52" s="178">
        <f t="shared" si="38"/>
        <v>-3.4036809815952154</v>
      </c>
      <c r="R52" s="179">
        <f t="shared" si="33"/>
        <v>0.98638527607361914</v>
      </c>
      <c r="S52" s="910"/>
      <c r="T52" s="167">
        <v>0.58263888888888882</v>
      </c>
      <c r="U52" s="167">
        <v>0.6958333333333333</v>
      </c>
      <c r="V52" s="145">
        <v>4</v>
      </c>
      <c r="W52" s="180">
        <f t="shared" si="39"/>
        <v>163.00000000000006</v>
      </c>
      <c r="X52" s="185"/>
      <c r="Y52" s="185"/>
      <c r="Z52" s="186"/>
      <c r="AA52" s="186"/>
      <c r="AB52" s="895"/>
      <c r="AC52" s="895"/>
      <c r="AD52" s="753"/>
      <c r="AE52" s="753"/>
      <c r="AF52" s="181">
        <f t="shared" si="34"/>
        <v>-20.422085889571235</v>
      </c>
      <c r="AG52" s="749">
        <f t="shared" si="7"/>
        <v>0.98638527607361914</v>
      </c>
      <c r="AH52" s="927"/>
      <c r="AJ52" s="62"/>
      <c r="AK52" s="62"/>
    </row>
    <row r="53" spans="1:37" s="182" customFormat="1" ht="19.2" customHeight="1">
      <c r="A53" s="934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747"/>
      <c r="S53" s="910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895"/>
      <c r="AC53" s="895"/>
      <c r="AD53" s="753"/>
      <c r="AE53" s="753"/>
      <c r="AF53" s="181">
        <f t="shared" si="34"/>
        <v>0</v>
      </c>
      <c r="AG53" s="749" t="e">
        <f t="shared" si="7"/>
        <v>#DIV/0!</v>
      </c>
      <c r="AH53" s="927"/>
      <c r="AJ53" s="62"/>
      <c r="AK53" s="62"/>
    </row>
    <row r="54" spans="1:37" s="182" customFormat="1" ht="19.2" customHeight="1">
      <c r="A54" s="934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747"/>
      <c r="S54" s="910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895"/>
      <c r="AC54" s="895"/>
      <c r="AD54" s="753"/>
      <c r="AE54" s="753"/>
      <c r="AF54" s="181">
        <f t="shared" si="34"/>
        <v>0</v>
      </c>
      <c r="AG54" s="749" t="e">
        <f t="shared" si="7"/>
        <v>#DIV/0!</v>
      </c>
      <c r="AH54" s="927"/>
      <c r="AJ54" s="62"/>
      <c r="AK54" s="62"/>
    </row>
    <row r="55" spans="1:37" s="182" customFormat="1" ht="19.2" customHeight="1">
      <c r="A55" s="934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747"/>
      <c r="S55" s="910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895"/>
      <c r="AC55" s="895"/>
      <c r="AD55" s="753"/>
      <c r="AE55" s="753"/>
      <c r="AF55" s="181"/>
      <c r="AG55" s="749"/>
      <c r="AH55" s="927"/>
      <c r="AJ55" s="62"/>
      <c r="AK55" s="62"/>
    </row>
    <row r="56" spans="1:37" ht="19.2" customHeight="1">
      <c r="A56" s="935"/>
      <c r="B56" s="190">
        <v>0</v>
      </c>
      <c r="C56" s="191" t="s">
        <v>1403</v>
      </c>
      <c r="D56" s="932" t="s">
        <v>1397</v>
      </c>
      <c r="E56" s="891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J56:O56" si="41">AVERAGE(M44:M55)</f>
        <v>7.333333333333333</v>
      </c>
      <c r="N56" s="103">
        <f t="shared" si="41"/>
        <v>1644.7353657341191</v>
      </c>
      <c r="O56" s="136">
        <f t="shared" si="41"/>
        <v>252.7602157896396</v>
      </c>
      <c r="P56" s="192">
        <f>M56-J56</f>
        <v>0.22222222222222232</v>
      </c>
      <c r="Q56" s="151">
        <f>N56-K56</f>
        <v>-92.597967599214144</v>
      </c>
      <c r="R56" s="193">
        <f t="shared" ref="R56:R60" si="42">O56/L56</f>
        <v>0.89752528433926826</v>
      </c>
      <c r="S56" s="910"/>
      <c r="T56" s="194"/>
      <c r="U56" s="194"/>
      <c r="V56" s="739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895"/>
      <c r="AC56" s="895"/>
      <c r="AD56" s="139">
        <f>SUM(AD44:AD55)</f>
        <v>0</v>
      </c>
      <c r="AE56" s="139">
        <f>SUM(AE44:AE55)</f>
        <v>1</v>
      </c>
      <c r="AF56" s="196">
        <f>N56-K56</f>
        <v>-92.597967599214144</v>
      </c>
      <c r="AG56" s="747">
        <f>N56/K56</f>
        <v>0.94670109309331496</v>
      </c>
      <c r="AH56" s="927"/>
    </row>
    <row r="57" spans="1:37" ht="19.2" customHeight="1">
      <c r="A57" s="922" t="s">
        <v>1404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4085</v>
      </c>
      <c r="H57" s="116">
        <f t="shared" ref="H57:H66" si="43">F57*G57</f>
        <v>113889.8</v>
      </c>
      <c r="I57" s="753"/>
      <c r="J57" s="129">
        <v>7</v>
      </c>
      <c r="K57" s="85">
        <v>1500</v>
      </c>
      <c r="L57" s="118">
        <v>214.28571428571428</v>
      </c>
      <c r="M57" s="746">
        <v>7</v>
      </c>
      <c r="N57" s="85">
        <f t="shared" ref="N57:N60" si="44">G57/W57*60</f>
        <v>1467.6646706586826</v>
      </c>
      <c r="O57" s="118">
        <f t="shared" ref="O57:O60" si="45">N57/M57</f>
        <v>209.66638152266893</v>
      </c>
      <c r="P57" s="197">
        <f t="shared" ref="P57:P60" si="46">M57-J57</f>
        <v>0</v>
      </c>
      <c r="Q57" s="79">
        <f t="shared" ref="Q57:Q60" si="47">O57-L57</f>
        <v>-4.6193327630453496</v>
      </c>
      <c r="R57" s="744">
        <f t="shared" si="42"/>
        <v>0.97844311377245508</v>
      </c>
      <c r="S57" s="910">
        <f>R69</f>
        <v>0.97477143936190958</v>
      </c>
      <c r="T57" s="198">
        <v>0.125</v>
      </c>
      <c r="U57" s="198">
        <v>0.24097222222222223</v>
      </c>
      <c r="V57" s="743">
        <v>5</v>
      </c>
      <c r="W57" s="740">
        <f>(U57-T57)*24*60</f>
        <v>167</v>
      </c>
      <c r="X57" s="83"/>
      <c r="Y57" s="83"/>
      <c r="Z57" s="84"/>
      <c r="AA57" s="84"/>
      <c r="AB57" s="895"/>
      <c r="AC57" s="895"/>
      <c r="AD57" s="753"/>
      <c r="AE57" s="753"/>
      <c r="AF57" s="78">
        <f t="shared" si="6"/>
        <v>-32.335329341317447</v>
      </c>
      <c r="AG57" s="748">
        <f t="shared" si="7"/>
        <v>0.97844311377245508</v>
      </c>
      <c r="AH57" s="909">
        <f>AG69</f>
        <v>0.97526432855120548</v>
      </c>
    </row>
    <row r="58" spans="1:37" ht="19.2" customHeight="1">
      <c r="A58" s="923"/>
      <c r="B58" s="156" t="s">
        <v>163</v>
      </c>
      <c r="C58" s="753"/>
      <c r="D58" s="71" t="s">
        <v>119</v>
      </c>
      <c r="E58" s="72"/>
      <c r="F58" s="73">
        <v>28</v>
      </c>
      <c r="G58" s="74">
        <v>3718</v>
      </c>
      <c r="H58" s="75">
        <f t="shared" si="43"/>
        <v>104104</v>
      </c>
      <c r="I58" s="743"/>
      <c r="J58" s="76">
        <v>7</v>
      </c>
      <c r="K58" s="74">
        <v>1500</v>
      </c>
      <c r="L58" s="118">
        <v>214.28571428571428</v>
      </c>
      <c r="M58" s="741">
        <v>7</v>
      </c>
      <c r="N58" s="74">
        <f t="shared" si="44"/>
        <v>1477.3509933774833</v>
      </c>
      <c r="O58" s="77">
        <f t="shared" si="45"/>
        <v>211.05014191106903</v>
      </c>
      <c r="P58" s="197">
        <f t="shared" si="46"/>
        <v>0</v>
      </c>
      <c r="Q58" s="79">
        <f t="shared" si="47"/>
        <v>-3.2355723746452441</v>
      </c>
      <c r="R58" s="744">
        <f t="shared" si="42"/>
        <v>0.98490066225165551</v>
      </c>
      <c r="S58" s="910"/>
      <c r="T58" s="198">
        <v>0.24791666666666667</v>
      </c>
      <c r="U58" s="198">
        <v>0.3527777777777778</v>
      </c>
      <c r="V58" s="743">
        <v>10</v>
      </c>
      <c r="W58" s="740">
        <f>(U58-T58)*24*60</f>
        <v>151.00000000000003</v>
      </c>
      <c r="X58" s="83"/>
      <c r="Y58" s="83"/>
      <c r="Z58" s="84"/>
      <c r="AA58" s="84"/>
      <c r="AB58" s="928"/>
      <c r="AC58" s="929"/>
      <c r="AD58" s="753"/>
      <c r="AE58" s="753"/>
      <c r="AF58" s="78">
        <f t="shared" si="6"/>
        <v>-22.649006622516708</v>
      </c>
      <c r="AG58" s="744">
        <f t="shared" si="7"/>
        <v>0.98490066225165551</v>
      </c>
      <c r="AH58" s="910"/>
    </row>
    <row r="59" spans="1:37" ht="19.2" customHeight="1">
      <c r="A59" s="923"/>
      <c r="B59" s="156" t="s">
        <v>166</v>
      </c>
      <c r="C59" s="753"/>
      <c r="D59" s="71" t="s">
        <v>117</v>
      </c>
      <c r="E59" s="72"/>
      <c r="F59" s="73">
        <v>10.09</v>
      </c>
      <c r="G59" s="74">
        <v>5526.84</v>
      </c>
      <c r="H59" s="75">
        <f t="shared" si="43"/>
        <v>55765.815600000002</v>
      </c>
      <c r="I59" s="743"/>
      <c r="J59" s="76">
        <v>6</v>
      </c>
      <c r="K59" s="74">
        <v>1500</v>
      </c>
      <c r="L59" s="118">
        <v>250</v>
      </c>
      <c r="M59" s="741">
        <v>6</v>
      </c>
      <c r="N59" s="74">
        <f t="shared" si="44"/>
        <v>1454.4315789473685</v>
      </c>
      <c r="O59" s="77">
        <f t="shared" si="45"/>
        <v>242.40526315789475</v>
      </c>
      <c r="P59" s="197">
        <f t="shared" si="46"/>
        <v>0</v>
      </c>
      <c r="Q59" s="79">
        <f t="shared" si="47"/>
        <v>-7.5947368421052488</v>
      </c>
      <c r="R59" s="744">
        <f t="shared" si="42"/>
        <v>0.96962105263157905</v>
      </c>
      <c r="S59" s="910"/>
      <c r="T59" s="198">
        <v>0.37013888888888891</v>
      </c>
      <c r="U59" s="198">
        <v>0.52847222222222223</v>
      </c>
      <c r="V59" s="153">
        <v>25</v>
      </c>
      <c r="W59" s="740">
        <f t="shared" ref="W59:W69" si="48">(U59-T59)*24*60</f>
        <v>228</v>
      </c>
      <c r="X59" s="83">
        <v>0.35694444444444445</v>
      </c>
      <c r="Y59" s="83">
        <v>0.36944444444444446</v>
      </c>
      <c r="Z59" s="84"/>
      <c r="AA59" s="84"/>
      <c r="AB59" s="895"/>
      <c r="AC59" s="895"/>
      <c r="AD59" s="753">
        <v>1</v>
      </c>
      <c r="AE59" s="753"/>
      <c r="AF59" s="78">
        <f t="shared" si="6"/>
        <v>-45.568421052631493</v>
      </c>
      <c r="AG59" s="744">
        <f t="shared" si="7"/>
        <v>0.96962105263157905</v>
      </c>
      <c r="AH59" s="910"/>
    </row>
    <row r="60" spans="1:37" ht="19.2" customHeight="1">
      <c r="A60" s="923"/>
      <c r="B60" s="156" t="s">
        <v>166</v>
      </c>
      <c r="C60" s="753"/>
      <c r="D60" s="71" t="s">
        <v>117</v>
      </c>
      <c r="E60" s="72"/>
      <c r="F60" s="73">
        <v>10.09</v>
      </c>
      <c r="G60" s="74">
        <v>4187</v>
      </c>
      <c r="H60" s="75">
        <f t="shared" si="43"/>
        <v>42246.83</v>
      </c>
      <c r="I60" s="743"/>
      <c r="J60" s="76">
        <v>6</v>
      </c>
      <c r="K60" s="74">
        <v>1500</v>
      </c>
      <c r="L60" s="118">
        <v>250</v>
      </c>
      <c r="M60" s="741">
        <v>6</v>
      </c>
      <c r="N60" s="74">
        <f t="shared" si="44"/>
        <v>1452.1387283236993</v>
      </c>
      <c r="O60" s="77">
        <f t="shared" si="45"/>
        <v>242.02312138728323</v>
      </c>
      <c r="P60" s="197">
        <f t="shared" si="46"/>
        <v>0</v>
      </c>
      <c r="Q60" s="79">
        <f t="shared" si="47"/>
        <v>-7.9768786127167743</v>
      </c>
      <c r="R60" s="744">
        <f t="shared" si="42"/>
        <v>0.96809248554913285</v>
      </c>
      <c r="S60" s="910"/>
      <c r="T60" s="198">
        <v>0.56805555555555554</v>
      </c>
      <c r="U60" s="198">
        <v>0.68819444444444444</v>
      </c>
      <c r="V60" s="153">
        <v>4</v>
      </c>
      <c r="W60" s="740">
        <f t="shared" si="48"/>
        <v>173.00000000000003</v>
      </c>
      <c r="X60" s="83"/>
      <c r="Y60" s="83"/>
      <c r="Z60" s="84"/>
      <c r="AA60" s="84"/>
      <c r="AB60" s="895"/>
      <c r="AC60" s="895"/>
      <c r="AD60" s="753"/>
      <c r="AE60" s="753"/>
      <c r="AF60" s="78">
        <f t="shared" si="6"/>
        <v>-47.861271676300703</v>
      </c>
      <c r="AG60" s="748">
        <f t="shared" si="7"/>
        <v>0.96809248554913285</v>
      </c>
      <c r="AH60" s="910"/>
    </row>
    <row r="61" spans="1:37" ht="19.2" customHeight="1">
      <c r="A61" s="923"/>
      <c r="B61" s="156">
        <v>0</v>
      </c>
      <c r="C61" s="753"/>
      <c r="D61" s="71"/>
      <c r="E61" s="72"/>
      <c r="F61" s="73" t="s">
        <v>161</v>
      </c>
      <c r="G61" s="74"/>
      <c r="H61" s="75">
        <f t="shared" si="43"/>
        <v>0</v>
      </c>
      <c r="I61" s="743"/>
      <c r="J61" s="76"/>
      <c r="K61" s="74"/>
      <c r="L61" s="118"/>
      <c r="M61" s="741"/>
      <c r="N61" s="74"/>
      <c r="O61" s="77"/>
      <c r="P61" s="197"/>
      <c r="Q61" s="79"/>
      <c r="R61" s="744"/>
      <c r="S61" s="910"/>
      <c r="T61" s="198"/>
      <c r="U61" s="198"/>
      <c r="V61" s="153"/>
      <c r="W61" s="740">
        <f t="shared" si="48"/>
        <v>0</v>
      </c>
      <c r="X61" s="83"/>
      <c r="Y61" s="83"/>
      <c r="Z61" s="84"/>
      <c r="AA61" s="84"/>
      <c r="AB61" s="895"/>
      <c r="AC61" s="895"/>
      <c r="AD61" s="753"/>
      <c r="AE61" s="753"/>
      <c r="AF61" s="78">
        <f t="shared" si="6"/>
        <v>0</v>
      </c>
      <c r="AG61" s="744" t="e">
        <f t="shared" si="7"/>
        <v>#DIV/0!</v>
      </c>
      <c r="AH61" s="910"/>
    </row>
    <row r="62" spans="1:37" ht="19.2" customHeight="1">
      <c r="A62" s="923"/>
      <c r="B62" s="156">
        <v>0</v>
      </c>
      <c r="C62" s="753"/>
      <c r="D62" s="71"/>
      <c r="E62" s="72"/>
      <c r="F62" s="73" t="s">
        <v>161</v>
      </c>
      <c r="G62" s="145"/>
      <c r="H62" s="75">
        <f t="shared" si="43"/>
        <v>0</v>
      </c>
      <c r="I62" s="743"/>
      <c r="J62" s="76"/>
      <c r="K62" s="74"/>
      <c r="L62" s="118"/>
      <c r="M62" s="92"/>
      <c r="N62" s="74"/>
      <c r="O62" s="77"/>
      <c r="P62" s="197"/>
      <c r="Q62" s="79"/>
      <c r="R62" s="744"/>
      <c r="S62" s="910"/>
      <c r="T62" s="199"/>
      <c r="U62" s="199"/>
      <c r="V62" s="153"/>
      <c r="W62" s="740">
        <f t="shared" si="48"/>
        <v>0</v>
      </c>
      <c r="X62" s="83"/>
      <c r="Y62" s="83"/>
      <c r="Z62" s="84"/>
      <c r="AA62" s="84"/>
      <c r="AB62" s="895"/>
      <c r="AC62" s="895"/>
      <c r="AD62" s="753"/>
      <c r="AE62" s="753"/>
      <c r="AF62" s="78">
        <f t="shared" si="6"/>
        <v>0</v>
      </c>
      <c r="AG62" s="744" t="e">
        <f t="shared" si="7"/>
        <v>#DIV/0!</v>
      </c>
      <c r="AH62" s="910"/>
    </row>
    <row r="63" spans="1:37" ht="19.2" customHeight="1">
      <c r="A63" s="923"/>
      <c r="B63" s="156">
        <v>0</v>
      </c>
      <c r="C63" s="753"/>
      <c r="D63" s="71"/>
      <c r="E63" s="72"/>
      <c r="F63" s="73" t="s">
        <v>161</v>
      </c>
      <c r="G63" s="145"/>
      <c r="H63" s="75">
        <f t="shared" si="43"/>
        <v>0</v>
      </c>
      <c r="I63" s="743"/>
      <c r="J63" s="76"/>
      <c r="K63" s="74"/>
      <c r="L63" s="118"/>
      <c r="M63" s="92" t="s">
        <v>15</v>
      </c>
      <c r="N63" s="74"/>
      <c r="O63" s="77"/>
      <c r="P63" s="197"/>
      <c r="Q63" s="79"/>
      <c r="R63" s="744"/>
      <c r="S63" s="910"/>
      <c r="T63" s="199"/>
      <c r="U63" s="199"/>
      <c r="V63" s="153"/>
      <c r="W63" s="740">
        <f t="shared" si="48"/>
        <v>0</v>
      </c>
      <c r="X63" s="83"/>
      <c r="Y63" s="83"/>
      <c r="Z63" s="84"/>
      <c r="AA63" s="84"/>
      <c r="AB63" s="895"/>
      <c r="AC63" s="895"/>
      <c r="AD63" s="753"/>
      <c r="AE63" s="753"/>
      <c r="AF63" s="78">
        <f t="shared" si="6"/>
        <v>0</v>
      </c>
      <c r="AG63" s="748" t="e">
        <f t="shared" si="7"/>
        <v>#DIV/0!</v>
      </c>
      <c r="AH63" s="910"/>
    </row>
    <row r="64" spans="1:37" ht="19.2" customHeight="1">
      <c r="A64" s="924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743"/>
      <c r="J64" s="202"/>
      <c r="K64" s="91"/>
      <c r="L64" s="118"/>
      <c r="M64" s="92"/>
      <c r="N64" s="74"/>
      <c r="O64" s="77"/>
      <c r="P64" s="197"/>
      <c r="Q64" s="79"/>
      <c r="R64" s="744"/>
      <c r="S64" s="910"/>
      <c r="T64" s="199"/>
      <c r="U64" s="199"/>
      <c r="V64" s="153"/>
      <c r="W64" s="740">
        <f t="shared" si="48"/>
        <v>0</v>
      </c>
      <c r="X64" s="743"/>
      <c r="Y64" s="743"/>
      <c r="Z64" s="84"/>
      <c r="AA64" s="84"/>
      <c r="AB64" s="895"/>
      <c r="AC64" s="895"/>
      <c r="AD64" s="753"/>
      <c r="AE64" s="753"/>
      <c r="AF64" s="78">
        <f t="shared" si="6"/>
        <v>0</v>
      </c>
      <c r="AG64" s="744" t="e">
        <f t="shared" si="7"/>
        <v>#DIV/0!</v>
      </c>
      <c r="AH64" s="910"/>
    </row>
    <row r="65" spans="1:37" ht="19.2" customHeight="1">
      <c r="A65" s="924"/>
      <c r="B65" s="127">
        <v>0</v>
      </c>
      <c r="C65" s="750"/>
      <c r="D65" s="71"/>
      <c r="E65" s="72"/>
      <c r="F65" s="73" t="s">
        <v>161</v>
      </c>
      <c r="G65" s="145"/>
      <c r="H65" s="75">
        <f t="shared" si="43"/>
        <v>0</v>
      </c>
      <c r="I65" s="743"/>
      <c r="J65" s="202"/>
      <c r="K65" s="91"/>
      <c r="L65" s="118"/>
      <c r="M65" s="92"/>
      <c r="N65" s="91"/>
      <c r="O65" s="108"/>
      <c r="P65" s="78"/>
      <c r="Q65" s="79"/>
      <c r="R65" s="744"/>
      <c r="S65" s="910"/>
      <c r="T65" s="199"/>
      <c r="U65" s="199"/>
      <c r="V65" s="153"/>
      <c r="W65" s="740">
        <f t="shared" si="48"/>
        <v>0</v>
      </c>
      <c r="X65" s="743"/>
      <c r="Y65" s="743"/>
      <c r="Z65" s="84"/>
      <c r="AA65" s="84"/>
      <c r="AB65" s="895"/>
      <c r="AC65" s="895"/>
      <c r="AD65" s="753"/>
      <c r="AE65" s="753"/>
      <c r="AF65" s="78">
        <f t="shared" si="6"/>
        <v>0</v>
      </c>
      <c r="AG65" s="744" t="e">
        <f t="shared" si="7"/>
        <v>#DIV/0!</v>
      </c>
      <c r="AH65" s="910"/>
    </row>
    <row r="66" spans="1:37" ht="19.2" customHeight="1">
      <c r="A66" s="924"/>
      <c r="B66" s="127">
        <v>0</v>
      </c>
      <c r="C66" s="750"/>
      <c r="D66" s="71"/>
      <c r="E66" s="72"/>
      <c r="F66" s="73" t="s">
        <v>161</v>
      </c>
      <c r="G66" s="145"/>
      <c r="H66" s="75">
        <f t="shared" si="43"/>
        <v>0</v>
      </c>
      <c r="I66" s="743"/>
      <c r="J66" s="202"/>
      <c r="K66" s="91"/>
      <c r="L66" s="118"/>
      <c r="M66" s="92"/>
      <c r="N66" s="91"/>
      <c r="O66" s="108"/>
      <c r="P66" s="78"/>
      <c r="Q66" s="79"/>
      <c r="R66" s="744"/>
      <c r="S66" s="910"/>
      <c r="T66" s="199"/>
      <c r="U66" s="199"/>
      <c r="V66" s="153"/>
      <c r="W66" s="740">
        <f t="shared" si="48"/>
        <v>0</v>
      </c>
      <c r="X66" s="743"/>
      <c r="Y66" s="743"/>
      <c r="Z66" s="84"/>
      <c r="AA66" s="84"/>
      <c r="AB66" s="895"/>
      <c r="AC66" s="895"/>
      <c r="AD66" s="753"/>
      <c r="AE66" s="753"/>
      <c r="AF66" s="78">
        <f t="shared" si="6"/>
        <v>0</v>
      </c>
      <c r="AG66" s="748" t="e">
        <f t="shared" si="7"/>
        <v>#DIV/0!</v>
      </c>
      <c r="AH66" s="910"/>
    </row>
    <row r="67" spans="1:37" ht="19.2" customHeight="1">
      <c r="A67" s="924"/>
      <c r="B67" s="127">
        <v>0</v>
      </c>
      <c r="C67" s="750"/>
      <c r="D67" s="71"/>
      <c r="E67" s="72"/>
      <c r="F67" s="73" t="s">
        <v>161</v>
      </c>
      <c r="G67" s="145"/>
      <c r="H67" s="75">
        <f>F67*G67</f>
        <v>0</v>
      </c>
      <c r="I67" s="743"/>
      <c r="J67" s="202"/>
      <c r="K67" s="91"/>
      <c r="L67" s="118"/>
      <c r="M67" s="92"/>
      <c r="N67" s="91"/>
      <c r="O67" s="108"/>
      <c r="P67" s="78"/>
      <c r="Q67" s="79"/>
      <c r="R67" s="744"/>
      <c r="S67" s="910"/>
      <c r="T67" s="199"/>
      <c r="U67" s="199"/>
      <c r="V67" s="153"/>
      <c r="W67" s="740">
        <f t="shared" si="48"/>
        <v>0</v>
      </c>
      <c r="X67" s="743"/>
      <c r="Y67" s="743"/>
      <c r="Z67" s="84"/>
      <c r="AA67" s="84"/>
      <c r="AB67" s="895"/>
      <c r="AC67" s="895"/>
      <c r="AD67" s="753"/>
      <c r="AE67" s="753"/>
      <c r="AF67" s="78">
        <f t="shared" si="6"/>
        <v>0</v>
      </c>
      <c r="AG67" s="744" t="e">
        <f t="shared" si="7"/>
        <v>#DIV/0!</v>
      </c>
      <c r="AH67" s="910"/>
    </row>
    <row r="68" spans="1:37" ht="19.2" customHeight="1">
      <c r="A68" s="924"/>
      <c r="B68" s="743">
        <v>0</v>
      </c>
      <c r="C68" s="750"/>
      <c r="D68" s="71"/>
      <c r="E68" s="72"/>
      <c r="F68" s="174" t="s">
        <v>161</v>
      </c>
      <c r="G68" s="145"/>
      <c r="H68" s="75">
        <f>F68*G68</f>
        <v>0</v>
      </c>
      <c r="I68" s="743"/>
      <c r="J68" s="202"/>
      <c r="K68" s="91"/>
      <c r="L68" s="118"/>
      <c r="M68" s="92"/>
      <c r="N68" s="91"/>
      <c r="O68" s="108"/>
      <c r="P68" s="78"/>
      <c r="Q68" s="79"/>
      <c r="R68" s="744"/>
      <c r="S68" s="910"/>
      <c r="T68" s="199"/>
      <c r="U68" s="199"/>
      <c r="V68" s="153"/>
      <c r="W68" s="740">
        <f t="shared" si="48"/>
        <v>0</v>
      </c>
      <c r="X68" s="743"/>
      <c r="Y68" s="743"/>
      <c r="Z68" s="84"/>
      <c r="AA68" s="84"/>
      <c r="AB68" s="895"/>
      <c r="AC68" s="895"/>
      <c r="AD68" s="753"/>
      <c r="AE68" s="753"/>
      <c r="AF68" s="78"/>
      <c r="AG68" s="744"/>
      <c r="AH68" s="910"/>
    </row>
    <row r="69" spans="1:37" ht="19.2" customHeight="1">
      <c r="A69" s="924"/>
      <c r="B69" s="203">
        <v>0</v>
      </c>
      <c r="C69" s="204" t="s">
        <v>1405</v>
      </c>
      <c r="D69" s="891" t="s">
        <v>1397</v>
      </c>
      <c r="E69" s="891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J69:O69" si="49">AVERAGE(M57:M68)</f>
        <v>6.5</v>
      </c>
      <c r="N69" s="99">
        <f t="shared" si="49"/>
        <v>1462.8964928268083</v>
      </c>
      <c r="O69" s="102">
        <f t="shared" si="49"/>
        <v>226.28622699472899</v>
      </c>
      <c r="P69" s="78">
        <f>M69-J69</f>
        <v>0</v>
      </c>
      <c r="Q69" s="79">
        <f>N69-K69</f>
        <v>-37.103507173191701</v>
      </c>
      <c r="R69" s="209">
        <f t="shared" ref="R69:R76" si="50">O69/L69</f>
        <v>0.97477143936190958</v>
      </c>
      <c r="S69" s="910"/>
      <c r="T69" s="210"/>
      <c r="U69" s="210"/>
      <c r="V69" s="74"/>
      <c r="W69" s="740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895"/>
      <c r="AC69" s="895"/>
      <c r="AD69" s="139">
        <f>SUM(AD57:AD68)</f>
        <v>1</v>
      </c>
      <c r="AE69" s="139">
        <f>SUM(AE57:AE68)</f>
        <v>0</v>
      </c>
      <c r="AF69" s="78">
        <f t="shared" si="6"/>
        <v>-37.103507173191701</v>
      </c>
      <c r="AG69" s="744">
        <f t="shared" si="7"/>
        <v>0.97526432855120548</v>
      </c>
      <c r="AH69" s="910"/>
    </row>
    <row r="70" spans="1:37" ht="19.2" customHeight="1">
      <c r="A70" s="925" t="s">
        <v>1406</v>
      </c>
      <c r="B70" s="743" t="s">
        <v>166</v>
      </c>
      <c r="C70" s="127"/>
      <c r="D70" s="71" t="s">
        <v>120</v>
      </c>
      <c r="E70" s="72"/>
      <c r="F70" s="73">
        <v>54.09</v>
      </c>
      <c r="G70" s="85">
        <v>499.40000000000003</v>
      </c>
      <c r="H70" s="75">
        <f>F70*G70</f>
        <v>27012.546000000002</v>
      </c>
      <c r="I70" s="743"/>
      <c r="J70" s="76">
        <v>16</v>
      </c>
      <c r="K70" s="74">
        <v>1500</v>
      </c>
      <c r="L70" s="77">
        <v>93.75</v>
      </c>
      <c r="M70" s="741">
        <v>16</v>
      </c>
      <c r="N70" s="74">
        <f t="shared" ref="N70:N76" si="51">G70/W70*60</f>
        <v>1302.7826086956522</v>
      </c>
      <c r="O70" s="77">
        <f t="shared" ref="O70:O76" si="52">N70/M70</f>
        <v>81.423913043478265</v>
      </c>
      <c r="P70" s="78">
        <f t="shared" ref="P70:P76" si="53">M70-J70</f>
        <v>0</v>
      </c>
      <c r="Q70" s="79">
        <f t="shared" ref="Q70:Q76" si="54">O70-L70</f>
        <v>-12.326086956521735</v>
      </c>
      <c r="R70" s="744">
        <f t="shared" si="50"/>
        <v>0.86852173913043484</v>
      </c>
      <c r="S70" s="910">
        <f>R82</f>
        <v>0.90064873209594254</v>
      </c>
      <c r="T70" s="198">
        <v>0.25</v>
      </c>
      <c r="U70" s="198">
        <v>0.26597222222222222</v>
      </c>
      <c r="V70" s="743">
        <v>5</v>
      </c>
      <c r="W70" s="740">
        <f>(U70-T70)*24*60</f>
        <v>23</v>
      </c>
      <c r="X70" s="743"/>
      <c r="Y70" s="743"/>
      <c r="Z70" s="84"/>
      <c r="AA70" s="84"/>
      <c r="AB70" s="895"/>
      <c r="AC70" s="895"/>
      <c r="AD70" s="753"/>
      <c r="AE70" s="753"/>
      <c r="AF70" s="78">
        <f t="shared" si="6"/>
        <v>-197.21739130434776</v>
      </c>
      <c r="AG70" s="744">
        <f t="shared" si="7"/>
        <v>0.86852173913043484</v>
      </c>
      <c r="AH70" s="910">
        <f>AG82</f>
        <v>0.89990339773056305</v>
      </c>
      <c r="AJ70" s="62" t="str">
        <f>A70</f>
        <v>四度三組
(ET-55)</v>
      </c>
      <c r="AK70" s="404">
        <f>AVERAGE(AK71:AK81)</f>
        <v>6.3333333333333526</v>
      </c>
    </row>
    <row r="71" spans="1:37" ht="19.2" customHeight="1">
      <c r="A71" s="925"/>
      <c r="B71" s="743" t="s">
        <v>167</v>
      </c>
      <c r="C71" s="70"/>
      <c r="D71" s="211" t="s">
        <v>128</v>
      </c>
      <c r="E71" s="72"/>
      <c r="F71" s="73">
        <v>69.260000000000005</v>
      </c>
      <c r="G71" s="74">
        <v>1269.5999999999999</v>
      </c>
      <c r="H71" s="75">
        <f>F71*G71</f>
        <v>87932.495999999999</v>
      </c>
      <c r="I71" s="743"/>
      <c r="J71" s="76">
        <v>20</v>
      </c>
      <c r="K71" s="212">
        <v>1385</v>
      </c>
      <c r="L71" s="77">
        <v>69.25</v>
      </c>
      <c r="M71" s="746">
        <v>20</v>
      </c>
      <c r="N71" s="74">
        <f t="shared" si="51"/>
        <v>1248.786885245901</v>
      </c>
      <c r="O71" s="77">
        <f t="shared" si="52"/>
        <v>62.439344262295052</v>
      </c>
      <c r="P71" s="78">
        <f t="shared" si="53"/>
        <v>0</v>
      </c>
      <c r="Q71" s="79">
        <f t="shared" si="54"/>
        <v>-6.8106557377049484</v>
      </c>
      <c r="R71" s="744">
        <f t="shared" si="50"/>
        <v>0.90165118068296102</v>
      </c>
      <c r="S71" s="910"/>
      <c r="T71" s="198">
        <v>0.27083333333333331</v>
      </c>
      <c r="U71" s="198">
        <v>0.31319444444444444</v>
      </c>
      <c r="V71" s="743">
        <v>7</v>
      </c>
      <c r="W71" s="740">
        <f t="shared" ref="W71:W81" si="55">(U71-T71)*24*60</f>
        <v>61.000000000000021</v>
      </c>
      <c r="X71" s="83"/>
      <c r="Y71" s="83"/>
      <c r="Z71" s="84"/>
      <c r="AA71" s="84"/>
      <c r="AB71" s="895"/>
      <c r="AC71" s="895"/>
      <c r="AD71" s="753"/>
      <c r="AE71" s="753"/>
      <c r="AF71" s="78">
        <f>N71-K71</f>
        <v>-136.21311475409902</v>
      </c>
      <c r="AG71" s="744">
        <f>N71/K71</f>
        <v>0.90165118068296102</v>
      </c>
      <c r="AH71" s="910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925"/>
      <c r="B72" s="743" t="s">
        <v>167</v>
      </c>
      <c r="C72" s="94"/>
      <c r="D72" s="211" t="s">
        <v>121</v>
      </c>
      <c r="E72" s="72"/>
      <c r="F72" s="73">
        <v>77.34</v>
      </c>
      <c r="G72" s="74">
        <v>1618.5</v>
      </c>
      <c r="H72" s="75">
        <f t="shared" ref="H72:H76" si="57">F72*G72</f>
        <v>125174.79000000001</v>
      </c>
      <c r="I72" s="743"/>
      <c r="J72" s="129">
        <v>18</v>
      </c>
      <c r="K72" s="85">
        <v>1440</v>
      </c>
      <c r="L72" s="118">
        <v>80</v>
      </c>
      <c r="M72" s="741">
        <v>18</v>
      </c>
      <c r="N72" s="74">
        <f t="shared" si="51"/>
        <v>1348.7500000000002</v>
      </c>
      <c r="O72" s="77">
        <f t="shared" si="52"/>
        <v>74.930555555555571</v>
      </c>
      <c r="P72" s="78">
        <f t="shared" si="53"/>
        <v>0</v>
      </c>
      <c r="Q72" s="79">
        <f t="shared" si="54"/>
        <v>-5.0694444444444287</v>
      </c>
      <c r="R72" s="744">
        <f t="shared" si="50"/>
        <v>0.93663194444444464</v>
      </c>
      <c r="S72" s="910"/>
      <c r="T72" s="198">
        <v>0.31736111111111109</v>
      </c>
      <c r="U72" s="198">
        <v>0.36736111111111108</v>
      </c>
      <c r="V72" s="743">
        <v>6</v>
      </c>
      <c r="W72" s="740">
        <f t="shared" si="55"/>
        <v>71.999999999999986</v>
      </c>
      <c r="X72" s="83"/>
      <c r="Y72" s="83"/>
      <c r="Z72" s="84"/>
      <c r="AA72" s="84"/>
      <c r="AB72" s="895"/>
      <c r="AC72" s="895"/>
      <c r="AD72" s="753"/>
      <c r="AE72" s="753"/>
      <c r="AF72" s="78">
        <f>N72-K72</f>
        <v>-91.249999999999773</v>
      </c>
      <c r="AG72" s="744">
        <f>N72/K72</f>
        <v>0.93663194444444464</v>
      </c>
      <c r="AH72" s="910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925"/>
      <c r="B73" s="743" t="s">
        <v>167</v>
      </c>
      <c r="C73" s="213"/>
      <c r="D73" s="214" t="s">
        <v>122</v>
      </c>
      <c r="E73" s="215"/>
      <c r="F73" s="73">
        <v>53.36</v>
      </c>
      <c r="G73" s="74">
        <v>3600.35</v>
      </c>
      <c r="H73" s="75">
        <f t="shared" si="57"/>
        <v>192114.67600000001</v>
      </c>
      <c r="I73" s="753"/>
      <c r="J73" s="216">
        <v>19</v>
      </c>
      <c r="K73" s="217">
        <v>1636</v>
      </c>
      <c r="L73" s="118">
        <v>86.10526315789474</v>
      </c>
      <c r="M73" s="741">
        <v>19</v>
      </c>
      <c r="N73" s="74">
        <f t="shared" si="51"/>
        <v>1402.7337662337661</v>
      </c>
      <c r="O73" s="77">
        <f t="shared" si="52"/>
        <v>73.828092959671906</v>
      </c>
      <c r="P73" s="78">
        <f t="shared" si="53"/>
        <v>0</v>
      </c>
      <c r="Q73" s="79">
        <f t="shared" si="54"/>
        <v>-12.277170198222834</v>
      </c>
      <c r="R73" s="744">
        <f t="shared" si="50"/>
        <v>0.85741672752675191</v>
      </c>
      <c r="S73" s="910"/>
      <c r="T73" s="198">
        <v>0.38263888888888886</v>
      </c>
      <c r="U73" s="198">
        <v>0.48958333333333331</v>
      </c>
      <c r="V73" s="743">
        <v>22</v>
      </c>
      <c r="W73" s="740">
        <f t="shared" si="55"/>
        <v>154</v>
      </c>
      <c r="X73" s="218">
        <v>0.37152777777777773</v>
      </c>
      <c r="Y73" s="218">
        <v>0.38194444444444442</v>
      </c>
      <c r="Z73" s="159"/>
      <c r="AA73" s="159"/>
      <c r="AB73" s="895"/>
      <c r="AC73" s="895"/>
      <c r="AD73" s="753"/>
      <c r="AE73" s="753"/>
      <c r="AF73" s="78">
        <f>N73-K73</f>
        <v>-233.26623376623388</v>
      </c>
      <c r="AG73" s="744">
        <f>N73/K73</f>
        <v>0.85741672752675191</v>
      </c>
      <c r="AH73" s="910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925"/>
      <c r="B74" s="743" t="s">
        <v>167</v>
      </c>
      <c r="C74" s="213"/>
      <c r="D74" s="214" t="s">
        <v>124</v>
      </c>
      <c r="E74" s="215"/>
      <c r="F74" s="73">
        <v>47.51</v>
      </c>
      <c r="G74" s="212">
        <v>2412</v>
      </c>
      <c r="H74" s="75">
        <f t="shared" si="57"/>
        <v>114594.12</v>
      </c>
      <c r="I74" s="743"/>
      <c r="J74" s="76">
        <v>17</v>
      </c>
      <c r="K74" s="74">
        <v>1440</v>
      </c>
      <c r="L74" s="77">
        <v>84.705882352941174</v>
      </c>
      <c r="M74" s="741">
        <v>17</v>
      </c>
      <c r="N74" s="74">
        <f t="shared" si="51"/>
        <v>1340.0000000000007</v>
      </c>
      <c r="O74" s="77">
        <f t="shared" si="52"/>
        <v>78.823529411764753</v>
      </c>
      <c r="P74" s="78">
        <f t="shared" si="53"/>
        <v>0</v>
      </c>
      <c r="Q74" s="79">
        <f t="shared" si="54"/>
        <v>-5.8823529411764213</v>
      </c>
      <c r="R74" s="744">
        <f t="shared" si="50"/>
        <v>0.93055555555555614</v>
      </c>
      <c r="S74" s="910"/>
      <c r="T74" s="198">
        <v>0.52986111111111101</v>
      </c>
      <c r="U74" s="198">
        <v>0.60486111111111096</v>
      </c>
      <c r="V74" s="743">
        <v>5</v>
      </c>
      <c r="W74" s="740">
        <f t="shared" si="55"/>
        <v>107.99999999999994</v>
      </c>
      <c r="X74" s="218"/>
      <c r="Y74" s="218"/>
      <c r="Z74" s="159"/>
      <c r="AA74" s="159"/>
      <c r="AB74" s="895"/>
      <c r="AC74" s="895"/>
      <c r="AD74" s="753"/>
      <c r="AE74" s="753"/>
      <c r="AF74" s="78">
        <f t="shared" ref="AF74:AF80" si="59">N74-K74</f>
        <v>-99.999999999999318</v>
      </c>
      <c r="AG74" s="744">
        <f t="shared" ref="AG74:AG80" si="60">N74/K74</f>
        <v>0.93055555555555602</v>
      </c>
      <c r="AH74" s="910"/>
      <c r="AJ74" s="405">
        <f t="shared" si="56"/>
        <v>5</v>
      </c>
      <c r="AK74" s="406">
        <f t="shared" si="58"/>
        <v>5</v>
      </c>
    </row>
    <row r="75" spans="1:37" ht="19.2" customHeight="1">
      <c r="A75" s="925"/>
      <c r="B75" s="743" t="s">
        <v>167</v>
      </c>
      <c r="C75" s="94"/>
      <c r="D75" s="214" t="s">
        <v>125</v>
      </c>
      <c r="E75" s="215"/>
      <c r="F75" s="73">
        <v>53.76</v>
      </c>
      <c r="G75" s="212">
        <v>2741</v>
      </c>
      <c r="H75" s="75">
        <f t="shared" si="57"/>
        <v>147356.16</v>
      </c>
      <c r="I75" s="743"/>
      <c r="J75" s="129">
        <v>16</v>
      </c>
      <c r="K75" s="85">
        <v>1440</v>
      </c>
      <c r="L75" s="118">
        <v>90</v>
      </c>
      <c r="M75" s="741">
        <v>16</v>
      </c>
      <c r="N75" s="74">
        <f t="shared" si="51"/>
        <v>1337.073170731707</v>
      </c>
      <c r="O75" s="77">
        <f t="shared" si="52"/>
        <v>83.567073170731689</v>
      </c>
      <c r="P75" s="78">
        <f t="shared" si="53"/>
        <v>0</v>
      </c>
      <c r="Q75" s="79">
        <f t="shared" si="54"/>
        <v>-6.4329268292683111</v>
      </c>
      <c r="R75" s="744">
        <f t="shared" si="50"/>
        <v>0.92852303523035207</v>
      </c>
      <c r="S75" s="910"/>
      <c r="T75" s="198">
        <v>0.62013888888888868</v>
      </c>
      <c r="U75" s="198">
        <v>0.70555555555555538</v>
      </c>
      <c r="V75" s="743">
        <v>22</v>
      </c>
      <c r="W75" s="740">
        <f t="shared" si="55"/>
        <v>123.00000000000004</v>
      </c>
      <c r="X75" s="218">
        <v>0.60972222222222217</v>
      </c>
      <c r="Y75" s="218">
        <v>0.61944444444444446</v>
      </c>
      <c r="Z75" s="159"/>
      <c r="AA75" s="159"/>
      <c r="AB75" s="895"/>
      <c r="AC75" s="895"/>
      <c r="AD75" s="753">
        <v>1</v>
      </c>
      <c r="AE75" s="753"/>
      <c r="AF75" s="78">
        <f t="shared" si="59"/>
        <v>-102.92682926829298</v>
      </c>
      <c r="AG75" s="744">
        <f t="shared" si="60"/>
        <v>0.92852303523035207</v>
      </c>
      <c r="AH75" s="910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925"/>
      <c r="B76" s="743" t="s">
        <v>167</v>
      </c>
      <c r="C76" s="213"/>
      <c r="D76" s="71" t="s">
        <v>128</v>
      </c>
      <c r="E76" s="72"/>
      <c r="F76" s="73">
        <v>69.260000000000005</v>
      </c>
      <c r="G76" s="212">
        <v>570.4</v>
      </c>
      <c r="H76" s="75">
        <f t="shared" si="57"/>
        <v>39505.904000000002</v>
      </c>
      <c r="I76" s="743">
        <v>1</v>
      </c>
      <c r="J76" s="76">
        <v>20</v>
      </c>
      <c r="K76" s="74">
        <v>1385</v>
      </c>
      <c r="L76" s="77">
        <v>69.25</v>
      </c>
      <c r="M76" s="746">
        <v>20</v>
      </c>
      <c r="N76" s="74">
        <f t="shared" si="51"/>
        <v>1222.2857142857117</v>
      </c>
      <c r="O76" s="77">
        <f t="shared" si="52"/>
        <v>61.114285714285586</v>
      </c>
      <c r="P76" s="78">
        <f t="shared" si="53"/>
        <v>0</v>
      </c>
      <c r="Q76" s="79">
        <f t="shared" si="54"/>
        <v>-8.135714285714414</v>
      </c>
      <c r="R76" s="744">
        <f t="shared" si="50"/>
        <v>0.88251676121712042</v>
      </c>
      <c r="S76" s="910"/>
      <c r="T76" s="198">
        <v>0.71041666666666647</v>
      </c>
      <c r="U76" s="198">
        <v>0.72986111111111096</v>
      </c>
      <c r="V76" s="743">
        <v>7</v>
      </c>
      <c r="W76" s="740">
        <f t="shared" si="55"/>
        <v>28.00000000000006</v>
      </c>
      <c r="X76" s="218"/>
      <c r="Y76" s="218"/>
      <c r="Z76" s="159"/>
      <c r="AA76" s="159"/>
      <c r="AB76" s="895"/>
      <c r="AC76" s="895"/>
      <c r="AD76" s="753"/>
      <c r="AE76" s="753"/>
      <c r="AF76" s="78">
        <f t="shared" si="59"/>
        <v>-162.71428571428828</v>
      </c>
      <c r="AG76" s="744">
        <f t="shared" si="60"/>
        <v>0.88251676121712042</v>
      </c>
      <c r="AH76" s="910"/>
      <c r="AJ76" s="405">
        <f t="shared" si="56"/>
        <v>7</v>
      </c>
      <c r="AK76" s="406">
        <f t="shared" si="58"/>
        <v>7</v>
      </c>
    </row>
    <row r="77" spans="1:37" ht="19.2" customHeight="1">
      <c r="A77" s="925"/>
      <c r="B77" s="743">
        <v>0</v>
      </c>
      <c r="C77" s="750"/>
      <c r="D77" s="71"/>
      <c r="E77" s="72"/>
      <c r="F77" s="73" t="s">
        <v>161</v>
      </c>
      <c r="G77" s="212"/>
      <c r="H77" s="75"/>
      <c r="I77" s="753"/>
      <c r="J77" s="76"/>
      <c r="K77" s="212"/>
      <c r="L77" s="77"/>
      <c r="M77" s="746"/>
      <c r="N77" s="74"/>
      <c r="O77" s="77"/>
      <c r="P77" s="78"/>
      <c r="Q77" s="79"/>
      <c r="R77" s="744"/>
      <c r="S77" s="910"/>
      <c r="T77" s="198"/>
      <c r="U77" s="198"/>
      <c r="V77" s="743"/>
      <c r="W77" s="740">
        <f t="shared" si="55"/>
        <v>0</v>
      </c>
      <c r="X77" s="218"/>
      <c r="Y77" s="218"/>
      <c r="Z77" s="159"/>
      <c r="AA77" s="159"/>
      <c r="AB77" s="895"/>
      <c r="AC77" s="895"/>
      <c r="AD77" s="753"/>
      <c r="AE77" s="753"/>
      <c r="AF77" s="78">
        <f t="shared" si="59"/>
        <v>0</v>
      </c>
      <c r="AG77" s="744" t="e">
        <f t="shared" si="60"/>
        <v>#DIV/0!</v>
      </c>
      <c r="AH77" s="910"/>
      <c r="AJ77" s="405" t="str">
        <f t="shared" si="56"/>
        <v/>
      </c>
      <c r="AK77" s="406" t="str">
        <f t="shared" si="58"/>
        <v/>
      </c>
    </row>
    <row r="78" spans="1:37" ht="19.2" customHeight="1">
      <c r="A78" s="925"/>
      <c r="B78" s="743">
        <v>0</v>
      </c>
      <c r="C78" s="750"/>
      <c r="D78" s="71"/>
      <c r="E78" s="72"/>
      <c r="F78" s="73" t="s">
        <v>161</v>
      </c>
      <c r="G78" s="85"/>
      <c r="H78" s="75"/>
      <c r="I78" s="753"/>
      <c r="J78" s="129"/>
      <c r="K78" s="85"/>
      <c r="L78" s="118"/>
      <c r="M78" s="746"/>
      <c r="N78" s="74"/>
      <c r="O78" s="77"/>
      <c r="P78" s="78"/>
      <c r="Q78" s="79"/>
      <c r="R78" s="744"/>
      <c r="S78" s="910"/>
      <c r="T78" s="198"/>
      <c r="U78" s="198"/>
      <c r="V78" s="743"/>
      <c r="W78" s="740">
        <f t="shared" si="55"/>
        <v>0</v>
      </c>
      <c r="X78" s="218"/>
      <c r="Y78" s="218"/>
      <c r="Z78" s="159"/>
      <c r="AA78" s="159"/>
      <c r="AB78" s="895"/>
      <c r="AC78" s="895"/>
      <c r="AD78" s="753"/>
      <c r="AE78" s="753"/>
      <c r="AF78" s="78">
        <f t="shared" si="59"/>
        <v>0</v>
      </c>
      <c r="AG78" s="744" t="e">
        <f t="shared" si="60"/>
        <v>#DIV/0!</v>
      </c>
      <c r="AH78" s="910"/>
      <c r="AJ78" s="405" t="str">
        <f t="shared" si="56"/>
        <v/>
      </c>
      <c r="AK78" s="406" t="str">
        <f t="shared" si="58"/>
        <v/>
      </c>
    </row>
    <row r="79" spans="1:37" ht="19.2" customHeight="1">
      <c r="A79" s="925"/>
      <c r="B79" s="743">
        <v>0</v>
      </c>
      <c r="C79" s="213"/>
      <c r="D79" s="214"/>
      <c r="E79" s="215"/>
      <c r="F79" s="73" t="s">
        <v>161</v>
      </c>
      <c r="G79" s="85"/>
      <c r="H79" s="75"/>
      <c r="I79" s="753"/>
      <c r="J79" s="129"/>
      <c r="K79" s="85"/>
      <c r="L79" s="118"/>
      <c r="M79" s="746"/>
      <c r="N79" s="85"/>
      <c r="O79" s="219"/>
      <c r="P79" s="140"/>
      <c r="Q79" s="220"/>
      <c r="R79" s="141"/>
      <c r="S79" s="910"/>
      <c r="T79" s="198"/>
      <c r="U79" s="198"/>
      <c r="V79" s="743"/>
      <c r="W79" s="740">
        <f t="shared" si="55"/>
        <v>0</v>
      </c>
      <c r="X79" s="218"/>
      <c r="Y79" s="218"/>
      <c r="Z79" s="159"/>
      <c r="AA79" s="159"/>
      <c r="AB79" s="895"/>
      <c r="AC79" s="895"/>
      <c r="AD79" s="753"/>
      <c r="AE79" s="753"/>
      <c r="AF79" s="78">
        <f t="shared" si="59"/>
        <v>0</v>
      </c>
      <c r="AG79" s="744" t="e">
        <f t="shared" si="60"/>
        <v>#DIV/0!</v>
      </c>
      <c r="AH79" s="910"/>
      <c r="AJ79" s="405" t="str">
        <f t="shared" si="56"/>
        <v/>
      </c>
      <c r="AK79" s="406" t="str">
        <f t="shared" si="58"/>
        <v/>
      </c>
    </row>
    <row r="80" spans="1:37" ht="19.2" customHeight="1">
      <c r="A80" s="925"/>
      <c r="B80" s="743">
        <v>0</v>
      </c>
      <c r="C80" s="750"/>
      <c r="D80" s="71"/>
      <c r="E80" s="72"/>
      <c r="F80" s="73" t="s">
        <v>161</v>
      </c>
      <c r="G80" s="85"/>
      <c r="H80" s="75"/>
      <c r="I80" s="753"/>
      <c r="J80" s="129"/>
      <c r="K80" s="85"/>
      <c r="L80" s="118"/>
      <c r="M80" s="746"/>
      <c r="N80" s="85"/>
      <c r="O80" s="221"/>
      <c r="P80" s="84"/>
      <c r="Q80" s="119"/>
      <c r="R80" s="752"/>
      <c r="S80" s="910"/>
      <c r="T80" s="198"/>
      <c r="U80" s="198"/>
      <c r="V80" s="743"/>
      <c r="W80" s="740">
        <f t="shared" si="55"/>
        <v>0</v>
      </c>
      <c r="X80" s="218"/>
      <c r="Y80" s="218"/>
      <c r="Z80" s="159"/>
      <c r="AA80" s="159"/>
      <c r="AB80" s="895"/>
      <c r="AC80" s="895"/>
      <c r="AD80" s="753"/>
      <c r="AE80" s="753"/>
      <c r="AF80" s="78">
        <f t="shared" si="59"/>
        <v>0</v>
      </c>
      <c r="AG80" s="744" t="e">
        <f t="shared" si="60"/>
        <v>#DIV/0!</v>
      </c>
      <c r="AH80" s="910"/>
      <c r="AJ80" s="405" t="str">
        <f t="shared" si="56"/>
        <v/>
      </c>
      <c r="AK80" s="406" t="str">
        <f t="shared" si="58"/>
        <v/>
      </c>
    </row>
    <row r="81" spans="1:37" ht="19.2" customHeight="1">
      <c r="A81" s="925"/>
      <c r="B81" s="743">
        <v>0</v>
      </c>
      <c r="C81" s="750"/>
      <c r="D81" s="71"/>
      <c r="E81" s="72"/>
      <c r="F81" s="73" t="s">
        <v>161</v>
      </c>
      <c r="G81" s="85"/>
      <c r="H81" s="116"/>
      <c r="I81" s="753"/>
      <c r="J81" s="129"/>
      <c r="K81" s="85"/>
      <c r="L81" s="118"/>
      <c r="M81" s="746"/>
      <c r="N81" s="85"/>
      <c r="O81" s="221"/>
      <c r="P81" s="84"/>
      <c r="Q81" s="119"/>
      <c r="R81" s="752"/>
      <c r="S81" s="910"/>
      <c r="T81" s="198"/>
      <c r="U81" s="198"/>
      <c r="V81" s="743"/>
      <c r="W81" s="740">
        <f t="shared" si="55"/>
        <v>0</v>
      </c>
      <c r="X81" s="218"/>
      <c r="Y81" s="218"/>
      <c r="Z81" s="159"/>
      <c r="AA81" s="159"/>
      <c r="AB81" s="895"/>
      <c r="AC81" s="895"/>
      <c r="AD81" s="753"/>
      <c r="AE81" s="753"/>
      <c r="AF81" s="78"/>
      <c r="AG81" s="160"/>
      <c r="AH81" s="910"/>
      <c r="AJ81" s="405" t="str">
        <f t="shared" si="56"/>
        <v/>
      </c>
      <c r="AK81" s="406" t="str">
        <f t="shared" si="58"/>
        <v/>
      </c>
    </row>
    <row r="82" spans="1:37" ht="19.2" customHeight="1">
      <c r="A82" s="926"/>
      <c r="B82" s="203">
        <v>0</v>
      </c>
      <c r="C82" s="132" t="s">
        <v>1407</v>
      </c>
      <c r="D82" s="891" t="s">
        <v>1397</v>
      </c>
      <c r="E82" s="891"/>
      <c r="F82" s="222"/>
      <c r="G82" s="103"/>
      <c r="H82" s="134"/>
      <c r="I82" s="135"/>
      <c r="J82" s="103">
        <v>18</v>
      </c>
      <c r="K82" s="103">
        <v>1460.8571428571429</v>
      </c>
      <c r="L82" s="136">
        <v>81.86587793011941</v>
      </c>
      <c r="M82" s="103">
        <f t="shared" ref="J82:O82" si="61">AVERAGE(M70:M81)</f>
        <v>18</v>
      </c>
      <c r="N82" s="103">
        <f t="shared" si="61"/>
        <v>1314.6303064561055</v>
      </c>
      <c r="O82" s="223">
        <f t="shared" si="61"/>
        <v>73.732399159683254</v>
      </c>
      <c r="P82" s="150">
        <f>M82-J82</f>
        <v>0</v>
      </c>
      <c r="Q82" s="151">
        <f>N82-K82</f>
        <v>-146.22683640103742</v>
      </c>
      <c r="R82" s="209">
        <f>O82/L82</f>
        <v>0.90064873209594254</v>
      </c>
      <c r="S82" s="910"/>
      <c r="T82" s="198"/>
      <c r="U82" s="198"/>
      <c r="V82" s="743"/>
      <c r="W82" s="74"/>
      <c r="X82" s="77"/>
      <c r="Y82" s="77"/>
      <c r="Z82" s="138">
        <f>SUM(Z70:Z81)</f>
        <v>0</v>
      </c>
      <c r="AA82" s="138">
        <f>SUM(AA70:AA81)</f>
        <v>0</v>
      </c>
      <c r="AB82" s="895"/>
      <c r="AC82" s="895"/>
      <c r="AD82" s="139">
        <f>SUM(AD70:AD81)</f>
        <v>1</v>
      </c>
      <c r="AE82" s="139">
        <f>SUM(AE70:AE81)</f>
        <v>0</v>
      </c>
      <c r="AF82" s="78">
        <f>N82-K82</f>
        <v>-146.22683640103742</v>
      </c>
      <c r="AG82" s="744">
        <f>N82/K82</f>
        <v>0.89990339773056305</v>
      </c>
      <c r="AH82" s="910"/>
    </row>
    <row r="83" spans="1:37" ht="19.2" customHeight="1">
      <c r="A83" s="918" t="s">
        <v>1408</v>
      </c>
      <c r="B83" s="142" t="s">
        <v>163</v>
      </c>
      <c r="C83" s="750"/>
      <c r="D83" s="225" t="s">
        <v>93</v>
      </c>
      <c r="E83" s="72"/>
      <c r="F83" s="174">
        <v>36.92</v>
      </c>
      <c r="G83" s="74">
        <v>1973.4</v>
      </c>
      <c r="H83" s="116">
        <f t="shared" ref="H83:H94" si="62">F83*G83</f>
        <v>72857.928</v>
      </c>
      <c r="I83" s="743"/>
      <c r="J83" s="129">
        <v>12</v>
      </c>
      <c r="K83" s="85">
        <v>2000</v>
      </c>
      <c r="L83" s="118">
        <v>166.66666666666666</v>
      </c>
      <c r="M83" s="746">
        <v>12</v>
      </c>
      <c r="N83" s="85">
        <f t="shared" ref="N83:N89" si="63">G83/W83*60</f>
        <v>1518.0000000000009</v>
      </c>
      <c r="O83" s="221">
        <f t="shared" ref="O83:O89" si="64">N83/M83</f>
        <v>126.50000000000007</v>
      </c>
      <c r="P83" s="84">
        <f t="shared" ref="P83:P84" si="65">M83-J83</f>
        <v>0</v>
      </c>
      <c r="Q83" s="119">
        <f t="shared" ref="Q83:Q84" si="66">O83-L83</f>
        <v>-40.166666666666586</v>
      </c>
      <c r="R83" s="224">
        <f t="shared" ref="R83:R84" si="67">O83/L83</f>
        <v>0.75900000000000045</v>
      </c>
      <c r="S83" s="910">
        <f>R95</f>
        <v>0.85832721580996907</v>
      </c>
      <c r="T83" s="198">
        <v>0.33333333333333331</v>
      </c>
      <c r="U83" s="198">
        <v>0.38749999999999996</v>
      </c>
      <c r="V83" s="743">
        <v>5</v>
      </c>
      <c r="W83" s="740">
        <f t="shared" ref="W83:W93" si="68">(U83-T83)*24*60</f>
        <v>77.999999999999957</v>
      </c>
      <c r="X83" s="83"/>
      <c r="Y83" s="83"/>
      <c r="Z83" s="84"/>
      <c r="AA83" s="84"/>
      <c r="AB83" s="895"/>
      <c r="AC83" s="895"/>
      <c r="AD83" s="753"/>
      <c r="AE83" s="753"/>
      <c r="AF83" s="78">
        <f t="shared" ref="AF83:AF173" si="69">N83-K83</f>
        <v>-481.99999999999909</v>
      </c>
      <c r="AG83" s="744">
        <f t="shared" ref="AG83:AG173" si="70">N83/K83</f>
        <v>0.75900000000000045</v>
      </c>
      <c r="AH83" s="910">
        <f>AG95</f>
        <v>0.86456845661731252</v>
      </c>
      <c r="AJ83" s="62" t="str">
        <f>A83</f>
        <v>四度四組
(ET-55)</v>
      </c>
      <c r="AK83" s="404">
        <f>AVERAGE(AK84:AK94)</f>
        <v>6.3333333333333828</v>
      </c>
    </row>
    <row r="84" spans="1:37" ht="19.2" customHeight="1">
      <c r="A84" s="919"/>
      <c r="B84" s="142" t="s">
        <v>167</v>
      </c>
      <c r="C84" s="157"/>
      <c r="D84" s="225" t="s">
        <v>126</v>
      </c>
      <c r="E84" s="72"/>
      <c r="F84" s="174">
        <v>61.11</v>
      </c>
      <c r="G84" s="74">
        <v>3241.92</v>
      </c>
      <c r="H84" s="116">
        <f t="shared" si="62"/>
        <v>198113.73120000001</v>
      </c>
      <c r="I84" s="743"/>
      <c r="J84" s="129">
        <v>16</v>
      </c>
      <c r="K84" s="85">
        <v>1440</v>
      </c>
      <c r="L84" s="118">
        <v>90</v>
      </c>
      <c r="M84" s="746">
        <v>16</v>
      </c>
      <c r="N84" s="85">
        <f t="shared" si="63"/>
        <v>1314.2918918918924</v>
      </c>
      <c r="O84" s="221">
        <f t="shared" si="64"/>
        <v>82.143243243243276</v>
      </c>
      <c r="P84" s="84">
        <f t="shared" si="65"/>
        <v>0</v>
      </c>
      <c r="Q84" s="119">
        <f t="shared" si="66"/>
        <v>-7.8567567567567238</v>
      </c>
      <c r="R84" s="224">
        <f t="shared" si="67"/>
        <v>0.91270270270270304</v>
      </c>
      <c r="S84" s="910"/>
      <c r="T84" s="198">
        <v>0.39236111111111105</v>
      </c>
      <c r="U84" s="198">
        <v>0.4951388888888888</v>
      </c>
      <c r="V84" s="743">
        <v>7</v>
      </c>
      <c r="W84" s="740">
        <f t="shared" si="68"/>
        <v>147.99999999999994</v>
      </c>
      <c r="X84" s="83"/>
      <c r="Y84" s="83"/>
      <c r="Z84" s="84"/>
      <c r="AA84" s="84"/>
      <c r="AB84" s="895"/>
      <c r="AC84" s="895"/>
      <c r="AD84" s="753"/>
      <c r="AE84" s="753"/>
      <c r="AF84" s="78">
        <f t="shared" si="69"/>
        <v>-125.70810810810758</v>
      </c>
      <c r="AG84" s="744">
        <f t="shared" si="70"/>
        <v>0.91270270270270304</v>
      </c>
      <c r="AH84" s="910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919"/>
      <c r="B85" s="142" t="s">
        <v>167</v>
      </c>
      <c r="C85" s="127"/>
      <c r="D85" s="225" t="s">
        <v>127</v>
      </c>
      <c r="E85" s="72"/>
      <c r="F85" s="174">
        <v>61.09</v>
      </c>
      <c r="G85" s="74">
        <v>2365</v>
      </c>
      <c r="H85" s="116">
        <f t="shared" si="62"/>
        <v>144477.85</v>
      </c>
      <c r="I85" s="743"/>
      <c r="J85" s="129">
        <v>17</v>
      </c>
      <c r="K85" s="85">
        <v>1440</v>
      </c>
      <c r="L85" s="118">
        <v>84.705882352941174</v>
      </c>
      <c r="M85" s="746">
        <v>17</v>
      </c>
      <c r="N85" s="85">
        <f t="shared" si="63"/>
        <v>1313.8888888888896</v>
      </c>
      <c r="O85" s="221">
        <f t="shared" si="64"/>
        <v>77.287581699346447</v>
      </c>
      <c r="P85" s="84">
        <f>M85-J85</f>
        <v>0</v>
      </c>
      <c r="Q85" s="119">
        <f>O85-L85</f>
        <v>-7.4183006535947271</v>
      </c>
      <c r="R85" s="224">
        <f>O85/L85</f>
        <v>0.91242283950617331</v>
      </c>
      <c r="S85" s="910"/>
      <c r="T85" s="198">
        <v>0.53541666666666654</v>
      </c>
      <c r="U85" s="198">
        <v>0.6104166666666665</v>
      </c>
      <c r="V85" s="743">
        <v>5</v>
      </c>
      <c r="W85" s="740">
        <f t="shared" si="68"/>
        <v>107.99999999999994</v>
      </c>
      <c r="X85" s="83"/>
      <c r="Y85" s="83"/>
      <c r="Z85" s="84"/>
      <c r="AA85" s="84"/>
      <c r="AB85" s="895"/>
      <c r="AC85" s="895"/>
      <c r="AD85" s="753"/>
      <c r="AE85" s="753"/>
      <c r="AF85" s="78">
        <f t="shared" si="69"/>
        <v>-126.1111111111104</v>
      </c>
      <c r="AG85" s="744">
        <f t="shared" si="70"/>
        <v>0.91242283950617331</v>
      </c>
      <c r="AH85" s="910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919"/>
      <c r="B86" s="142" t="s">
        <v>166</v>
      </c>
      <c r="C86" s="127"/>
      <c r="D86" s="225" t="s">
        <v>123</v>
      </c>
      <c r="E86" s="72"/>
      <c r="F86" s="174">
        <v>51.44</v>
      </c>
      <c r="G86" s="74">
        <v>1323</v>
      </c>
      <c r="H86" s="116">
        <f t="shared" si="62"/>
        <v>68055.12</v>
      </c>
      <c r="I86" s="743"/>
      <c r="J86" s="129">
        <v>20</v>
      </c>
      <c r="K86" s="85">
        <v>1440</v>
      </c>
      <c r="L86" s="118">
        <v>72</v>
      </c>
      <c r="M86" s="746">
        <v>20</v>
      </c>
      <c r="N86" s="85">
        <f t="shared" si="63"/>
        <v>1202.7272727272741</v>
      </c>
      <c r="O86" s="221">
        <f t="shared" si="64"/>
        <v>60.136363636363704</v>
      </c>
      <c r="P86" s="84">
        <f>M86-J86</f>
        <v>0</v>
      </c>
      <c r="Q86" s="119">
        <f>O86-L86</f>
        <v>-11.863636363636296</v>
      </c>
      <c r="R86" s="224">
        <f>O86/L86</f>
        <v>0.83522727272727371</v>
      </c>
      <c r="S86" s="910"/>
      <c r="T86" s="198">
        <v>0.61527777777777759</v>
      </c>
      <c r="U86" s="198">
        <v>0.66111111111111087</v>
      </c>
      <c r="V86" s="743">
        <v>7</v>
      </c>
      <c r="W86" s="740">
        <f t="shared" si="68"/>
        <v>65.999999999999929</v>
      </c>
      <c r="X86" s="83"/>
      <c r="Y86" s="83"/>
      <c r="Z86" s="84"/>
      <c r="AA86" s="84"/>
      <c r="AB86" s="895"/>
      <c r="AC86" s="895"/>
      <c r="AD86" s="753">
        <v>1</v>
      </c>
      <c r="AE86" s="753"/>
      <c r="AF86" s="78">
        <f>N86-K86</f>
        <v>-237.27272727272589</v>
      </c>
      <c r="AG86" s="744">
        <f>N86/K86</f>
        <v>0.83522727272727371</v>
      </c>
      <c r="AH86" s="910"/>
      <c r="AJ86" s="405">
        <f t="shared" si="71"/>
        <v>7</v>
      </c>
      <c r="AK86" s="406">
        <f t="shared" si="72"/>
        <v>7</v>
      </c>
    </row>
    <row r="87" spans="1:37" ht="19.2" customHeight="1">
      <c r="A87" s="919"/>
      <c r="B87" s="142" t="s">
        <v>167</v>
      </c>
      <c r="C87" s="750"/>
      <c r="D87" s="71" t="s">
        <v>122</v>
      </c>
      <c r="E87" s="72"/>
      <c r="F87" s="174">
        <v>53.36</v>
      </c>
      <c r="G87" s="85">
        <v>1938.6499999999999</v>
      </c>
      <c r="H87" s="116">
        <f t="shared" si="62"/>
        <v>103446.36399999999</v>
      </c>
      <c r="I87" s="743">
        <v>1</v>
      </c>
      <c r="J87" s="129">
        <v>19</v>
      </c>
      <c r="K87" s="85">
        <v>1636</v>
      </c>
      <c r="L87" s="118">
        <v>86.10526315789474</v>
      </c>
      <c r="M87" s="746">
        <v>19</v>
      </c>
      <c r="N87" s="85">
        <f t="shared" si="63"/>
        <v>1352.5465116279067</v>
      </c>
      <c r="O87" s="221">
        <f t="shared" si="64"/>
        <v>71.186658506731931</v>
      </c>
      <c r="P87" s="84">
        <f>M87-J87</f>
        <v>0</v>
      </c>
      <c r="Q87" s="119">
        <f>O87-L87</f>
        <v>-14.918604651162809</v>
      </c>
      <c r="R87" s="224">
        <f>O87/L87</f>
        <v>0.82673992153295028</v>
      </c>
      <c r="S87" s="910"/>
      <c r="T87" s="198">
        <v>0.6763888888888886</v>
      </c>
      <c r="U87" s="198">
        <v>0.73611111111111083</v>
      </c>
      <c r="V87" s="743">
        <v>22</v>
      </c>
      <c r="W87" s="740">
        <f t="shared" si="68"/>
        <v>86.000000000000014</v>
      </c>
      <c r="X87" s="83">
        <v>0.66527777777777775</v>
      </c>
      <c r="Y87" s="83">
        <v>0.67499999999999993</v>
      </c>
      <c r="Z87" s="84"/>
      <c r="AA87" s="84"/>
      <c r="AB87" s="895"/>
      <c r="AC87" s="895"/>
      <c r="AD87" s="753"/>
      <c r="AE87" s="753"/>
      <c r="AF87" s="78">
        <f>N87-K87</f>
        <v>-283.45348837209326</v>
      </c>
      <c r="AG87" s="744">
        <f>N87/K87</f>
        <v>0.82673992153295028</v>
      </c>
      <c r="AH87" s="910"/>
      <c r="AJ87" s="405">
        <f t="shared" si="71"/>
        <v>6.0000000000002984</v>
      </c>
      <c r="AK87" s="406">
        <f t="shared" si="72"/>
        <v>6.0000000000002984</v>
      </c>
    </row>
    <row r="88" spans="1:37" ht="19.2" customHeight="1">
      <c r="A88" s="919"/>
      <c r="B88" s="142" t="s">
        <v>167</v>
      </c>
      <c r="C88" s="750"/>
      <c r="D88" s="71" t="s">
        <v>121</v>
      </c>
      <c r="E88" s="72"/>
      <c r="F88" s="174">
        <v>77.34</v>
      </c>
      <c r="G88" s="148">
        <v>871.5</v>
      </c>
      <c r="H88" s="116">
        <f t="shared" si="62"/>
        <v>67401.81</v>
      </c>
      <c r="I88" s="743">
        <v>1</v>
      </c>
      <c r="J88" s="129">
        <v>18</v>
      </c>
      <c r="K88" s="85">
        <v>1440</v>
      </c>
      <c r="L88" s="118">
        <v>80</v>
      </c>
      <c r="M88" s="746">
        <v>18</v>
      </c>
      <c r="N88" s="85">
        <f t="shared" si="63"/>
        <v>1340.76923076923</v>
      </c>
      <c r="O88" s="221">
        <f t="shared" si="64"/>
        <v>74.487179487179446</v>
      </c>
      <c r="P88" s="84">
        <f>M88-J88</f>
        <v>0</v>
      </c>
      <c r="Q88" s="119">
        <f>O88-L88</f>
        <v>-5.5128205128205536</v>
      </c>
      <c r="R88" s="224">
        <f>O88/L88</f>
        <v>0.93108974358974306</v>
      </c>
      <c r="S88" s="910"/>
      <c r="T88" s="198">
        <v>0.74097222222222192</v>
      </c>
      <c r="U88" s="198">
        <v>0.76805555555555527</v>
      </c>
      <c r="V88" s="743">
        <v>7</v>
      </c>
      <c r="W88" s="740">
        <f t="shared" si="68"/>
        <v>39.000000000000021</v>
      </c>
      <c r="X88" s="83"/>
      <c r="Y88" s="83"/>
      <c r="Z88" s="84"/>
      <c r="AA88" s="84"/>
      <c r="AB88" s="895"/>
      <c r="AC88" s="895"/>
      <c r="AD88" s="753"/>
      <c r="AE88" s="753"/>
      <c r="AF88" s="78">
        <f>N88-K88</f>
        <v>-99.230769230769965</v>
      </c>
      <c r="AG88" s="744">
        <f>N88/K88</f>
        <v>0.93108974358974306</v>
      </c>
      <c r="AH88" s="910"/>
      <c r="AJ88" s="405">
        <f t="shared" si="71"/>
        <v>7</v>
      </c>
      <c r="AK88" s="406">
        <f t="shared" si="72"/>
        <v>7</v>
      </c>
    </row>
    <row r="89" spans="1:37" ht="19.2" customHeight="1">
      <c r="A89" s="919"/>
      <c r="B89" s="142" t="s">
        <v>167</v>
      </c>
      <c r="C89" s="750"/>
      <c r="D89" s="71" t="s">
        <v>126</v>
      </c>
      <c r="E89" s="72"/>
      <c r="F89" s="174">
        <v>61.11</v>
      </c>
      <c r="G89" s="148">
        <v>442.08</v>
      </c>
      <c r="H89" s="116">
        <f t="shared" si="62"/>
        <v>27015.5088</v>
      </c>
      <c r="I89" s="743">
        <v>1</v>
      </c>
      <c r="J89" s="129">
        <v>16</v>
      </c>
      <c r="K89" s="85">
        <v>1440</v>
      </c>
      <c r="L89" s="118">
        <v>90</v>
      </c>
      <c r="M89" s="746">
        <v>16</v>
      </c>
      <c r="N89" s="85">
        <f t="shared" si="63"/>
        <v>1326.2400000000046</v>
      </c>
      <c r="O89" s="221">
        <f t="shared" si="64"/>
        <v>82.890000000000285</v>
      </c>
      <c r="P89" s="84">
        <f>M89-J89</f>
        <v>0</v>
      </c>
      <c r="Q89" s="119">
        <f>O89-L89</f>
        <v>-7.1099999999997152</v>
      </c>
      <c r="R89" s="224">
        <f>O89/L89</f>
        <v>0.92100000000000315</v>
      </c>
      <c r="S89" s="910"/>
      <c r="T89" s="198">
        <v>0.77222222222222192</v>
      </c>
      <c r="U89" s="198">
        <v>0.78611111111111076</v>
      </c>
      <c r="V89" s="743">
        <v>6</v>
      </c>
      <c r="W89" s="740">
        <f t="shared" si="68"/>
        <v>19.999999999999929</v>
      </c>
      <c r="X89" s="83"/>
      <c r="Y89" s="83"/>
      <c r="Z89" s="84"/>
      <c r="AA89" s="84"/>
      <c r="AB89" s="895"/>
      <c r="AC89" s="895"/>
      <c r="AD89" s="753"/>
      <c r="AE89" s="753"/>
      <c r="AF89" s="78">
        <f>N89-K89</f>
        <v>-113.75999999999544</v>
      </c>
      <c r="AG89" s="744">
        <f>N89/K89</f>
        <v>0.92100000000000315</v>
      </c>
      <c r="AH89" s="910"/>
      <c r="AJ89" s="405">
        <f t="shared" si="71"/>
        <v>6</v>
      </c>
      <c r="AK89" s="406">
        <f t="shared" si="72"/>
        <v>6</v>
      </c>
    </row>
    <row r="90" spans="1:37" ht="19.2" customHeight="1">
      <c r="A90" s="919"/>
      <c r="B90" s="142">
        <v>0</v>
      </c>
      <c r="C90" s="75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746"/>
      <c r="N90" s="85"/>
      <c r="O90" s="221"/>
      <c r="P90" s="84"/>
      <c r="Q90" s="119"/>
      <c r="R90" s="224"/>
      <c r="S90" s="910"/>
      <c r="T90" s="198"/>
      <c r="U90" s="198"/>
      <c r="V90" s="743"/>
      <c r="W90" s="740">
        <f t="shared" si="68"/>
        <v>0</v>
      </c>
      <c r="X90" s="227"/>
      <c r="Y90" s="227"/>
      <c r="Z90" s="84"/>
      <c r="AA90" s="84"/>
      <c r="AB90" s="895"/>
      <c r="AC90" s="895"/>
      <c r="AD90" s="753"/>
      <c r="AE90" s="753"/>
      <c r="AF90" s="78">
        <f t="shared" si="69"/>
        <v>0</v>
      </c>
      <c r="AG90" s="744" t="e">
        <f t="shared" si="70"/>
        <v>#DIV/0!</v>
      </c>
      <c r="AH90" s="910"/>
      <c r="AJ90" s="405" t="str">
        <f t="shared" si="71"/>
        <v/>
      </c>
      <c r="AK90" s="406" t="str">
        <f t="shared" si="72"/>
        <v/>
      </c>
    </row>
    <row r="91" spans="1:37" ht="19.2" customHeight="1">
      <c r="A91" s="919"/>
      <c r="B91" s="142">
        <v>0</v>
      </c>
      <c r="C91" s="75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746"/>
      <c r="N91" s="85"/>
      <c r="O91" s="221"/>
      <c r="P91" s="84"/>
      <c r="Q91" s="119"/>
      <c r="R91" s="224"/>
      <c r="S91" s="911"/>
      <c r="T91" s="198"/>
      <c r="U91" s="198"/>
      <c r="V91" s="743"/>
      <c r="W91" s="740">
        <f t="shared" si="68"/>
        <v>0</v>
      </c>
      <c r="X91" s="149"/>
      <c r="Y91" s="149"/>
      <c r="Z91" s="84"/>
      <c r="AA91" s="84"/>
      <c r="AB91" s="895"/>
      <c r="AC91" s="895"/>
      <c r="AD91" s="753"/>
      <c r="AE91" s="753"/>
      <c r="AF91" s="78">
        <f t="shared" si="69"/>
        <v>0</v>
      </c>
      <c r="AG91" s="744" t="e">
        <f t="shared" si="70"/>
        <v>#DIV/0!</v>
      </c>
      <c r="AH91" s="911"/>
      <c r="AJ91" s="405" t="str">
        <f t="shared" si="71"/>
        <v/>
      </c>
      <c r="AK91" s="406" t="str">
        <f t="shared" si="72"/>
        <v/>
      </c>
    </row>
    <row r="92" spans="1:37" ht="19.2" customHeight="1">
      <c r="A92" s="919"/>
      <c r="B92" s="142">
        <v>0</v>
      </c>
      <c r="C92" s="75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911"/>
      <c r="T92" s="198"/>
      <c r="U92" s="198"/>
      <c r="V92" s="743"/>
      <c r="W92" s="740">
        <f t="shared" si="68"/>
        <v>0</v>
      </c>
      <c r="X92" s="218"/>
      <c r="Y92" s="218"/>
      <c r="Z92" s="159"/>
      <c r="AA92" s="159"/>
      <c r="AB92" s="895"/>
      <c r="AC92" s="895"/>
      <c r="AD92" s="753"/>
      <c r="AE92" s="753"/>
      <c r="AF92" s="78">
        <f t="shared" si="69"/>
        <v>0</v>
      </c>
      <c r="AG92" s="744" t="e">
        <f t="shared" si="70"/>
        <v>#DIV/0!</v>
      </c>
      <c r="AH92" s="911"/>
      <c r="AJ92" s="405" t="str">
        <f t="shared" si="71"/>
        <v/>
      </c>
      <c r="AK92" s="406" t="str">
        <f t="shared" si="72"/>
        <v/>
      </c>
    </row>
    <row r="93" spans="1:37" ht="19.2" customHeight="1">
      <c r="A93" s="919"/>
      <c r="B93" s="738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746"/>
      <c r="N93" s="85"/>
      <c r="O93" s="118"/>
      <c r="P93" s="84"/>
      <c r="Q93" s="119"/>
      <c r="R93" s="747"/>
      <c r="S93" s="920"/>
      <c r="T93" s="232"/>
      <c r="U93" s="232"/>
      <c r="V93" s="738"/>
      <c r="W93" s="740">
        <f t="shared" si="68"/>
        <v>0</v>
      </c>
      <c r="X93" s="233"/>
      <c r="Y93" s="233"/>
      <c r="Z93" s="159"/>
      <c r="AA93" s="159"/>
      <c r="AB93" s="895"/>
      <c r="AC93" s="895"/>
      <c r="AD93" s="753"/>
      <c r="AE93" s="753"/>
      <c r="AF93" s="78">
        <f t="shared" si="69"/>
        <v>0</v>
      </c>
      <c r="AG93" s="744" t="e">
        <f t="shared" si="70"/>
        <v>#DIV/0!</v>
      </c>
      <c r="AH93" s="911"/>
      <c r="AJ93" s="405" t="str">
        <f t="shared" si="71"/>
        <v/>
      </c>
      <c r="AK93" s="406" t="str">
        <f t="shared" si="72"/>
        <v/>
      </c>
    </row>
    <row r="94" spans="1:37" ht="19.2" customHeight="1">
      <c r="A94" s="919"/>
      <c r="B94" s="738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747"/>
      <c r="S94" s="920"/>
      <c r="T94" s="232"/>
      <c r="U94" s="232"/>
      <c r="V94" s="738"/>
      <c r="W94" s="740">
        <f>(U94-T94)*24*60</f>
        <v>0</v>
      </c>
      <c r="X94" s="233"/>
      <c r="Y94" s="233"/>
      <c r="Z94" s="159"/>
      <c r="AA94" s="159"/>
      <c r="AB94" s="895"/>
      <c r="AC94" s="895"/>
      <c r="AD94" s="753"/>
      <c r="AE94" s="753"/>
      <c r="AF94" s="78">
        <f t="shared" si="69"/>
        <v>0</v>
      </c>
      <c r="AG94" s="744" t="e">
        <f t="shared" si="70"/>
        <v>#DIV/0!</v>
      </c>
      <c r="AH94" s="911"/>
      <c r="AJ94" s="405" t="str">
        <f t="shared" si="71"/>
        <v/>
      </c>
      <c r="AK94" s="406" t="str">
        <f t="shared" si="72"/>
        <v/>
      </c>
    </row>
    <row r="95" spans="1:37" ht="19.2" customHeight="1">
      <c r="A95" s="919"/>
      <c r="B95" s="236">
        <v>0</v>
      </c>
      <c r="C95" s="132" t="s">
        <v>1409</v>
      </c>
      <c r="D95" s="891" t="s">
        <v>1243</v>
      </c>
      <c r="E95" s="891"/>
      <c r="F95" s="98"/>
      <c r="G95" s="99"/>
      <c r="H95" s="237"/>
      <c r="I95" s="135"/>
      <c r="J95" s="238">
        <v>16.857142857142858</v>
      </c>
      <c r="K95" s="238">
        <v>1548</v>
      </c>
      <c r="L95" s="239">
        <v>95.639687453928929</v>
      </c>
      <c r="M95" s="238">
        <f t="shared" ref="J95:O95" si="73">AVERAGE(M83:M94)</f>
        <v>16.857142857142858</v>
      </c>
      <c r="N95" s="238">
        <f t="shared" si="73"/>
        <v>1338.3519708435997</v>
      </c>
      <c r="O95" s="239">
        <f t="shared" si="73"/>
        <v>82.090146653266444</v>
      </c>
      <c r="P95" s="240">
        <f>M95-J95</f>
        <v>0</v>
      </c>
      <c r="Q95" s="241">
        <f t="shared" ref="Q95:Q103" si="74">O95-L95</f>
        <v>-13.549540800662484</v>
      </c>
      <c r="R95" s="242">
        <f>O95/L95</f>
        <v>0.85832721580996907</v>
      </c>
      <c r="S95" s="911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895"/>
      <c r="AC95" s="895"/>
      <c r="AD95" s="139">
        <f>SUM(AD83:AD94)</f>
        <v>1</v>
      </c>
      <c r="AE95" s="139">
        <f>SUM(AE83:AE94)</f>
        <v>0</v>
      </c>
      <c r="AF95" s="104">
        <f t="shared" si="69"/>
        <v>-209.6480291564003</v>
      </c>
      <c r="AG95" s="745">
        <f t="shared" si="70"/>
        <v>0.86456845661731252</v>
      </c>
      <c r="AH95" s="911"/>
    </row>
    <row r="96" spans="1:37" ht="19.2" customHeight="1">
      <c r="A96" s="921" t="s">
        <v>1410</v>
      </c>
      <c r="B96" s="743" t="s">
        <v>163</v>
      </c>
      <c r="C96" s="127"/>
      <c r="D96" s="128" t="s">
        <v>111</v>
      </c>
      <c r="E96" s="72"/>
      <c r="F96" s="73">
        <v>43.14</v>
      </c>
      <c r="G96" s="74">
        <v>1815.75</v>
      </c>
      <c r="H96" s="75">
        <f t="shared" ref="H96:H105" si="75">F96*G96</f>
        <v>78331.455000000002</v>
      </c>
      <c r="I96" s="743"/>
      <c r="J96" s="76">
        <v>17</v>
      </c>
      <c r="K96" s="74">
        <v>1500</v>
      </c>
      <c r="L96" s="77">
        <v>88.235294117647058</v>
      </c>
      <c r="M96" s="741">
        <v>17</v>
      </c>
      <c r="N96" s="74">
        <f t="shared" ref="N96:N103" si="76">G96/W96*60</f>
        <v>1328.5975609756094</v>
      </c>
      <c r="O96" s="77">
        <f t="shared" ref="O96:O103" si="77">N96/M96</f>
        <v>78.152797704447607</v>
      </c>
      <c r="P96" s="78">
        <f t="shared" ref="P96:P103" si="78">M96-J96</f>
        <v>0</v>
      </c>
      <c r="Q96" s="79">
        <f t="shared" si="74"/>
        <v>-10.082496413199451</v>
      </c>
      <c r="R96" s="744">
        <f t="shared" ref="R96:R103" si="79">O96/L96</f>
        <v>0.88573170731707285</v>
      </c>
      <c r="S96" s="910">
        <f>R108</f>
        <v>0.85393335609260446</v>
      </c>
      <c r="T96" s="80">
        <v>0.33333333333333331</v>
      </c>
      <c r="U96" s="80">
        <v>0.39027777777777778</v>
      </c>
      <c r="V96" s="753">
        <v>5</v>
      </c>
      <c r="W96" s="120">
        <f t="shared" ref="W96:W133" si="80">(U96-T96)*24*60</f>
        <v>82.000000000000028</v>
      </c>
      <c r="X96" s="126"/>
      <c r="Y96" s="126"/>
      <c r="Z96" s="84"/>
      <c r="AA96" s="84"/>
      <c r="AB96" s="895"/>
      <c r="AC96" s="895"/>
      <c r="AD96" s="753"/>
      <c r="AE96" s="753"/>
      <c r="AF96" s="84">
        <f t="shared" si="69"/>
        <v>-171.40243902439056</v>
      </c>
      <c r="AG96" s="747">
        <f t="shared" si="70"/>
        <v>0.88573170731707296</v>
      </c>
      <c r="AH96" s="894">
        <f>AG108</f>
        <v>0.85282767288451877</v>
      </c>
      <c r="AJ96" s="62" t="str">
        <f>A96</f>
        <v>四度五組
(ET-55)</v>
      </c>
      <c r="AK96" s="404">
        <f>AVERAGE(AK97:AK107)</f>
        <v>6.2857142857143016</v>
      </c>
    </row>
    <row r="97" spans="1:37" s="252" customFormat="1" ht="19.2" customHeight="1">
      <c r="A97" s="921"/>
      <c r="B97" s="743" t="s">
        <v>163</v>
      </c>
      <c r="C97" s="243"/>
      <c r="D97" s="244" t="s">
        <v>130</v>
      </c>
      <c r="E97" s="87"/>
      <c r="F97" s="245">
        <v>29.113149847094796</v>
      </c>
      <c r="G97" s="246">
        <v>2703.78</v>
      </c>
      <c r="H97" s="247">
        <f t="shared" si="75"/>
        <v>78715.552293577974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1142.4422535211272</v>
      </c>
      <c r="O97" s="77">
        <f t="shared" si="77"/>
        <v>57.122112676056361</v>
      </c>
      <c r="P97" s="78">
        <f t="shared" si="78"/>
        <v>0</v>
      </c>
      <c r="Q97" s="79">
        <f t="shared" si="74"/>
        <v>-12.127887323943639</v>
      </c>
      <c r="R97" s="744">
        <f t="shared" si="79"/>
        <v>0.82486805308384636</v>
      </c>
      <c r="S97" s="910"/>
      <c r="T97" s="248">
        <v>0.40555555555555556</v>
      </c>
      <c r="U97" s="248">
        <v>0.50416666666666665</v>
      </c>
      <c r="V97" s="249">
        <v>22</v>
      </c>
      <c r="W97" s="120">
        <f t="shared" si="80"/>
        <v>141.99999999999997</v>
      </c>
      <c r="X97" s="83">
        <v>0.39444444444444443</v>
      </c>
      <c r="Y97" s="83">
        <v>0.40416666666666662</v>
      </c>
      <c r="Z97" s="84"/>
      <c r="AA97" s="84"/>
      <c r="AB97" s="895"/>
      <c r="AC97" s="895"/>
      <c r="AD97" s="249"/>
      <c r="AE97" s="249"/>
      <c r="AF97" s="250">
        <f t="shared" si="69"/>
        <v>-242.55774647887279</v>
      </c>
      <c r="AG97" s="251">
        <f t="shared" si="70"/>
        <v>0.82486805308384636</v>
      </c>
      <c r="AH97" s="894"/>
      <c r="AJ97" s="405">
        <f>IF((IF(V97&lt;10,V97,(X97-U96)*1440))=0,"",IF(V97&lt;10,V97,(X97-U96)*1440))</f>
        <v>5.9999999999999787</v>
      </c>
      <c r="AK97" s="406">
        <f>IF(AJ97&gt;4,AJ97,"")</f>
        <v>5.9999999999999787</v>
      </c>
    </row>
    <row r="98" spans="1:37" s="255" customFormat="1" ht="19.2" customHeight="1">
      <c r="A98" s="921"/>
      <c r="B98" s="743" t="s">
        <v>163</v>
      </c>
      <c r="C98" s="86"/>
      <c r="D98" s="71" t="s">
        <v>131</v>
      </c>
      <c r="E98" s="114"/>
      <c r="F98" s="245">
        <v>28.26</v>
      </c>
      <c r="G98" s="85">
        <v>522</v>
      </c>
      <c r="H98" s="247">
        <f t="shared" si="75"/>
        <v>14751.720000000001</v>
      </c>
      <c r="I98" s="753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6"/>
        <v>978.74999999999875</v>
      </c>
      <c r="O98" s="77">
        <f t="shared" si="77"/>
        <v>51.513157894736779</v>
      </c>
      <c r="P98" s="78">
        <f t="shared" si="78"/>
        <v>0</v>
      </c>
      <c r="Q98" s="79">
        <f t="shared" si="74"/>
        <v>-11.644736842105324</v>
      </c>
      <c r="R98" s="744">
        <f t="shared" si="79"/>
        <v>0.81562499999999905</v>
      </c>
      <c r="S98" s="910"/>
      <c r="T98" s="80">
        <v>0.5444444444444444</v>
      </c>
      <c r="U98" s="80">
        <v>0.56666666666666665</v>
      </c>
      <c r="V98" s="753">
        <v>5</v>
      </c>
      <c r="W98" s="120">
        <f t="shared" si="80"/>
        <v>32.000000000000043</v>
      </c>
      <c r="X98" s="253"/>
      <c r="Y98" s="253"/>
      <c r="Z98" s="254"/>
      <c r="AA98" s="254"/>
      <c r="AB98" s="895"/>
      <c r="AC98" s="895"/>
      <c r="AD98" s="753"/>
      <c r="AE98" s="753"/>
      <c r="AF98" s="250">
        <f t="shared" si="69"/>
        <v>-221.25000000000125</v>
      </c>
      <c r="AG98" s="747">
        <f t="shared" si="70"/>
        <v>0.81562499999999893</v>
      </c>
      <c r="AH98" s="894"/>
      <c r="AJ98" s="405">
        <f t="shared" ref="AJ98:AJ107" si="81">IF((IF(V98&lt;10,V98,(X98-U97)*1440))=0,"",IF(V98&lt;10,V98,(X98-U97)*1440))</f>
        <v>5</v>
      </c>
      <c r="AK98" s="406">
        <f t="shared" ref="AK98:AK107" si="82">IF(AJ98&gt;4,AJ98,"")</f>
        <v>5</v>
      </c>
    </row>
    <row r="99" spans="1:37" ht="19.2" customHeight="1">
      <c r="A99" s="921"/>
      <c r="B99" s="743" t="s">
        <v>166</v>
      </c>
      <c r="C99" s="112"/>
      <c r="D99" s="113" t="s">
        <v>192</v>
      </c>
      <c r="E99" s="114"/>
      <c r="F99" s="245">
        <v>56.43</v>
      </c>
      <c r="G99" s="85">
        <v>1324</v>
      </c>
      <c r="H99" s="247">
        <f t="shared" si="75"/>
        <v>74713.319999999992</v>
      </c>
      <c r="I99" s="753"/>
      <c r="J99" s="76">
        <v>19</v>
      </c>
      <c r="K99" s="74">
        <v>1385</v>
      </c>
      <c r="L99" s="77">
        <v>72.89473684210526</v>
      </c>
      <c r="M99" s="741">
        <v>19</v>
      </c>
      <c r="N99" s="74">
        <f t="shared" si="76"/>
        <v>1281.2903225806463</v>
      </c>
      <c r="O99" s="77">
        <f t="shared" si="77"/>
        <v>67.436332767402433</v>
      </c>
      <c r="P99" s="78">
        <f t="shared" si="78"/>
        <v>0</v>
      </c>
      <c r="Q99" s="79">
        <f t="shared" si="74"/>
        <v>-5.4584040747028268</v>
      </c>
      <c r="R99" s="744">
        <f t="shared" si="79"/>
        <v>0.92511936648422111</v>
      </c>
      <c r="S99" s="910"/>
      <c r="T99" s="80">
        <v>0.57152777777777775</v>
      </c>
      <c r="U99" s="80">
        <v>0.61458333333333326</v>
      </c>
      <c r="V99" s="753">
        <v>7</v>
      </c>
      <c r="W99" s="120">
        <f t="shared" si="80"/>
        <v>61.999999999999943</v>
      </c>
      <c r="X99" s="218"/>
      <c r="Y99" s="218"/>
      <c r="Z99" s="159"/>
      <c r="AA99" s="159"/>
      <c r="AB99" s="895"/>
      <c r="AC99" s="895"/>
      <c r="AD99" s="753"/>
      <c r="AE99" s="753"/>
      <c r="AF99" s="250">
        <f t="shared" si="69"/>
        <v>-103.70967741935374</v>
      </c>
      <c r="AG99" s="251">
        <f t="shared" si="70"/>
        <v>0.92511936648422111</v>
      </c>
      <c r="AH99" s="894"/>
      <c r="AJ99" s="405">
        <f t="shared" si="81"/>
        <v>7</v>
      </c>
      <c r="AK99" s="406">
        <f t="shared" si="82"/>
        <v>7</v>
      </c>
    </row>
    <row r="100" spans="1:37" s="255" customFormat="1" ht="19.2" customHeight="1">
      <c r="A100" s="921"/>
      <c r="B100" s="743" t="s">
        <v>166</v>
      </c>
      <c r="C100" s="86"/>
      <c r="D100" s="71" t="s">
        <v>147</v>
      </c>
      <c r="E100" s="114"/>
      <c r="F100" s="245">
        <v>57.734999999999999</v>
      </c>
      <c r="G100" s="85">
        <v>2005</v>
      </c>
      <c r="H100" s="247">
        <f t="shared" si="75"/>
        <v>115758.675</v>
      </c>
      <c r="I100" s="753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6"/>
        <v>1253.1250000000002</v>
      </c>
      <c r="O100" s="77">
        <f t="shared" si="77"/>
        <v>78.320312500000014</v>
      </c>
      <c r="P100" s="78">
        <f t="shared" si="78"/>
        <v>0</v>
      </c>
      <c r="Q100" s="79">
        <f t="shared" si="74"/>
        <v>-19.492187499999986</v>
      </c>
      <c r="R100" s="744">
        <f t="shared" si="79"/>
        <v>0.80071884984025576</v>
      </c>
      <c r="S100" s="910"/>
      <c r="T100" s="248">
        <v>0.61874999999999991</v>
      </c>
      <c r="U100" s="248">
        <v>0.68541666666666656</v>
      </c>
      <c r="V100" s="249">
        <v>6</v>
      </c>
      <c r="W100" s="120">
        <f t="shared" si="80"/>
        <v>95.999999999999972</v>
      </c>
      <c r="X100" s="256"/>
      <c r="Y100" s="256"/>
      <c r="Z100" s="254"/>
      <c r="AA100" s="254"/>
      <c r="AB100" s="895"/>
      <c r="AC100" s="895"/>
      <c r="AD100" s="753">
        <v>1</v>
      </c>
      <c r="AE100" s="753">
        <v>1</v>
      </c>
      <c r="AF100" s="250">
        <f t="shared" si="69"/>
        <v>-311.87499999999977</v>
      </c>
      <c r="AG100" s="747">
        <f t="shared" si="70"/>
        <v>0.80071884984025576</v>
      </c>
      <c r="AH100" s="894"/>
      <c r="AJ100" s="405">
        <f t="shared" si="81"/>
        <v>6</v>
      </c>
      <c r="AK100" s="406">
        <f t="shared" si="82"/>
        <v>6</v>
      </c>
    </row>
    <row r="101" spans="1:37" s="255" customFormat="1" ht="19.2" customHeight="1">
      <c r="A101" s="921"/>
      <c r="B101" s="743" t="s">
        <v>163</v>
      </c>
      <c r="C101" s="86"/>
      <c r="D101" s="113" t="s">
        <v>111</v>
      </c>
      <c r="E101" s="114"/>
      <c r="F101" s="245">
        <v>43.14</v>
      </c>
      <c r="G101" s="85">
        <v>605.25</v>
      </c>
      <c r="H101" s="247">
        <f t="shared" si="75"/>
        <v>26110.485000000001</v>
      </c>
      <c r="I101" s="753">
        <v>1</v>
      </c>
      <c r="J101" s="76">
        <v>17</v>
      </c>
      <c r="K101" s="74">
        <v>1500</v>
      </c>
      <c r="L101" s="77">
        <v>88.235294117647058</v>
      </c>
      <c r="M101" s="129">
        <v>17</v>
      </c>
      <c r="N101" s="74">
        <f t="shared" si="76"/>
        <v>1296.9642857142828</v>
      </c>
      <c r="O101" s="77">
        <f t="shared" si="77"/>
        <v>76.292016806722515</v>
      </c>
      <c r="P101" s="78">
        <f t="shared" si="78"/>
        <v>0</v>
      </c>
      <c r="Q101" s="79">
        <f t="shared" si="74"/>
        <v>-11.943277310924543</v>
      </c>
      <c r="R101" s="744">
        <f t="shared" si="79"/>
        <v>0.86464285714285516</v>
      </c>
      <c r="S101" s="910"/>
      <c r="T101" s="248">
        <v>0.70069444444444429</v>
      </c>
      <c r="U101" s="80">
        <v>0.72013888888888877</v>
      </c>
      <c r="V101" s="249">
        <v>22</v>
      </c>
      <c r="W101" s="120">
        <f t="shared" si="80"/>
        <v>28.00000000000006</v>
      </c>
      <c r="X101" s="257">
        <v>0.69027777777777777</v>
      </c>
      <c r="Y101" s="257">
        <v>0.70000000000000007</v>
      </c>
      <c r="Z101" s="254"/>
      <c r="AA101" s="254"/>
      <c r="AB101" s="895"/>
      <c r="AC101" s="895"/>
      <c r="AD101" s="753"/>
      <c r="AE101" s="753"/>
      <c r="AF101" s="250">
        <f t="shared" si="69"/>
        <v>-203.03571428571718</v>
      </c>
      <c r="AG101" s="251">
        <f t="shared" si="70"/>
        <v>0.86464285714285527</v>
      </c>
      <c r="AH101" s="894"/>
      <c r="AJ101" s="405">
        <f t="shared" si="81"/>
        <v>7.000000000000135</v>
      </c>
      <c r="AK101" s="406">
        <f t="shared" si="82"/>
        <v>7.000000000000135</v>
      </c>
    </row>
    <row r="102" spans="1:37" s="255" customFormat="1" ht="19.2" customHeight="1">
      <c r="A102" s="921"/>
      <c r="B102" s="743" t="s">
        <v>163</v>
      </c>
      <c r="C102" s="213"/>
      <c r="D102" s="113" t="s">
        <v>130</v>
      </c>
      <c r="E102" s="215"/>
      <c r="F102" s="245">
        <v>29.113149847094796</v>
      </c>
      <c r="G102" s="85">
        <v>634.22</v>
      </c>
      <c r="H102" s="247">
        <f t="shared" si="75"/>
        <v>18464.141896024463</v>
      </c>
      <c r="I102" s="743">
        <v>1</v>
      </c>
      <c r="J102" s="76">
        <v>20</v>
      </c>
      <c r="K102" s="74">
        <v>1385</v>
      </c>
      <c r="L102" s="77">
        <v>69.25</v>
      </c>
      <c r="M102" s="129">
        <v>20</v>
      </c>
      <c r="N102" s="74">
        <f t="shared" si="76"/>
        <v>1119.211764705881</v>
      </c>
      <c r="O102" s="77">
        <f t="shared" si="77"/>
        <v>55.960588235294054</v>
      </c>
      <c r="P102" s="78">
        <f t="shared" si="78"/>
        <v>0</v>
      </c>
      <c r="Q102" s="79">
        <f t="shared" si="74"/>
        <v>-13.289411764705946</v>
      </c>
      <c r="R102" s="744">
        <f t="shared" si="79"/>
        <v>0.80809513697175528</v>
      </c>
      <c r="S102" s="910"/>
      <c r="T102" s="248">
        <v>0.72430555555555542</v>
      </c>
      <c r="U102" s="248">
        <v>0.74791666666666656</v>
      </c>
      <c r="V102" s="249">
        <v>6</v>
      </c>
      <c r="W102" s="120">
        <f t="shared" si="80"/>
        <v>34.000000000000043</v>
      </c>
      <c r="X102" s="257"/>
      <c r="Y102" s="257"/>
      <c r="Z102" s="254"/>
      <c r="AA102" s="254"/>
      <c r="AB102" s="895"/>
      <c r="AC102" s="895"/>
      <c r="AD102" s="753"/>
      <c r="AE102" s="753"/>
      <c r="AF102" s="250">
        <f t="shared" si="69"/>
        <v>-265.78823529411898</v>
      </c>
      <c r="AG102" s="747">
        <f t="shared" si="70"/>
        <v>0.80809513697175528</v>
      </c>
      <c r="AH102" s="894"/>
      <c r="AJ102" s="405">
        <f t="shared" si="81"/>
        <v>6</v>
      </c>
      <c r="AK102" s="406">
        <f t="shared" si="82"/>
        <v>6</v>
      </c>
    </row>
    <row r="103" spans="1:37" s="255" customFormat="1" ht="19.2" customHeight="1">
      <c r="A103" s="921"/>
      <c r="B103" s="743" t="s">
        <v>166</v>
      </c>
      <c r="C103" s="258"/>
      <c r="D103" s="113" t="s">
        <v>1411</v>
      </c>
      <c r="E103" s="114"/>
      <c r="F103" s="245">
        <v>57.3</v>
      </c>
      <c r="G103" s="85">
        <v>1824.3</v>
      </c>
      <c r="H103" s="247">
        <f t="shared" si="75"/>
        <v>104532.39</v>
      </c>
      <c r="I103" s="259"/>
      <c r="J103" s="76">
        <v>15</v>
      </c>
      <c r="K103" s="74">
        <v>1440</v>
      </c>
      <c r="L103" s="77">
        <v>96</v>
      </c>
      <c r="M103" s="129">
        <v>15</v>
      </c>
      <c r="N103" s="74">
        <f t="shared" si="76"/>
        <v>1287.741176470588</v>
      </c>
      <c r="O103" s="77">
        <f t="shared" si="77"/>
        <v>85.849411764705863</v>
      </c>
      <c r="P103" s="78">
        <f t="shared" si="78"/>
        <v>0</v>
      </c>
      <c r="Q103" s="79">
        <f t="shared" si="74"/>
        <v>-10.150588235294137</v>
      </c>
      <c r="R103" s="744">
        <f t="shared" si="79"/>
        <v>0.89426470588235274</v>
      </c>
      <c r="S103" s="910"/>
      <c r="T103" s="248">
        <v>0.75277777777777766</v>
      </c>
      <c r="U103" s="248">
        <v>0.81180555555555545</v>
      </c>
      <c r="V103" s="249">
        <v>7</v>
      </c>
      <c r="W103" s="120">
        <f t="shared" si="80"/>
        <v>85.000000000000014</v>
      </c>
      <c r="X103" s="257"/>
      <c r="Y103" s="257"/>
      <c r="Z103" s="254"/>
      <c r="AA103" s="254"/>
      <c r="AB103" s="895"/>
      <c r="AC103" s="895"/>
      <c r="AD103" s="753">
        <v>1</v>
      </c>
      <c r="AE103" s="753">
        <v>1</v>
      </c>
      <c r="AF103" s="84">
        <f t="shared" si="69"/>
        <v>-152.25882352941198</v>
      </c>
      <c r="AG103" s="747">
        <f t="shared" si="70"/>
        <v>0.89426470588235274</v>
      </c>
      <c r="AH103" s="894"/>
      <c r="AJ103" s="405">
        <f t="shared" si="81"/>
        <v>7</v>
      </c>
      <c r="AK103" s="406">
        <f t="shared" si="82"/>
        <v>7</v>
      </c>
    </row>
    <row r="104" spans="1:37" s="255" customFormat="1" ht="19.2" customHeight="1">
      <c r="A104" s="921"/>
      <c r="B104" s="743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744"/>
      <c r="S104" s="911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895"/>
      <c r="AC104" s="895"/>
      <c r="AD104" s="753"/>
      <c r="AE104" s="753"/>
      <c r="AF104" s="250">
        <f t="shared" si="69"/>
        <v>0</v>
      </c>
      <c r="AG104" s="251" t="e">
        <f t="shared" si="70"/>
        <v>#DIV/0!</v>
      </c>
      <c r="AH104" s="894"/>
      <c r="AJ104" s="405" t="str">
        <f t="shared" si="81"/>
        <v/>
      </c>
      <c r="AK104" s="406" t="str">
        <f t="shared" si="82"/>
        <v/>
      </c>
    </row>
    <row r="105" spans="1:37" s="255" customFormat="1" ht="19.2" customHeight="1">
      <c r="A105" s="921"/>
      <c r="B105" s="743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744"/>
      <c r="S105" s="911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895"/>
      <c r="AC105" s="895"/>
      <c r="AD105" s="753"/>
      <c r="AE105" s="753"/>
      <c r="AF105" s="84">
        <f t="shared" si="69"/>
        <v>0</v>
      </c>
      <c r="AG105" s="747" t="e">
        <f t="shared" si="70"/>
        <v>#DIV/0!</v>
      </c>
      <c r="AH105" s="894"/>
      <c r="AJ105" s="405" t="str">
        <f t="shared" si="81"/>
        <v/>
      </c>
      <c r="AK105" s="406" t="str">
        <f t="shared" si="82"/>
        <v/>
      </c>
    </row>
    <row r="106" spans="1:37" s="255" customFormat="1" ht="19.2" customHeight="1">
      <c r="A106" s="9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744"/>
      <c r="S106" s="920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895"/>
      <c r="AC106" s="895"/>
      <c r="AD106" s="753"/>
      <c r="AE106" s="753"/>
      <c r="AF106" s="84">
        <f t="shared" si="69"/>
        <v>0</v>
      </c>
      <c r="AG106" s="747" t="e">
        <f t="shared" si="70"/>
        <v>#DIV/0!</v>
      </c>
      <c r="AH106" s="894"/>
      <c r="AJ106" s="405" t="str">
        <f t="shared" si="81"/>
        <v/>
      </c>
      <c r="AK106" s="406" t="str">
        <f t="shared" si="82"/>
        <v/>
      </c>
    </row>
    <row r="107" spans="1:37" s="255" customFormat="1" ht="19.2" customHeight="1">
      <c r="A107" s="9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747"/>
      <c r="S107" s="920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895"/>
      <c r="AC107" s="895"/>
      <c r="AD107" s="753"/>
      <c r="AE107" s="753"/>
      <c r="AF107" s="254"/>
      <c r="AG107" s="747"/>
      <c r="AH107" s="894"/>
      <c r="AJ107" s="405" t="str">
        <f t="shared" si="81"/>
        <v/>
      </c>
      <c r="AK107" s="406" t="str">
        <f t="shared" si="82"/>
        <v/>
      </c>
    </row>
    <row r="108" spans="1:37" ht="19.2" customHeight="1">
      <c r="A108" s="921"/>
      <c r="B108" s="142">
        <v>0</v>
      </c>
      <c r="C108" s="132" t="s">
        <v>1412</v>
      </c>
      <c r="D108" s="891" t="s">
        <v>1243</v>
      </c>
      <c r="E108" s="891"/>
      <c r="F108" s="263"/>
      <c r="G108" s="103"/>
      <c r="H108" s="134"/>
      <c r="I108" s="135"/>
      <c r="J108" s="103">
        <v>17.875</v>
      </c>
      <c r="K108" s="103">
        <v>1420</v>
      </c>
      <c r="L108" s="136">
        <v>80.604464976780193</v>
      </c>
      <c r="M108" s="103">
        <f t="shared" ref="J108:O108" si="83">AVERAGE(M96:M107)</f>
        <v>17.875</v>
      </c>
      <c r="N108" s="103">
        <f t="shared" si="83"/>
        <v>1211.0152954960167</v>
      </c>
      <c r="O108" s="136">
        <f t="shared" si="83"/>
        <v>68.830841293670701</v>
      </c>
      <c r="P108" s="84">
        <f t="shared" ref="P108:P116" si="84">M108-J108</f>
        <v>0</v>
      </c>
      <c r="Q108" s="119">
        <f t="shared" ref="Q108:Q116" si="85">O108-L108</f>
        <v>-11.773623683109491</v>
      </c>
      <c r="R108" s="137">
        <f t="shared" ref="R108:R116" si="86">O108/L108</f>
        <v>0.85393335609260446</v>
      </c>
      <c r="S108" s="911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895"/>
      <c r="AC108" s="895"/>
      <c r="AD108" s="139">
        <f>SUM(AD96:AD107)</f>
        <v>2</v>
      </c>
      <c r="AE108" s="139">
        <f>SUM(AE96:AE107)</f>
        <v>2</v>
      </c>
      <c r="AF108" s="84">
        <f t="shared" si="69"/>
        <v>-208.98470450398327</v>
      </c>
      <c r="AG108" s="747">
        <f t="shared" si="70"/>
        <v>0.85282767288451877</v>
      </c>
      <c r="AH108" s="894"/>
      <c r="AK108" s="404"/>
    </row>
    <row r="109" spans="1:37" ht="19.2" customHeight="1">
      <c r="A109" s="912" t="s">
        <v>1413</v>
      </c>
      <c r="B109" s="743" t="s">
        <v>165</v>
      </c>
      <c r="C109" s="750"/>
      <c r="D109" s="264" t="s">
        <v>133</v>
      </c>
      <c r="E109" s="72"/>
      <c r="F109" s="73">
        <v>29.965493443754308</v>
      </c>
      <c r="G109" s="74">
        <v>1782</v>
      </c>
      <c r="H109" s="75">
        <f t="shared" ref="H109:H119" si="87">F109*G109</f>
        <v>53398.509316770178</v>
      </c>
      <c r="I109" s="743"/>
      <c r="J109" s="76">
        <v>18</v>
      </c>
      <c r="K109" s="74">
        <v>1200</v>
      </c>
      <c r="L109" s="77">
        <v>66.666666666666671</v>
      </c>
      <c r="M109" s="741">
        <v>18</v>
      </c>
      <c r="N109" s="74">
        <f t="shared" ref="N109:N116" si="88">G109/W109*60</f>
        <v>1069.2000000000003</v>
      </c>
      <c r="O109" s="77">
        <f t="shared" ref="O109:O116" si="89">N109/M109</f>
        <v>59.400000000000013</v>
      </c>
      <c r="P109" s="78">
        <f t="shared" si="84"/>
        <v>0</v>
      </c>
      <c r="Q109" s="79">
        <f t="shared" si="85"/>
        <v>-7.2666666666666586</v>
      </c>
      <c r="R109" s="744">
        <f t="shared" si="86"/>
        <v>0.89100000000000013</v>
      </c>
      <c r="S109" s="915">
        <f>R121</f>
        <v>0.90522228129253235</v>
      </c>
      <c r="T109" s="265">
        <v>0.5</v>
      </c>
      <c r="U109" s="265">
        <v>0.56944444444444442</v>
      </c>
      <c r="V109" s="266">
        <v>5</v>
      </c>
      <c r="W109" s="740">
        <f t="shared" si="80"/>
        <v>99.999999999999972</v>
      </c>
      <c r="X109" s="83"/>
      <c r="Y109" s="83"/>
      <c r="Z109" s="84"/>
      <c r="AA109" s="84"/>
      <c r="AB109" s="895"/>
      <c r="AC109" s="895"/>
      <c r="AD109" s="753"/>
      <c r="AE109" s="753"/>
      <c r="AF109" s="78">
        <f t="shared" si="69"/>
        <v>-130.79999999999973</v>
      </c>
      <c r="AG109" s="160">
        <f t="shared" si="70"/>
        <v>0.89100000000000024</v>
      </c>
      <c r="AH109" s="894">
        <f>AG121</f>
        <v>0.90762220063631771</v>
      </c>
      <c r="AJ109" s="62" t="str">
        <f>A109</f>
        <v>綜合一組
(ET-55)</v>
      </c>
      <c r="AK109" s="404">
        <f>AVERAGE(AK110:AK120)</f>
        <v>6.428571428571467</v>
      </c>
    </row>
    <row r="110" spans="1:37" ht="19.2" customHeight="1">
      <c r="A110" s="913"/>
      <c r="B110" s="743" t="s">
        <v>165</v>
      </c>
      <c r="C110" s="213"/>
      <c r="D110" s="71" t="s">
        <v>109</v>
      </c>
      <c r="E110" s="215"/>
      <c r="F110" s="73">
        <v>34.229999999999997</v>
      </c>
      <c r="G110" s="212">
        <v>1346.4499999999998</v>
      </c>
      <c r="H110" s="75">
        <f t="shared" si="87"/>
        <v>46088.983499999988</v>
      </c>
      <c r="I110" s="743">
        <v>1</v>
      </c>
      <c r="J110" s="76">
        <v>13</v>
      </c>
      <c r="K110" s="74">
        <v>2250</v>
      </c>
      <c r="L110" s="77">
        <v>173.07692307692307</v>
      </c>
      <c r="M110" s="741">
        <v>13</v>
      </c>
      <c r="N110" s="74">
        <f t="shared" si="88"/>
        <v>1836.0681818181815</v>
      </c>
      <c r="O110" s="77">
        <f t="shared" si="89"/>
        <v>141.23601398601397</v>
      </c>
      <c r="P110" s="78">
        <f t="shared" si="84"/>
        <v>0</v>
      </c>
      <c r="Q110" s="79">
        <f t="shared" si="85"/>
        <v>-31.840909090909093</v>
      </c>
      <c r="R110" s="744">
        <f t="shared" si="86"/>
        <v>0.81603030303030299</v>
      </c>
      <c r="S110" s="901"/>
      <c r="T110" s="265">
        <v>0.58472222222222214</v>
      </c>
      <c r="U110" s="265">
        <v>0.6152777777777777</v>
      </c>
      <c r="V110" s="266">
        <v>22</v>
      </c>
      <c r="W110" s="740">
        <f t="shared" si="80"/>
        <v>44</v>
      </c>
      <c r="X110" s="227">
        <v>0.57361111111111118</v>
      </c>
      <c r="Y110" s="227">
        <v>0.58333333333333337</v>
      </c>
      <c r="Z110" s="84"/>
      <c r="AA110" s="84"/>
      <c r="AB110" s="895"/>
      <c r="AC110" s="895"/>
      <c r="AD110" s="753">
        <v>1</v>
      </c>
      <c r="AE110" s="753"/>
      <c r="AF110" s="78">
        <f t="shared" si="69"/>
        <v>-413.93181818181847</v>
      </c>
      <c r="AG110" s="160">
        <f t="shared" si="70"/>
        <v>0.81603030303030288</v>
      </c>
      <c r="AH110" s="894"/>
      <c r="AJ110" s="405">
        <f>IF((IF(V110&lt;10,V110,(X110-U109)*1440))=0,"",IF(V110&lt;10,V110,(X110-U109)*1440))</f>
        <v>6.0000000000001386</v>
      </c>
      <c r="AK110" s="406">
        <f>IF(AJ110&gt;4,AJ110,"")</f>
        <v>6.0000000000001386</v>
      </c>
    </row>
    <row r="111" spans="1:37" ht="19.2" customHeight="1">
      <c r="A111" s="913"/>
      <c r="B111" s="743" t="s">
        <v>165</v>
      </c>
      <c r="C111" s="213"/>
      <c r="D111" s="214" t="s">
        <v>110</v>
      </c>
      <c r="E111" s="215"/>
      <c r="F111" s="73">
        <v>35.83</v>
      </c>
      <c r="G111" s="85">
        <v>2061.85</v>
      </c>
      <c r="H111" s="75">
        <f t="shared" si="87"/>
        <v>73876.085499999986</v>
      </c>
      <c r="I111" s="753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88"/>
        <v>2061.8500000000017</v>
      </c>
      <c r="O111" s="77">
        <f t="shared" si="89"/>
        <v>187.44090909090926</v>
      </c>
      <c r="P111" s="78">
        <f t="shared" si="84"/>
        <v>0</v>
      </c>
      <c r="Q111" s="79">
        <f t="shared" si="85"/>
        <v>-17.104545454545274</v>
      </c>
      <c r="R111" s="744">
        <f t="shared" si="86"/>
        <v>0.91637777777777862</v>
      </c>
      <c r="S111" s="901"/>
      <c r="T111" s="265">
        <v>0.6201388888888888</v>
      </c>
      <c r="U111" s="265">
        <v>0.66180555555555542</v>
      </c>
      <c r="V111" s="266">
        <v>7</v>
      </c>
      <c r="W111" s="740">
        <f t="shared" si="80"/>
        <v>59.999999999999943</v>
      </c>
      <c r="X111" s="83"/>
      <c r="Y111" s="83"/>
      <c r="Z111" s="84"/>
      <c r="AA111" s="84"/>
      <c r="AB111" s="895"/>
      <c r="AC111" s="895"/>
      <c r="AD111" s="753">
        <v>1</v>
      </c>
      <c r="AE111" s="753">
        <v>1</v>
      </c>
      <c r="AF111" s="78">
        <f t="shared" si="69"/>
        <v>-188.14999999999827</v>
      </c>
      <c r="AG111" s="160">
        <f t="shared" si="70"/>
        <v>0.91637777777777851</v>
      </c>
      <c r="AH111" s="894"/>
      <c r="AJ111" s="405">
        <f t="shared" ref="AJ111:AJ120" si="90">IF((IF(V111&lt;10,V111,(X111-U110)*1440))=0,"",IF(V111&lt;10,V111,(X111-U110)*1440))</f>
        <v>7</v>
      </c>
      <c r="AK111" s="406">
        <f t="shared" ref="AK111:AK120" si="91">IF(AJ111&gt;4,AJ111,"")</f>
        <v>7</v>
      </c>
    </row>
    <row r="112" spans="1:37" ht="19.2" customHeight="1">
      <c r="A112" s="913"/>
      <c r="B112" s="743" t="s">
        <v>166</v>
      </c>
      <c r="C112" s="213"/>
      <c r="D112" s="214" t="s">
        <v>134</v>
      </c>
      <c r="E112" s="114"/>
      <c r="F112" s="73">
        <v>55.56</v>
      </c>
      <c r="G112" s="85">
        <v>1160</v>
      </c>
      <c r="H112" s="75">
        <f t="shared" si="87"/>
        <v>64449.600000000006</v>
      </c>
      <c r="I112" s="753"/>
      <c r="J112" s="76">
        <v>16</v>
      </c>
      <c r="K112" s="74">
        <v>1440</v>
      </c>
      <c r="L112" s="77">
        <v>90</v>
      </c>
      <c r="M112" s="741">
        <v>16</v>
      </c>
      <c r="N112" s="74">
        <f t="shared" si="88"/>
        <v>1338.4615384615392</v>
      </c>
      <c r="O112" s="77">
        <f t="shared" si="89"/>
        <v>83.653846153846203</v>
      </c>
      <c r="P112" s="78">
        <f t="shared" si="84"/>
        <v>0</v>
      </c>
      <c r="Q112" s="79">
        <f t="shared" si="85"/>
        <v>-6.346153846153797</v>
      </c>
      <c r="R112" s="744">
        <f t="shared" si="86"/>
        <v>0.92948717948718007</v>
      </c>
      <c r="S112" s="901"/>
      <c r="T112" s="265">
        <v>0.70833333333333337</v>
      </c>
      <c r="U112" s="265">
        <v>0.74444444444444446</v>
      </c>
      <c r="V112" s="266">
        <v>5</v>
      </c>
      <c r="W112" s="740">
        <f t="shared" si="80"/>
        <v>51.999999999999972</v>
      </c>
      <c r="X112" s="253"/>
      <c r="Y112" s="253"/>
      <c r="Z112" s="84"/>
      <c r="AA112" s="84"/>
      <c r="AB112" s="895"/>
      <c r="AC112" s="895"/>
      <c r="AD112" s="753"/>
      <c r="AE112" s="753"/>
      <c r="AF112" s="78">
        <f t="shared" si="69"/>
        <v>-101.53846153846075</v>
      </c>
      <c r="AG112" s="160">
        <f t="shared" si="70"/>
        <v>0.92948717948718007</v>
      </c>
      <c r="AH112" s="894"/>
      <c r="AJ112" s="405">
        <f t="shared" si="90"/>
        <v>5</v>
      </c>
      <c r="AK112" s="406">
        <f t="shared" si="91"/>
        <v>5</v>
      </c>
    </row>
    <row r="113" spans="1:37" s="255" customFormat="1" ht="19.2" customHeight="1">
      <c r="A113" s="913"/>
      <c r="B113" s="743" t="s">
        <v>166</v>
      </c>
      <c r="C113" s="213"/>
      <c r="D113" s="214" t="s">
        <v>135</v>
      </c>
      <c r="E113" s="114"/>
      <c r="F113" s="73">
        <v>58.17</v>
      </c>
      <c r="G113" s="85">
        <v>1140</v>
      </c>
      <c r="H113" s="75">
        <f t="shared" si="87"/>
        <v>66313.8</v>
      </c>
      <c r="I113" s="753"/>
      <c r="J113" s="76">
        <v>14</v>
      </c>
      <c r="K113" s="74">
        <v>1440</v>
      </c>
      <c r="L113" s="77">
        <v>102.85714285714286</v>
      </c>
      <c r="M113" s="746">
        <v>14</v>
      </c>
      <c r="N113" s="74">
        <f t="shared" si="88"/>
        <v>1341.1764705882358</v>
      </c>
      <c r="O113" s="77">
        <f t="shared" si="89"/>
        <v>95.798319327731136</v>
      </c>
      <c r="P113" s="78">
        <f t="shared" si="84"/>
        <v>0</v>
      </c>
      <c r="Q113" s="79">
        <f t="shared" si="85"/>
        <v>-7.0588235294117254</v>
      </c>
      <c r="R113" s="744">
        <f t="shared" si="86"/>
        <v>0.9313725490196082</v>
      </c>
      <c r="S113" s="901"/>
      <c r="T113" s="265">
        <v>0.74861111111111112</v>
      </c>
      <c r="U113" s="265">
        <v>0.78402777777777777</v>
      </c>
      <c r="V113" s="266">
        <v>6</v>
      </c>
      <c r="W113" s="740">
        <f t="shared" si="80"/>
        <v>50.999999999999979</v>
      </c>
      <c r="X113" s="253"/>
      <c r="Y113" s="253"/>
      <c r="Z113" s="254"/>
      <c r="AA113" s="254"/>
      <c r="AB113" s="895"/>
      <c r="AC113" s="895"/>
      <c r="AD113" s="258"/>
      <c r="AE113" s="258"/>
      <c r="AF113" s="78">
        <f t="shared" si="69"/>
        <v>-98.823529411764184</v>
      </c>
      <c r="AG113" s="160">
        <f t="shared" si="70"/>
        <v>0.9313725490196082</v>
      </c>
      <c r="AH113" s="894"/>
      <c r="AJ113" s="405">
        <f t="shared" si="90"/>
        <v>6</v>
      </c>
      <c r="AK113" s="406">
        <f t="shared" si="91"/>
        <v>6</v>
      </c>
    </row>
    <row r="114" spans="1:37" s="255" customFormat="1" ht="19.2" customHeight="1">
      <c r="A114" s="913"/>
      <c r="B114" s="743" t="s">
        <v>166</v>
      </c>
      <c r="C114" s="213"/>
      <c r="D114" s="113" t="s">
        <v>156</v>
      </c>
      <c r="E114" s="72"/>
      <c r="F114" s="73">
        <v>51.06</v>
      </c>
      <c r="G114" s="74">
        <v>1497</v>
      </c>
      <c r="H114" s="75">
        <f t="shared" si="87"/>
        <v>76436.820000000007</v>
      </c>
      <c r="I114" s="753"/>
      <c r="J114" s="76">
        <v>16</v>
      </c>
      <c r="K114" s="74">
        <v>1500</v>
      </c>
      <c r="L114" s="77">
        <v>93.75</v>
      </c>
      <c r="M114" s="746">
        <v>16</v>
      </c>
      <c r="N114" s="74">
        <f t="shared" si="88"/>
        <v>1381.8461538461554</v>
      </c>
      <c r="O114" s="77">
        <f t="shared" si="89"/>
        <v>86.365384615384713</v>
      </c>
      <c r="P114" s="78">
        <f t="shared" si="84"/>
        <v>0</v>
      </c>
      <c r="Q114" s="79">
        <f t="shared" si="85"/>
        <v>-7.3846153846152873</v>
      </c>
      <c r="R114" s="744">
        <f t="shared" si="86"/>
        <v>0.9212307692307703</v>
      </c>
      <c r="S114" s="901"/>
      <c r="T114" s="265">
        <v>0.78888888888888886</v>
      </c>
      <c r="U114" s="265">
        <v>0.8340277777777777</v>
      </c>
      <c r="V114" s="266">
        <v>7</v>
      </c>
      <c r="W114" s="740">
        <f t="shared" si="80"/>
        <v>64.999999999999929</v>
      </c>
      <c r="X114" s="253"/>
      <c r="Y114" s="253"/>
      <c r="Z114" s="254"/>
      <c r="AA114" s="254"/>
      <c r="AB114" s="895"/>
      <c r="AC114" s="895"/>
      <c r="AD114" s="258"/>
      <c r="AE114" s="258"/>
      <c r="AF114" s="78">
        <f t="shared" si="69"/>
        <v>-118.1538461538446</v>
      </c>
      <c r="AG114" s="160">
        <f t="shared" si="70"/>
        <v>0.9212307692307703</v>
      </c>
      <c r="AH114" s="894"/>
      <c r="AJ114" s="405">
        <f t="shared" si="90"/>
        <v>7</v>
      </c>
      <c r="AK114" s="406">
        <f t="shared" si="91"/>
        <v>7</v>
      </c>
    </row>
    <row r="115" spans="1:37" s="255" customFormat="1" ht="19.2" customHeight="1">
      <c r="A115" s="913"/>
      <c r="B115" s="743" t="s">
        <v>166</v>
      </c>
      <c r="C115" s="213"/>
      <c r="D115" s="113" t="s">
        <v>151</v>
      </c>
      <c r="E115" s="114"/>
      <c r="F115" s="73">
        <v>50.49</v>
      </c>
      <c r="G115" s="268">
        <v>1404</v>
      </c>
      <c r="H115" s="75">
        <f t="shared" si="87"/>
        <v>70887.960000000006</v>
      </c>
      <c r="I115" s="753"/>
      <c r="J115" s="76">
        <v>14</v>
      </c>
      <c r="K115" s="74">
        <v>1440</v>
      </c>
      <c r="L115" s="77">
        <v>102.85714285714286</v>
      </c>
      <c r="M115" s="746">
        <v>14</v>
      </c>
      <c r="N115" s="74">
        <f t="shared" si="88"/>
        <v>1358.709677419356</v>
      </c>
      <c r="O115" s="77">
        <f t="shared" si="89"/>
        <v>97.050691244239715</v>
      </c>
      <c r="P115" s="78">
        <f t="shared" si="84"/>
        <v>0</v>
      </c>
      <c r="Q115" s="79">
        <f t="shared" si="85"/>
        <v>-5.806451612903146</v>
      </c>
      <c r="R115" s="744">
        <f t="shared" si="86"/>
        <v>0.94354838709677502</v>
      </c>
      <c r="S115" s="901"/>
      <c r="T115" s="265">
        <v>0.84930555555555542</v>
      </c>
      <c r="U115" s="265">
        <v>0.89236111111111094</v>
      </c>
      <c r="V115" s="266">
        <v>22</v>
      </c>
      <c r="W115" s="740">
        <f t="shared" si="80"/>
        <v>61.999999999999943</v>
      </c>
      <c r="X115" s="253">
        <v>0.83888888888888891</v>
      </c>
      <c r="Y115" s="253">
        <v>0.84861111111111109</v>
      </c>
      <c r="Z115" s="254"/>
      <c r="AA115" s="254"/>
      <c r="AB115" s="895"/>
      <c r="AC115" s="895"/>
      <c r="AD115" s="258"/>
      <c r="AE115" s="258"/>
      <c r="AF115" s="78">
        <f t="shared" si="69"/>
        <v>-81.290322580643988</v>
      </c>
      <c r="AG115" s="160">
        <f t="shared" si="70"/>
        <v>0.94354838709677502</v>
      </c>
      <c r="AH115" s="894"/>
      <c r="AJ115" s="405">
        <f t="shared" si="90"/>
        <v>7.000000000000135</v>
      </c>
      <c r="AK115" s="406">
        <f t="shared" si="91"/>
        <v>7.000000000000135</v>
      </c>
    </row>
    <row r="116" spans="1:37" s="255" customFormat="1" ht="19.2" customHeight="1">
      <c r="A116" s="913"/>
      <c r="B116" s="743" t="s">
        <v>166</v>
      </c>
      <c r="C116" s="86"/>
      <c r="D116" s="113" t="s">
        <v>155</v>
      </c>
      <c r="E116" s="114"/>
      <c r="F116" s="73">
        <v>54.09</v>
      </c>
      <c r="G116" s="268">
        <v>1215</v>
      </c>
      <c r="H116" s="75">
        <f t="shared" si="87"/>
        <v>65719.350000000006</v>
      </c>
      <c r="I116" s="753"/>
      <c r="J116" s="76">
        <v>19</v>
      </c>
      <c r="K116" s="74">
        <v>1440</v>
      </c>
      <c r="L116" s="77">
        <v>75.78947368421052</v>
      </c>
      <c r="M116" s="746">
        <v>19</v>
      </c>
      <c r="N116" s="74">
        <f t="shared" si="88"/>
        <v>1375.4716981132083</v>
      </c>
      <c r="O116" s="77">
        <f t="shared" si="89"/>
        <v>72.39324726911623</v>
      </c>
      <c r="P116" s="78">
        <f t="shared" si="84"/>
        <v>0</v>
      </c>
      <c r="Q116" s="79">
        <f t="shared" si="85"/>
        <v>-3.39622641509429</v>
      </c>
      <c r="R116" s="744">
        <f t="shared" si="86"/>
        <v>0.95518867924528372</v>
      </c>
      <c r="S116" s="901"/>
      <c r="T116" s="265">
        <v>0.89722222222222203</v>
      </c>
      <c r="U116" s="265">
        <v>0.93402777777777757</v>
      </c>
      <c r="V116" s="266">
        <v>7</v>
      </c>
      <c r="W116" s="740">
        <f t="shared" si="80"/>
        <v>52.999999999999972</v>
      </c>
      <c r="X116" s="253"/>
      <c r="Y116" s="253"/>
      <c r="Z116" s="254"/>
      <c r="AA116" s="254"/>
      <c r="AB116" s="895"/>
      <c r="AC116" s="895"/>
      <c r="AD116" s="258"/>
      <c r="AE116" s="258"/>
      <c r="AF116" s="78">
        <f t="shared" si="69"/>
        <v>-64.528301886791724</v>
      </c>
      <c r="AG116" s="160">
        <f t="shared" si="70"/>
        <v>0.9551886792452835</v>
      </c>
      <c r="AH116" s="894"/>
      <c r="AJ116" s="405">
        <f t="shared" si="90"/>
        <v>7</v>
      </c>
      <c r="AK116" s="406">
        <f t="shared" si="91"/>
        <v>7</v>
      </c>
    </row>
    <row r="117" spans="1:37" s="255" customFormat="1" ht="19.2" customHeight="1">
      <c r="A117" s="913"/>
      <c r="B117" s="743">
        <v>0</v>
      </c>
      <c r="C117" s="86"/>
      <c r="D117" s="113"/>
      <c r="E117" s="114"/>
      <c r="F117" s="73" t="s">
        <v>161</v>
      </c>
      <c r="G117" s="268"/>
      <c r="H117" s="75">
        <f t="shared" si="87"/>
        <v>0</v>
      </c>
      <c r="I117" s="753"/>
      <c r="J117" s="76"/>
      <c r="K117" s="74"/>
      <c r="L117" s="77"/>
      <c r="M117" s="746"/>
      <c r="N117" s="74"/>
      <c r="O117" s="77"/>
      <c r="P117" s="78"/>
      <c r="Q117" s="79"/>
      <c r="R117" s="744"/>
      <c r="S117" s="901"/>
      <c r="T117" s="265"/>
      <c r="U117" s="265"/>
      <c r="V117" s="266"/>
      <c r="W117" s="740">
        <f t="shared" si="80"/>
        <v>0</v>
      </c>
      <c r="X117" s="253"/>
      <c r="Y117" s="253"/>
      <c r="Z117" s="254"/>
      <c r="AA117" s="254"/>
      <c r="AB117" s="895"/>
      <c r="AC117" s="895"/>
      <c r="AD117" s="258"/>
      <c r="AE117" s="258"/>
      <c r="AF117" s="78">
        <f t="shared" si="69"/>
        <v>0</v>
      </c>
      <c r="AG117" s="160" t="e">
        <f t="shared" si="70"/>
        <v>#DIV/0!</v>
      </c>
      <c r="AH117" s="894"/>
      <c r="AJ117" s="405" t="str">
        <f t="shared" si="90"/>
        <v/>
      </c>
      <c r="AK117" s="406" t="str">
        <f t="shared" si="91"/>
        <v/>
      </c>
    </row>
    <row r="118" spans="1:37" s="255" customFormat="1" ht="19.2" customHeight="1">
      <c r="A118" s="913"/>
      <c r="B118" s="743">
        <v>0</v>
      </c>
      <c r="C118" s="200"/>
      <c r="D118" s="113"/>
      <c r="E118" s="72"/>
      <c r="F118" s="73" t="s">
        <v>161</v>
      </c>
      <c r="G118" s="74"/>
      <c r="H118" s="75">
        <f t="shared" si="87"/>
        <v>0</v>
      </c>
      <c r="I118" s="753"/>
      <c r="J118" s="76"/>
      <c r="K118" s="74"/>
      <c r="L118" s="77"/>
      <c r="M118" s="746"/>
      <c r="N118" s="74"/>
      <c r="O118" s="77"/>
      <c r="P118" s="78"/>
      <c r="Q118" s="79"/>
      <c r="R118" s="744"/>
      <c r="S118" s="901"/>
      <c r="T118" s="265"/>
      <c r="U118" s="265"/>
      <c r="V118" s="266"/>
      <c r="W118" s="740">
        <f t="shared" si="80"/>
        <v>0</v>
      </c>
      <c r="X118" s="253"/>
      <c r="Y118" s="253"/>
      <c r="Z118" s="254"/>
      <c r="AA118" s="254"/>
      <c r="AB118" s="895"/>
      <c r="AC118" s="895"/>
      <c r="AD118" s="258"/>
      <c r="AE118" s="258"/>
      <c r="AF118" s="78">
        <f t="shared" si="69"/>
        <v>0</v>
      </c>
      <c r="AG118" s="160" t="e">
        <f t="shared" si="70"/>
        <v>#DIV/0!</v>
      </c>
      <c r="AH118" s="894"/>
      <c r="AJ118" s="405" t="str">
        <f t="shared" si="90"/>
        <v/>
      </c>
      <c r="AK118" s="406" t="str">
        <f t="shared" si="91"/>
        <v/>
      </c>
    </row>
    <row r="119" spans="1:37" s="255" customFormat="1" ht="19.2" customHeight="1">
      <c r="A119" s="913"/>
      <c r="B119" s="743">
        <v>0</v>
      </c>
      <c r="C119" s="260"/>
      <c r="D119" s="113"/>
      <c r="E119" s="114"/>
      <c r="F119" s="73" t="s">
        <v>161</v>
      </c>
      <c r="G119" s="268"/>
      <c r="H119" s="75">
        <f t="shared" si="87"/>
        <v>0</v>
      </c>
      <c r="I119" s="753"/>
      <c r="J119" s="76"/>
      <c r="K119" s="74"/>
      <c r="L119" s="77"/>
      <c r="M119" s="746"/>
      <c r="N119" s="74"/>
      <c r="O119" s="77"/>
      <c r="P119" s="78"/>
      <c r="Q119" s="79"/>
      <c r="R119" s="744"/>
      <c r="S119" s="901"/>
      <c r="T119" s="265"/>
      <c r="U119" s="265"/>
      <c r="V119" s="266"/>
      <c r="W119" s="740">
        <f t="shared" si="80"/>
        <v>0</v>
      </c>
      <c r="X119" s="253"/>
      <c r="Y119" s="253"/>
      <c r="Z119" s="254"/>
      <c r="AA119" s="254"/>
      <c r="AB119" s="895"/>
      <c r="AC119" s="895"/>
      <c r="AD119" s="258"/>
      <c r="AE119" s="258"/>
      <c r="AF119" s="78">
        <f t="shared" si="69"/>
        <v>0</v>
      </c>
      <c r="AG119" s="160" t="e">
        <f t="shared" si="70"/>
        <v>#DIV/0!</v>
      </c>
      <c r="AH119" s="894"/>
      <c r="AJ119" s="405" t="str">
        <f t="shared" si="90"/>
        <v/>
      </c>
      <c r="AK119" s="406" t="str">
        <f t="shared" si="91"/>
        <v/>
      </c>
    </row>
    <row r="120" spans="1:37" s="255" customFormat="1" ht="19.2" customHeight="1">
      <c r="A120" s="913"/>
      <c r="B120" s="743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753"/>
      <c r="J120" s="216"/>
      <c r="K120" s="270"/>
      <c r="L120" s="77"/>
      <c r="M120" s="746"/>
      <c r="N120" s="217"/>
      <c r="O120" s="262"/>
      <c r="P120" s="197"/>
      <c r="Q120" s="79"/>
      <c r="R120" s="744"/>
      <c r="S120" s="901"/>
      <c r="T120" s="265"/>
      <c r="U120" s="265"/>
      <c r="V120" s="266"/>
      <c r="W120" s="740">
        <f t="shared" si="80"/>
        <v>0</v>
      </c>
      <c r="X120" s="253"/>
      <c r="Y120" s="253"/>
      <c r="Z120" s="254"/>
      <c r="AA120" s="254"/>
      <c r="AB120" s="895"/>
      <c r="AC120" s="895"/>
      <c r="AD120" s="258"/>
      <c r="AE120" s="258"/>
      <c r="AF120" s="78">
        <f t="shared" si="69"/>
        <v>0</v>
      </c>
      <c r="AG120" s="160" t="e">
        <f t="shared" si="70"/>
        <v>#DIV/0!</v>
      </c>
      <c r="AH120" s="894"/>
      <c r="AJ120" s="405" t="str">
        <f t="shared" si="90"/>
        <v/>
      </c>
      <c r="AK120" s="406" t="str">
        <f t="shared" si="91"/>
        <v/>
      </c>
    </row>
    <row r="121" spans="1:37" ht="19.2" customHeight="1">
      <c r="A121" s="914"/>
      <c r="B121" s="156">
        <v>0</v>
      </c>
      <c r="C121" s="132" t="s">
        <v>1414</v>
      </c>
      <c r="D121" s="271" t="s">
        <v>1243</v>
      </c>
      <c r="E121" s="272"/>
      <c r="F121" s="205"/>
      <c r="G121" s="273"/>
      <c r="H121" s="274"/>
      <c r="I121" s="275"/>
      <c r="J121" s="238">
        <v>15.125</v>
      </c>
      <c r="K121" s="238">
        <v>1620</v>
      </c>
      <c r="L121" s="239">
        <v>113.69285046094257</v>
      </c>
      <c r="M121" s="238">
        <f>AVERAGE(M109:M120)</f>
        <v>15.125</v>
      </c>
      <c r="N121" s="238">
        <f t="shared" ref="J121:O121" si="92">AVERAGE(N109:N120)</f>
        <v>1470.3479650308348</v>
      </c>
      <c r="O121" s="239">
        <f t="shared" si="92"/>
        <v>102.91730146090516</v>
      </c>
      <c r="P121" s="78">
        <f t="shared" ref="P121:P129" si="93">M121-J121</f>
        <v>0</v>
      </c>
      <c r="Q121" s="79">
        <f t="shared" ref="Q121:Q129" si="94">O121-L121</f>
        <v>-10.775549000037401</v>
      </c>
      <c r="R121" s="209">
        <f t="shared" ref="R121:R129" si="95">O121/L121</f>
        <v>0.90522228129253235</v>
      </c>
      <c r="S121" s="909"/>
      <c r="T121" s="198"/>
      <c r="U121" s="198"/>
      <c r="V121" s="74"/>
      <c r="W121" s="740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895"/>
      <c r="AC121" s="895"/>
      <c r="AD121" s="139">
        <f>SUM(AD109:AD120)</f>
        <v>2</v>
      </c>
      <c r="AE121" s="139">
        <f>SUM(AE109:AE120)</f>
        <v>1</v>
      </c>
      <c r="AF121" s="78">
        <f>N121-K121</f>
        <v>-149.65203496916524</v>
      </c>
      <c r="AG121" s="160">
        <f>N121/K121</f>
        <v>0.90762220063631771</v>
      </c>
      <c r="AH121" s="894"/>
    </row>
    <row r="122" spans="1:37" ht="19.2" customHeight="1">
      <c r="A122" s="916" t="s">
        <v>1415</v>
      </c>
      <c r="B122" s="168" t="s">
        <v>167</v>
      </c>
      <c r="C122" s="200"/>
      <c r="D122" s="214" t="s">
        <v>139</v>
      </c>
      <c r="E122" s="72"/>
      <c r="F122" s="73">
        <v>58.67</v>
      </c>
      <c r="G122" s="74">
        <v>1785</v>
      </c>
      <c r="H122" s="75">
        <f t="shared" ref="H122:H132" si="96">F122*G122</f>
        <v>104725.95</v>
      </c>
      <c r="I122" s="743"/>
      <c r="J122" s="76">
        <v>19</v>
      </c>
      <c r="K122" s="74">
        <v>1440</v>
      </c>
      <c r="L122" s="77">
        <v>75.78947368421052</v>
      </c>
      <c r="M122" s="741">
        <v>19</v>
      </c>
      <c r="N122" s="212">
        <f t="shared" ref="N122:N129" si="97">G122/W122*60</f>
        <v>1306.0975609756094</v>
      </c>
      <c r="O122" s="276">
        <f t="shared" ref="O122:O129" si="98">N122/M122</f>
        <v>68.741976893453128</v>
      </c>
      <c r="P122" s="140">
        <f t="shared" si="93"/>
        <v>0</v>
      </c>
      <c r="Q122" s="220">
        <f t="shared" si="94"/>
        <v>-7.0474967907573927</v>
      </c>
      <c r="R122" s="141">
        <f t="shared" si="95"/>
        <v>0.90701219512195108</v>
      </c>
      <c r="S122" s="910">
        <f>R134</f>
        <v>0.94670383010129344</v>
      </c>
      <c r="T122" s="198">
        <v>0.5</v>
      </c>
      <c r="U122" s="198">
        <v>0.55694444444444446</v>
      </c>
      <c r="V122" s="266">
        <v>5</v>
      </c>
      <c r="W122" s="740">
        <f t="shared" si="80"/>
        <v>82.000000000000028</v>
      </c>
      <c r="X122" s="83"/>
      <c r="Y122" s="83"/>
      <c r="Z122" s="84"/>
      <c r="AA122" s="84"/>
      <c r="AB122" s="895"/>
      <c r="AC122" s="895"/>
      <c r="AD122" s="753"/>
      <c r="AE122" s="753"/>
      <c r="AF122" s="78">
        <f t="shared" si="69"/>
        <v>-133.90243902439056</v>
      </c>
      <c r="AG122" s="744">
        <f t="shared" si="70"/>
        <v>0.90701219512195097</v>
      </c>
      <c r="AH122" s="909">
        <f>AG134</f>
        <v>0.94659604810459863</v>
      </c>
      <c r="AJ122" s="62" t="str">
        <f>A122</f>
        <v>綜合二組
(ET-55)</v>
      </c>
      <c r="AK122" s="404">
        <f>AVERAGE(AK123:AK133)</f>
        <v>6.4285714285714493</v>
      </c>
    </row>
    <row r="123" spans="1:37" ht="19.2" customHeight="1">
      <c r="A123" s="916"/>
      <c r="B123" s="168" t="s">
        <v>167</v>
      </c>
      <c r="C123" s="127"/>
      <c r="D123" s="71" t="s">
        <v>140</v>
      </c>
      <c r="E123" s="215"/>
      <c r="F123" s="73">
        <v>59.52</v>
      </c>
      <c r="G123" s="74">
        <v>2079</v>
      </c>
      <c r="H123" s="75">
        <f t="shared" si="96"/>
        <v>123742.08</v>
      </c>
      <c r="I123" s="753"/>
      <c r="J123" s="76">
        <v>21</v>
      </c>
      <c r="K123" s="74">
        <v>1385</v>
      </c>
      <c r="L123" s="77">
        <v>65.952380952380949</v>
      </c>
      <c r="M123" s="746">
        <v>21</v>
      </c>
      <c r="N123" s="85">
        <f t="shared" si="97"/>
        <v>1285.9793814432992</v>
      </c>
      <c r="O123" s="118">
        <f t="shared" si="98"/>
        <v>61.237113402061865</v>
      </c>
      <c r="P123" s="84">
        <f t="shared" si="93"/>
        <v>0</v>
      </c>
      <c r="Q123" s="119">
        <f t="shared" si="94"/>
        <v>-4.7152675503190835</v>
      </c>
      <c r="R123" s="747">
        <f t="shared" si="95"/>
        <v>0.92850496855111864</v>
      </c>
      <c r="S123" s="910"/>
      <c r="T123" s="198">
        <v>0.56180555555555556</v>
      </c>
      <c r="U123" s="198">
        <v>0.62916666666666665</v>
      </c>
      <c r="V123" s="266">
        <v>7</v>
      </c>
      <c r="W123" s="740">
        <f t="shared" si="80"/>
        <v>96.999999999999972</v>
      </c>
      <c r="X123" s="83"/>
      <c r="Y123" s="83"/>
      <c r="Z123" s="84"/>
      <c r="AA123" s="84"/>
      <c r="AB123" s="895"/>
      <c r="AC123" s="895"/>
      <c r="AD123" s="753"/>
      <c r="AE123" s="753"/>
      <c r="AF123" s="78">
        <f t="shared" si="69"/>
        <v>-99.020618556700811</v>
      </c>
      <c r="AG123" s="744">
        <f t="shared" si="70"/>
        <v>0.92850496855111853</v>
      </c>
      <c r="AH123" s="910"/>
      <c r="AJ123" s="405">
        <f t="shared" ref="AJ123:AJ133" si="99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916"/>
      <c r="B124" s="168" t="s">
        <v>166</v>
      </c>
      <c r="C124" s="213"/>
      <c r="D124" s="214" t="s">
        <v>142</v>
      </c>
      <c r="E124" s="215"/>
      <c r="F124" s="73">
        <v>56.87</v>
      </c>
      <c r="G124" s="212">
        <v>1201</v>
      </c>
      <c r="H124" s="75">
        <f t="shared" si="96"/>
        <v>68300.87</v>
      </c>
      <c r="I124" s="277"/>
      <c r="J124" s="76">
        <v>18</v>
      </c>
      <c r="K124" s="74">
        <v>1636</v>
      </c>
      <c r="L124" s="77">
        <v>90.888888888888886</v>
      </c>
      <c r="M124" s="741">
        <v>18</v>
      </c>
      <c r="N124" s="212">
        <f t="shared" si="97"/>
        <v>1566.5217391304348</v>
      </c>
      <c r="O124" s="276">
        <f t="shared" si="98"/>
        <v>87.028985507246375</v>
      </c>
      <c r="P124" s="140">
        <f t="shared" si="93"/>
        <v>0</v>
      </c>
      <c r="Q124" s="220">
        <f t="shared" si="94"/>
        <v>-3.8599033816425106</v>
      </c>
      <c r="R124" s="141">
        <f t="shared" si="95"/>
        <v>0.9575316253853513</v>
      </c>
      <c r="S124" s="917"/>
      <c r="T124" s="198">
        <v>0.70833333333333337</v>
      </c>
      <c r="U124" s="198">
        <v>0.74027777777777781</v>
      </c>
      <c r="V124" s="266">
        <v>5</v>
      </c>
      <c r="W124" s="740">
        <f t="shared" si="80"/>
        <v>46</v>
      </c>
      <c r="X124" s="227"/>
      <c r="Y124" s="227"/>
      <c r="Z124" s="84"/>
      <c r="AA124" s="84"/>
      <c r="AB124" s="895"/>
      <c r="AC124" s="895"/>
      <c r="AD124" s="753"/>
      <c r="AE124" s="753"/>
      <c r="AF124" s="140">
        <f t="shared" si="69"/>
        <v>-69.478260869565247</v>
      </c>
      <c r="AG124" s="141">
        <f t="shared" si="70"/>
        <v>0.9575316253853513</v>
      </c>
      <c r="AH124" s="910"/>
      <c r="AJ124" s="405">
        <f t="shared" si="99"/>
        <v>5</v>
      </c>
      <c r="AK124" s="406">
        <f t="shared" ref="AK124:AK133" si="100">IF(AJ124&gt;4,AJ124,"")</f>
        <v>5</v>
      </c>
    </row>
    <row r="125" spans="1:37" ht="19.2" customHeight="1">
      <c r="A125" s="916"/>
      <c r="B125" s="168" t="s">
        <v>166</v>
      </c>
      <c r="C125" s="127"/>
      <c r="D125" s="71" t="s">
        <v>143</v>
      </c>
      <c r="E125" s="72"/>
      <c r="F125" s="73">
        <v>50.67</v>
      </c>
      <c r="G125" s="74">
        <v>1682</v>
      </c>
      <c r="H125" s="75">
        <f t="shared" si="96"/>
        <v>85226.94</v>
      </c>
      <c r="I125" s="743"/>
      <c r="J125" s="76">
        <v>18</v>
      </c>
      <c r="K125" s="74">
        <v>1500</v>
      </c>
      <c r="L125" s="77">
        <v>83.333333333333329</v>
      </c>
      <c r="M125" s="741">
        <v>18</v>
      </c>
      <c r="N125" s="85">
        <f t="shared" si="97"/>
        <v>1441.7142857142842</v>
      </c>
      <c r="O125" s="118">
        <f t="shared" si="98"/>
        <v>80.095238095238017</v>
      </c>
      <c r="P125" s="84">
        <f t="shared" si="93"/>
        <v>0</v>
      </c>
      <c r="Q125" s="119">
        <f t="shared" si="94"/>
        <v>-3.2380952380953119</v>
      </c>
      <c r="R125" s="747">
        <f t="shared" si="95"/>
        <v>0.9611428571428563</v>
      </c>
      <c r="S125" s="917"/>
      <c r="T125" s="198">
        <v>0.74513888888888891</v>
      </c>
      <c r="U125" s="198">
        <v>0.79375000000000007</v>
      </c>
      <c r="V125" s="266">
        <v>7</v>
      </c>
      <c r="W125" s="740">
        <f t="shared" si="80"/>
        <v>70.000000000000071</v>
      </c>
      <c r="X125" s="93"/>
      <c r="Y125" s="93"/>
      <c r="Z125" s="84"/>
      <c r="AA125" s="84"/>
      <c r="AB125" s="895"/>
      <c r="AC125" s="895"/>
      <c r="AD125" s="753"/>
      <c r="AE125" s="753"/>
      <c r="AF125" s="78">
        <f t="shared" si="69"/>
        <v>-58.285714285715812</v>
      </c>
      <c r="AG125" s="744">
        <f t="shared" si="70"/>
        <v>0.96114285714285608</v>
      </c>
      <c r="AH125" s="911"/>
      <c r="AJ125" s="405">
        <f t="shared" si="99"/>
        <v>7</v>
      </c>
      <c r="AK125" s="406">
        <f t="shared" si="100"/>
        <v>7</v>
      </c>
    </row>
    <row r="126" spans="1:37" ht="19.2" customHeight="1">
      <c r="A126" s="916"/>
      <c r="B126" s="168" t="s">
        <v>166</v>
      </c>
      <c r="C126" s="753"/>
      <c r="D126" s="278" t="s">
        <v>141</v>
      </c>
      <c r="E126" s="215"/>
      <c r="F126" s="73">
        <v>56.79</v>
      </c>
      <c r="G126" s="85">
        <v>1422</v>
      </c>
      <c r="H126" s="75">
        <f t="shared" si="96"/>
        <v>80755.38</v>
      </c>
      <c r="I126" s="753"/>
      <c r="J126" s="76">
        <v>18</v>
      </c>
      <c r="K126" s="74">
        <v>1636</v>
      </c>
      <c r="L126" s="77">
        <v>90.888888888888886</v>
      </c>
      <c r="M126" s="746">
        <v>18</v>
      </c>
      <c r="N126" s="212">
        <f t="shared" si="97"/>
        <v>1580.0000000000007</v>
      </c>
      <c r="O126" s="276">
        <f t="shared" si="98"/>
        <v>87.777777777777814</v>
      </c>
      <c r="P126" s="140">
        <f t="shared" si="93"/>
        <v>0</v>
      </c>
      <c r="Q126" s="220">
        <f t="shared" si="94"/>
        <v>-3.1111111111110716</v>
      </c>
      <c r="R126" s="141">
        <f t="shared" si="95"/>
        <v>0.96577017114914465</v>
      </c>
      <c r="S126" s="917"/>
      <c r="T126" s="198">
        <v>0.79791666666666672</v>
      </c>
      <c r="U126" s="198">
        <v>0.8354166666666667</v>
      </c>
      <c r="V126" s="266">
        <v>6</v>
      </c>
      <c r="W126" s="740">
        <f t="shared" si="80"/>
        <v>53.999999999999972</v>
      </c>
      <c r="X126" s="93"/>
      <c r="Y126" s="93"/>
      <c r="Z126" s="84"/>
      <c r="AA126" s="84"/>
      <c r="AB126" s="895"/>
      <c r="AC126" s="895"/>
      <c r="AD126" s="753"/>
      <c r="AE126" s="753"/>
      <c r="AF126" s="140">
        <f t="shared" si="69"/>
        <v>-55.999999999999318</v>
      </c>
      <c r="AG126" s="141">
        <f t="shared" si="70"/>
        <v>0.96577017114914465</v>
      </c>
      <c r="AH126" s="911"/>
      <c r="AJ126" s="405">
        <f t="shared" si="99"/>
        <v>6</v>
      </c>
      <c r="AK126" s="406">
        <f t="shared" si="100"/>
        <v>6</v>
      </c>
    </row>
    <row r="127" spans="1:37" ht="19.2" customHeight="1">
      <c r="A127" s="916"/>
      <c r="B127" s="168" t="s">
        <v>166</v>
      </c>
      <c r="C127" s="260"/>
      <c r="D127" s="279" t="s">
        <v>941</v>
      </c>
      <c r="E127" s="114"/>
      <c r="F127" s="73">
        <v>57.3</v>
      </c>
      <c r="G127" s="246">
        <v>1540</v>
      </c>
      <c r="H127" s="75">
        <f t="shared" si="96"/>
        <v>88242</v>
      </c>
      <c r="I127" s="258"/>
      <c r="J127" s="76">
        <v>16</v>
      </c>
      <c r="K127" s="74">
        <v>1636</v>
      </c>
      <c r="L127" s="77">
        <v>102.25</v>
      </c>
      <c r="M127" s="741">
        <v>16</v>
      </c>
      <c r="N127" s="85">
        <f t="shared" si="97"/>
        <v>1593.1034482758632</v>
      </c>
      <c r="O127" s="118">
        <f t="shared" si="98"/>
        <v>99.568965517241452</v>
      </c>
      <c r="P127" s="84">
        <f t="shared" si="93"/>
        <v>0</v>
      </c>
      <c r="Q127" s="119">
        <f t="shared" si="94"/>
        <v>-2.6810344827585482</v>
      </c>
      <c r="R127" s="747">
        <f t="shared" si="95"/>
        <v>0.97377961386055212</v>
      </c>
      <c r="S127" s="917"/>
      <c r="T127" s="198">
        <v>0.84027777777777779</v>
      </c>
      <c r="U127" s="198">
        <v>0.88055555555555554</v>
      </c>
      <c r="V127" s="743">
        <v>7</v>
      </c>
      <c r="W127" s="740">
        <f t="shared" si="80"/>
        <v>57.999999999999957</v>
      </c>
      <c r="X127" s="93"/>
      <c r="Y127" s="93"/>
      <c r="Z127" s="84"/>
      <c r="AA127" s="84"/>
      <c r="AB127" s="895"/>
      <c r="AC127" s="895"/>
      <c r="AD127" s="753"/>
      <c r="AE127" s="753"/>
      <c r="AF127" s="140">
        <f t="shared" si="69"/>
        <v>-42.896551724136771</v>
      </c>
      <c r="AG127" s="141">
        <f t="shared" si="70"/>
        <v>0.97377961386055212</v>
      </c>
      <c r="AH127" s="911"/>
      <c r="AJ127" s="405">
        <f t="shared" si="99"/>
        <v>7</v>
      </c>
      <c r="AK127" s="406">
        <f t="shared" si="100"/>
        <v>7</v>
      </c>
    </row>
    <row r="128" spans="1:37" ht="19.2" customHeight="1">
      <c r="A128" s="916"/>
      <c r="B128" s="168" t="s">
        <v>166</v>
      </c>
      <c r="C128" s="190"/>
      <c r="D128" s="88" t="s">
        <v>190</v>
      </c>
      <c r="E128" s="114"/>
      <c r="F128" s="73">
        <v>47.6</v>
      </c>
      <c r="G128" s="85">
        <v>2269</v>
      </c>
      <c r="H128" s="75">
        <f t="shared" si="96"/>
        <v>108004.40000000001</v>
      </c>
      <c r="I128" s="753"/>
      <c r="J128" s="76">
        <v>21</v>
      </c>
      <c r="K128" s="74">
        <v>1440</v>
      </c>
      <c r="L128" s="77">
        <v>68.571428571428569</v>
      </c>
      <c r="M128" s="746">
        <v>21</v>
      </c>
      <c r="N128" s="212">
        <f t="shared" si="97"/>
        <v>1375.1515151515155</v>
      </c>
      <c r="O128" s="276">
        <f t="shared" si="98"/>
        <v>65.483405483405505</v>
      </c>
      <c r="P128" s="140">
        <f t="shared" si="93"/>
        <v>0</v>
      </c>
      <c r="Q128" s="220">
        <f t="shared" si="94"/>
        <v>-3.0880230880230641</v>
      </c>
      <c r="R128" s="141">
        <f t="shared" si="95"/>
        <v>0.95496632996633035</v>
      </c>
      <c r="S128" s="917"/>
      <c r="T128" s="198">
        <v>0.89583333333333326</v>
      </c>
      <c r="U128" s="198">
        <v>0.96458333333333324</v>
      </c>
      <c r="V128" s="743">
        <v>22</v>
      </c>
      <c r="W128" s="740">
        <f t="shared" si="80"/>
        <v>98.999999999999972</v>
      </c>
      <c r="X128" s="93">
        <v>0.8847222222222223</v>
      </c>
      <c r="Y128" s="93">
        <v>0.89444444444444438</v>
      </c>
      <c r="Z128" s="84"/>
      <c r="AA128" s="84"/>
      <c r="AB128" s="895"/>
      <c r="AC128" s="895"/>
      <c r="AD128" s="753"/>
      <c r="AE128" s="753"/>
      <c r="AF128" s="78">
        <f t="shared" si="69"/>
        <v>-64.848484848484532</v>
      </c>
      <c r="AG128" s="744">
        <f t="shared" si="70"/>
        <v>0.95496632996633024</v>
      </c>
      <c r="AH128" s="911"/>
      <c r="AJ128" s="405">
        <f t="shared" si="99"/>
        <v>6.0000000000001386</v>
      </c>
      <c r="AK128" s="406">
        <f t="shared" si="100"/>
        <v>6.0000000000001386</v>
      </c>
    </row>
    <row r="129" spans="1:37" ht="19.2" customHeight="1">
      <c r="A129" s="916"/>
      <c r="B129" s="168" t="s">
        <v>166</v>
      </c>
      <c r="C129" s="190"/>
      <c r="D129" s="88" t="s">
        <v>1411</v>
      </c>
      <c r="E129" s="90"/>
      <c r="F129" s="73">
        <v>57.3</v>
      </c>
      <c r="G129" s="85">
        <v>1054.04</v>
      </c>
      <c r="H129" s="75">
        <f t="shared" si="96"/>
        <v>60396.491999999998</v>
      </c>
      <c r="I129" s="753">
        <v>1</v>
      </c>
      <c r="J129" s="76">
        <v>15</v>
      </c>
      <c r="K129" s="74">
        <v>1440</v>
      </c>
      <c r="L129" s="77">
        <v>96</v>
      </c>
      <c r="M129" s="741">
        <v>15</v>
      </c>
      <c r="N129" s="85">
        <f t="shared" si="97"/>
        <v>1317.5499999999959</v>
      </c>
      <c r="O129" s="118">
        <f t="shared" si="98"/>
        <v>87.836666666666389</v>
      </c>
      <c r="P129" s="84">
        <f t="shared" si="93"/>
        <v>0</v>
      </c>
      <c r="Q129" s="119">
        <f t="shared" si="94"/>
        <v>-8.1633333333336111</v>
      </c>
      <c r="R129" s="747">
        <f t="shared" si="95"/>
        <v>0.91496527777777492</v>
      </c>
      <c r="S129" s="917"/>
      <c r="T129" s="198">
        <v>0.96944444444444433</v>
      </c>
      <c r="U129" s="198">
        <v>1.0027777777777778</v>
      </c>
      <c r="V129" s="743">
        <v>7</v>
      </c>
      <c r="W129" s="740">
        <f t="shared" si="80"/>
        <v>48.000000000000149</v>
      </c>
      <c r="X129" s="93"/>
      <c r="Y129" s="93"/>
      <c r="Z129" s="84"/>
      <c r="AA129" s="84"/>
      <c r="AB129" s="895"/>
      <c r="AC129" s="895"/>
      <c r="AD129" s="753"/>
      <c r="AE129" s="753">
        <v>1</v>
      </c>
      <c r="AF129" s="140">
        <f t="shared" si="69"/>
        <v>-122.45000000000414</v>
      </c>
      <c r="AG129" s="141">
        <f t="shared" si="70"/>
        <v>0.91496527777777492</v>
      </c>
      <c r="AH129" s="911"/>
      <c r="AJ129" s="405">
        <f t="shared" si="99"/>
        <v>7</v>
      </c>
      <c r="AK129" s="406">
        <f t="shared" si="100"/>
        <v>7</v>
      </c>
    </row>
    <row r="130" spans="1:37" ht="19.2" customHeight="1">
      <c r="A130" s="916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6"/>
        <v>0</v>
      </c>
      <c r="I130" s="753"/>
      <c r="J130" s="76"/>
      <c r="K130" s="74"/>
      <c r="L130" s="77"/>
      <c r="M130" s="129"/>
      <c r="N130" s="85"/>
      <c r="O130" s="118"/>
      <c r="P130" s="84"/>
      <c r="Q130" s="119"/>
      <c r="R130" s="747"/>
      <c r="S130" s="917"/>
      <c r="T130" s="198"/>
      <c r="U130" s="198"/>
      <c r="V130" s="743"/>
      <c r="W130" s="740">
        <f t="shared" si="80"/>
        <v>0</v>
      </c>
      <c r="X130" s="93"/>
      <c r="Y130" s="93"/>
      <c r="Z130" s="84"/>
      <c r="AA130" s="84"/>
      <c r="AB130" s="895"/>
      <c r="AC130" s="895"/>
      <c r="AD130" s="753"/>
      <c r="AE130" s="753"/>
      <c r="AF130" s="140">
        <f t="shared" si="69"/>
        <v>0</v>
      </c>
      <c r="AG130" s="141" t="e">
        <f t="shared" si="70"/>
        <v>#DIV/0!</v>
      </c>
      <c r="AH130" s="911"/>
      <c r="AJ130" s="405" t="str">
        <f t="shared" si="99"/>
        <v/>
      </c>
      <c r="AK130" s="406" t="str">
        <f t="shared" si="100"/>
        <v/>
      </c>
    </row>
    <row r="131" spans="1:37" ht="19.2" customHeight="1">
      <c r="A131" s="916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6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917"/>
      <c r="T131" s="198"/>
      <c r="U131" s="198"/>
      <c r="V131" s="743"/>
      <c r="W131" s="740">
        <f t="shared" si="80"/>
        <v>0</v>
      </c>
      <c r="X131" s="93"/>
      <c r="Y131" s="93"/>
      <c r="Z131" s="84"/>
      <c r="AA131" s="84"/>
      <c r="AB131" s="895"/>
      <c r="AC131" s="895"/>
      <c r="AD131" s="753"/>
      <c r="AE131" s="753"/>
      <c r="AF131" s="78">
        <f t="shared" si="69"/>
        <v>0</v>
      </c>
      <c r="AG131" s="744" t="e">
        <f t="shared" si="70"/>
        <v>#DIV/0!</v>
      </c>
      <c r="AH131" s="911"/>
      <c r="AJ131" s="405" t="str">
        <f t="shared" si="99"/>
        <v/>
      </c>
      <c r="AK131" s="406" t="str">
        <f t="shared" si="100"/>
        <v/>
      </c>
    </row>
    <row r="132" spans="1:37" ht="19.2" customHeight="1">
      <c r="A132" s="916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6"/>
        <v>0</v>
      </c>
      <c r="I132" s="753"/>
      <c r="J132" s="129"/>
      <c r="K132" s="85"/>
      <c r="L132" s="118"/>
      <c r="M132" s="746"/>
      <c r="N132" s="85"/>
      <c r="O132" s="118"/>
      <c r="P132" s="84"/>
      <c r="Q132" s="119"/>
      <c r="R132" s="747"/>
      <c r="S132" s="917"/>
      <c r="T132" s="198"/>
      <c r="U132" s="198"/>
      <c r="V132" s="743"/>
      <c r="W132" s="740">
        <f t="shared" si="80"/>
        <v>0</v>
      </c>
      <c r="X132" s="93"/>
      <c r="Y132" s="93"/>
      <c r="Z132" s="84"/>
      <c r="AA132" s="84"/>
      <c r="AB132" s="895"/>
      <c r="AC132" s="895"/>
      <c r="AD132" s="753"/>
      <c r="AE132" s="753"/>
      <c r="AF132" s="104"/>
      <c r="AG132" s="745"/>
      <c r="AH132" s="911"/>
      <c r="AJ132" s="405" t="str">
        <f t="shared" si="99"/>
        <v/>
      </c>
      <c r="AK132" s="406" t="str">
        <f t="shared" si="100"/>
        <v/>
      </c>
    </row>
    <row r="133" spans="1:37" ht="19.2" customHeight="1">
      <c r="A133" s="916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753"/>
      <c r="J133" s="129"/>
      <c r="K133" s="85"/>
      <c r="L133" s="118"/>
      <c r="M133" s="746"/>
      <c r="N133" s="85"/>
      <c r="O133" s="118"/>
      <c r="P133" s="84"/>
      <c r="Q133" s="119"/>
      <c r="R133" s="747"/>
      <c r="S133" s="917"/>
      <c r="T133" s="198"/>
      <c r="U133" s="198"/>
      <c r="V133" s="743"/>
      <c r="W133" s="282">
        <f t="shared" si="80"/>
        <v>0</v>
      </c>
      <c r="X133" s="93"/>
      <c r="Y133" s="93"/>
      <c r="Z133" s="84"/>
      <c r="AA133" s="84"/>
      <c r="AB133" s="895"/>
      <c r="AC133" s="895"/>
      <c r="AD133" s="753"/>
      <c r="AE133" s="753"/>
      <c r="AF133" s="104"/>
      <c r="AG133" s="745"/>
      <c r="AH133" s="911"/>
      <c r="AJ133" s="405" t="str">
        <f t="shared" si="99"/>
        <v/>
      </c>
      <c r="AK133" s="406" t="str">
        <f t="shared" si="100"/>
        <v/>
      </c>
    </row>
    <row r="134" spans="1:37" ht="19.2" customHeight="1">
      <c r="A134" s="916"/>
      <c r="B134" s="203">
        <v>0</v>
      </c>
      <c r="C134" s="132" t="s">
        <v>1416</v>
      </c>
      <c r="D134" s="891" t="s">
        <v>1243</v>
      </c>
      <c r="E134" s="891"/>
      <c r="F134" s="222"/>
      <c r="G134" s="103"/>
      <c r="H134" s="134"/>
      <c r="I134" s="283"/>
      <c r="J134" s="284">
        <v>18.25</v>
      </c>
      <c r="K134" s="284">
        <v>1514.125</v>
      </c>
      <c r="L134" s="285">
        <v>84.209299289891391</v>
      </c>
      <c r="M134" s="284">
        <f t="shared" ref="J134:O134" si="101">AVERAGE(M122:M133)</f>
        <v>18.25</v>
      </c>
      <c r="N134" s="284">
        <f t="shared" si="101"/>
        <v>1433.2647413363754</v>
      </c>
      <c r="O134" s="285">
        <f t="shared" si="101"/>
        <v>79.721266167886313</v>
      </c>
      <c r="P134" s="81">
        <f t="shared" ref="P134:P143" si="102">M134-J134</f>
        <v>0</v>
      </c>
      <c r="Q134" s="178">
        <f t="shared" ref="Q134:Q143" si="103">O134-L134</f>
        <v>-4.4880331220050778</v>
      </c>
      <c r="R134" s="286">
        <f t="shared" ref="R134:R143" si="104">O134/L134</f>
        <v>0.94670383010129344</v>
      </c>
      <c r="S134" s="910"/>
      <c r="T134" s="198"/>
      <c r="U134" s="198"/>
      <c r="V134" s="743"/>
      <c r="W134" s="743"/>
      <c r="X134" s="83"/>
      <c r="Y134" s="83"/>
      <c r="Z134" s="138">
        <f>SUM(Z122:Z133)</f>
        <v>0</v>
      </c>
      <c r="AA134" s="138">
        <f>SUM(AA122:AA133)</f>
        <v>0</v>
      </c>
      <c r="AB134" s="895"/>
      <c r="AC134" s="895"/>
      <c r="AD134" s="139">
        <f>SUM(AD122:AD133)</f>
        <v>0</v>
      </c>
      <c r="AE134" s="139">
        <f>SUM(AE122:AE133)</f>
        <v>1</v>
      </c>
      <c r="AF134" s="78">
        <f t="shared" si="69"/>
        <v>-80.860258663624563</v>
      </c>
      <c r="AG134" s="744">
        <f t="shared" si="70"/>
        <v>0.94659604810459863</v>
      </c>
      <c r="AH134" s="911"/>
    </row>
    <row r="135" spans="1:37" ht="19.2" customHeight="1">
      <c r="A135" s="897" t="s">
        <v>1417</v>
      </c>
      <c r="B135" s="743" t="s">
        <v>166</v>
      </c>
      <c r="C135" s="753"/>
      <c r="D135" s="113" t="s">
        <v>120</v>
      </c>
      <c r="E135" s="114"/>
      <c r="F135" s="73">
        <v>54.09</v>
      </c>
      <c r="G135" s="85">
        <v>1997.6000000000001</v>
      </c>
      <c r="H135" s="287">
        <f t="shared" ref="H135:H146" si="105">F135*G135</f>
        <v>108050.18400000001</v>
      </c>
      <c r="I135" s="753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6">G135/W135*60</f>
        <v>1288.7741935483873</v>
      </c>
      <c r="O135" s="149">
        <f t="shared" ref="O135:O143" si="107">N135/M135</f>
        <v>80.548387096774206</v>
      </c>
      <c r="P135" s="84">
        <f t="shared" si="102"/>
        <v>0</v>
      </c>
      <c r="Q135" s="119">
        <f t="shared" si="103"/>
        <v>-13.201612903225794</v>
      </c>
      <c r="R135" s="747">
        <f t="shared" si="104"/>
        <v>0.85918279569892486</v>
      </c>
      <c r="S135" s="901">
        <f>R147</f>
        <v>0.91862943049826229</v>
      </c>
      <c r="T135" s="288">
        <v>0.5</v>
      </c>
      <c r="U135" s="198">
        <v>0.56458333333333333</v>
      </c>
      <c r="V135" s="153">
        <v>5</v>
      </c>
      <c r="W135" s="289">
        <f t="shared" ref="W135:W147" si="108">(U135-T135)*24*60</f>
        <v>92.999999999999986</v>
      </c>
      <c r="X135" s="83"/>
      <c r="Y135" s="83"/>
      <c r="Z135" s="84"/>
      <c r="AA135" s="84"/>
      <c r="AB135" s="895"/>
      <c r="AC135" s="895"/>
      <c r="AD135" s="753"/>
      <c r="AE135" s="753"/>
      <c r="AF135" s="150">
        <f t="shared" si="69"/>
        <v>-211.2258064516127</v>
      </c>
      <c r="AG135" s="155">
        <f t="shared" si="70"/>
        <v>0.85918279569892486</v>
      </c>
      <c r="AH135" s="894">
        <f>AG147</f>
        <v>0.91972308248563217</v>
      </c>
      <c r="AJ135" s="62" t="str">
        <f>A135</f>
        <v>綜合三組
(ET-55)</v>
      </c>
      <c r="AK135" s="404">
        <f>AVERAGE(AK136:AK146)</f>
        <v>6.3750000000000338</v>
      </c>
    </row>
    <row r="136" spans="1:37" ht="19.2" customHeight="1">
      <c r="A136" s="898"/>
      <c r="B136" s="743" t="s">
        <v>166</v>
      </c>
      <c r="C136" s="753"/>
      <c r="D136" s="113" t="s">
        <v>196</v>
      </c>
      <c r="E136" s="114"/>
      <c r="F136" s="73">
        <v>57.3</v>
      </c>
      <c r="G136" s="85">
        <v>825</v>
      </c>
      <c r="H136" s="116">
        <f t="shared" si="105"/>
        <v>47272.5</v>
      </c>
      <c r="I136" s="753"/>
      <c r="J136" s="76">
        <v>19</v>
      </c>
      <c r="K136" s="85">
        <v>1440</v>
      </c>
      <c r="L136" s="118">
        <v>75.78947368421052</v>
      </c>
      <c r="M136" s="746">
        <v>19</v>
      </c>
      <c r="N136" s="85">
        <f t="shared" si="106"/>
        <v>1302.6315789473674</v>
      </c>
      <c r="O136" s="118">
        <f t="shared" si="107"/>
        <v>68.559556786703553</v>
      </c>
      <c r="P136" s="84">
        <f t="shared" si="102"/>
        <v>0</v>
      </c>
      <c r="Q136" s="119">
        <f t="shared" si="103"/>
        <v>-7.2299168975069676</v>
      </c>
      <c r="R136" s="747">
        <f t="shared" si="104"/>
        <v>0.90460526315789413</v>
      </c>
      <c r="S136" s="901"/>
      <c r="T136" s="288">
        <v>0.56944444444444442</v>
      </c>
      <c r="U136" s="198">
        <v>0.59583333333333333</v>
      </c>
      <c r="V136" s="153">
        <v>7</v>
      </c>
      <c r="W136" s="289">
        <f t="shared" si="108"/>
        <v>38.000000000000028</v>
      </c>
      <c r="X136" s="83"/>
      <c r="Y136" s="83"/>
      <c r="Z136" s="84"/>
      <c r="AA136" s="84"/>
      <c r="AB136" s="895"/>
      <c r="AC136" s="895"/>
      <c r="AD136" s="753"/>
      <c r="AE136" s="753"/>
      <c r="AF136" s="78">
        <f t="shared" si="69"/>
        <v>-137.36842105263258</v>
      </c>
      <c r="AG136" s="160">
        <f t="shared" si="70"/>
        <v>0.90460526315789402</v>
      </c>
      <c r="AH136" s="894"/>
      <c r="AJ136" s="405">
        <f t="shared" ref="AJ136:AJ146" si="109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98"/>
      <c r="B137" s="743" t="s">
        <v>166</v>
      </c>
      <c r="C137" s="753"/>
      <c r="D137" s="113" t="s">
        <v>146</v>
      </c>
      <c r="E137" s="114"/>
      <c r="F137" s="73">
        <v>53.27</v>
      </c>
      <c r="G137" s="246">
        <v>1489</v>
      </c>
      <c r="H137" s="116">
        <f t="shared" si="105"/>
        <v>79319.03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6"/>
        <v>1313.8235294117662</v>
      </c>
      <c r="O137" s="149">
        <f t="shared" si="107"/>
        <v>82.113970588235389</v>
      </c>
      <c r="P137" s="84">
        <f t="shared" si="102"/>
        <v>0</v>
      </c>
      <c r="Q137" s="119">
        <f t="shared" si="103"/>
        <v>-11.636029411764611</v>
      </c>
      <c r="R137" s="747">
        <f t="shared" si="104"/>
        <v>0.87588235294117744</v>
      </c>
      <c r="S137" s="901"/>
      <c r="T137" s="198">
        <v>0.61111111111111105</v>
      </c>
      <c r="U137" s="198">
        <v>0.65833333333333321</v>
      </c>
      <c r="V137" s="290">
        <v>22</v>
      </c>
      <c r="W137" s="289">
        <f t="shared" si="108"/>
        <v>67.999999999999915</v>
      </c>
      <c r="X137" s="83">
        <v>0.6</v>
      </c>
      <c r="Y137" s="83">
        <v>0.60972222222222217</v>
      </c>
      <c r="Z137" s="84"/>
      <c r="AA137" s="84"/>
      <c r="AB137" s="895"/>
      <c r="AC137" s="895"/>
      <c r="AD137" s="753"/>
      <c r="AE137" s="753"/>
      <c r="AF137" s="78">
        <f t="shared" si="69"/>
        <v>-186.17647058823377</v>
      </c>
      <c r="AG137" s="160">
        <f t="shared" si="70"/>
        <v>0.87588235294117744</v>
      </c>
      <c r="AH137" s="894"/>
      <c r="AJ137" s="405">
        <f t="shared" si="109"/>
        <v>5.9999999999999787</v>
      </c>
      <c r="AK137" s="406">
        <f t="shared" ref="AK137:AK146" si="110">IF(AJ137&gt;4,AJ137,"")</f>
        <v>5.9999999999999787</v>
      </c>
    </row>
    <row r="138" spans="1:37" ht="19.2" customHeight="1">
      <c r="A138" s="898"/>
      <c r="B138" s="743" t="s">
        <v>166</v>
      </c>
      <c r="C138" s="260"/>
      <c r="D138" s="113" t="s">
        <v>145</v>
      </c>
      <c r="E138" s="114"/>
      <c r="F138" s="73">
        <v>50.67</v>
      </c>
      <c r="G138" s="85">
        <v>1352</v>
      </c>
      <c r="H138" s="116">
        <f t="shared" si="105"/>
        <v>68505.84</v>
      </c>
      <c r="I138" s="753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6"/>
        <v>1267.5000000000016</v>
      </c>
      <c r="O138" s="118">
        <f t="shared" si="107"/>
        <v>70.416666666666757</v>
      </c>
      <c r="P138" s="84">
        <f t="shared" si="102"/>
        <v>0</v>
      </c>
      <c r="Q138" s="119">
        <f t="shared" si="103"/>
        <v>-12.916666666666572</v>
      </c>
      <c r="R138" s="747">
        <f t="shared" si="104"/>
        <v>0.84500000000000108</v>
      </c>
      <c r="S138" s="901"/>
      <c r="T138" s="198">
        <v>0.66319444444444431</v>
      </c>
      <c r="U138" s="198">
        <v>0.70763888888888871</v>
      </c>
      <c r="V138" s="290">
        <v>7</v>
      </c>
      <c r="W138" s="289">
        <f t="shared" si="108"/>
        <v>63.999999999999929</v>
      </c>
      <c r="X138" s="83"/>
      <c r="Y138" s="83"/>
      <c r="Z138" s="84"/>
      <c r="AA138" s="84"/>
      <c r="AB138" s="895"/>
      <c r="AC138" s="895"/>
      <c r="AD138" s="753"/>
      <c r="AE138" s="753"/>
      <c r="AF138" s="78">
        <f t="shared" si="69"/>
        <v>-232.49999999999841</v>
      </c>
      <c r="AG138" s="160">
        <f t="shared" si="70"/>
        <v>0.84500000000000108</v>
      </c>
      <c r="AH138" s="894"/>
      <c r="AJ138" s="405">
        <f t="shared" si="109"/>
        <v>7</v>
      </c>
      <c r="AK138" s="406">
        <f t="shared" si="110"/>
        <v>7</v>
      </c>
    </row>
    <row r="139" spans="1:37" ht="19.2" customHeight="1">
      <c r="A139" s="898"/>
      <c r="B139" s="743" t="s">
        <v>166</v>
      </c>
      <c r="C139" s="750"/>
      <c r="D139" s="71" t="s">
        <v>148</v>
      </c>
      <c r="E139" s="72"/>
      <c r="F139" s="73">
        <v>50.98</v>
      </c>
      <c r="G139" s="85">
        <v>1817</v>
      </c>
      <c r="H139" s="116">
        <f t="shared" si="105"/>
        <v>92630.659999999989</v>
      </c>
      <c r="I139" s="75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6"/>
        <v>1362.7499999999995</v>
      </c>
      <c r="O139" s="149">
        <f t="shared" si="107"/>
        <v>68.137499999999974</v>
      </c>
      <c r="P139" s="84">
        <f t="shared" si="102"/>
        <v>0</v>
      </c>
      <c r="Q139" s="119">
        <f t="shared" si="103"/>
        <v>-3.8625000000000256</v>
      </c>
      <c r="R139" s="747">
        <f t="shared" si="104"/>
        <v>0.94635416666666627</v>
      </c>
      <c r="S139" s="901"/>
      <c r="T139" s="198">
        <v>0.74791666666666645</v>
      </c>
      <c r="U139" s="198">
        <v>0.80347222222222203</v>
      </c>
      <c r="V139" s="291">
        <v>5</v>
      </c>
      <c r="W139" s="289">
        <f t="shared" si="108"/>
        <v>80.000000000000028</v>
      </c>
      <c r="X139" s="83"/>
      <c r="Y139" s="83"/>
      <c r="Z139" s="84"/>
      <c r="AA139" s="84"/>
      <c r="AB139" s="895"/>
      <c r="AC139" s="895"/>
      <c r="AD139" s="753">
        <v>1</v>
      </c>
      <c r="AE139" s="753"/>
      <c r="AF139" s="78">
        <f t="shared" si="69"/>
        <v>-77.250000000000455</v>
      </c>
      <c r="AG139" s="160">
        <f t="shared" si="70"/>
        <v>0.94635416666666639</v>
      </c>
      <c r="AH139" s="894"/>
      <c r="AJ139" s="405">
        <f t="shared" si="109"/>
        <v>5</v>
      </c>
      <c r="AK139" s="406">
        <f>IF(AJ139&gt;4,AJ139,"")</f>
        <v>5</v>
      </c>
    </row>
    <row r="140" spans="1:37" ht="19.2" customHeight="1">
      <c r="A140" s="899"/>
      <c r="B140" s="743" t="s">
        <v>166</v>
      </c>
      <c r="C140" s="750"/>
      <c r="D140" s="292" t="s">
        <v>149</v>
      </c>
      <c r="E140" s="114"/>
      <c r="F140" s="73">
        <v>50.92</v>
      </c>
      <c r="G140" s="85">
        <v>1978</v>
      </c>
      <c r="H140" s="116">
        <f t="shared" si="105"/>
        <v>100719.76000000001</v>
      </c>
      <c r="I140" s="75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6"/>
        <v>1412.8571428571424</v>
      </c>
      <c r="O140" s="149">
        <f t="shared" si="107"/>
        <v>74.360902255639076</v>
      </c>
      <c r="P140" s="84">
        <f t="shared" si="102"/>
        <v>0</v>
      </c>
      <c r="Q140" s="119">
        <f t="shared" si="103"/>
        <v>-1.4285714285714448</v>
      </c>
      <c r="R140" s="747">
        <f t="shared" si="104"/>
        <v>0.98115079365079338</v>
      </c>
      <c r="S140" s="902"/>
      <c r="T140" s="232">
        <v>0.80763888888888868</v>
      </c>
      <c r="U140" s="293">
        <v>0.86597222222222203</v>
      </c>
      <c r="V140" s="294">
        <v>6</v>
      </c>
      <c r="W140" s="289">
        <f t="shared" si="108"/>
        <v>84.000000000000028</v>
      </c>
      <c r="X140" s="83"/>
      <c r="Y140" s="83"/>
      <c r="Z140" s="84"/>
      <c r="AA140" s="84"/>
      <c r="AB140" s="895"/>
      <c r="AC140" s="895"/>
      <c r="AD140" s="753"/>
      <c r="AE140" s="753"/>
      <c r="AF140" s="78">
        <f t="shared" si="69"/>
        <v>-27.142857142857565</v>
      </c>
      <c r="AG140" s="160">
        <f t="shared" si="70"/>
        <v>0.98115079365079338</v>
      </c>
      <c r="AH140" s="894"/>
      <c r="AJ140" s="405">
        <f t="shared" si="109"/>
        <v>6</v>
      </c>
      <c r="AK140" s="406">
        <f t="shared" si="110"/>
        <v>6</v>
      </c>
    </row>
    <row r="141" spans="1:37" ht="19.2" customHeight="1">
      <c r="A141" s="899"/>
      <c r="B141" s="743" t="s">
        <v>166</v>
      </c>
      <c r="C141" s="750"/>
      <c r="D141" s="71" t="s">
        <v>137</v>
      </c>
      <c r="E141" s="295"/>
      <c r="F141" s="73">
        <v>56.43</v>
      </c>
      <c r="G141" s="85">
        <v>1108</v>
      </c>
      <c r="H141" s="116">
        <f t="shared" si="105"/>
        <v>62524.44</v>
      </c>
      <c r="I141" s="753"/>
      <c r="J141" s="76">
        <v>16</v>
      </c>
      <c r="K141" s="74">
        <v>1500</v>
      </c>
      <c r="L141" s="77">
        <v>93.75</v>
      </c>
      <c r="M141" s="267">
        <v>16</v>
      </c>
      <c r="N141" s="85">
        <f t="shared" si="106"/>
        <v>1414.4680851063831</v>
      </c>
      <c r="O141" s="118">
        <f t="shared" si="107"/>
        <v>88.404255319148945</v>
      </c>
      <c r="P141" s="84">
        <f t="shared" si="102"/>
        <v>0</v>
      </c>
      <c r="Q141" s="119">
        <f t="shared" si="103"/>
        <v>-5.3457446808510554</v>
      </c>
      <c r="R141" s="747">
        <f t="shared" si="104"/>
        <v>0.94297872340425537</v>
      </c>
      <c r="S141" s="902"/>
      <c r="T141" s="232">
        <v>0.87083333333333313</v>
      </c>
      <c r="U141" s="293">
        <v>0.90347222222222201</v>
      </c>
      <c r="V141" s="86">
        <v>7</v>
      </c>
      <c r="W141" s="289">
        <f t="shared" si="108"/>
        <v>46.999999999999993</v>
      </c>
      <c r="X141" s="83"/>
      <c r="Y141" s="83"/>
      <c r="Z141" s="84"/>
      <c r="AA141" s="84"/>
      <c r="AB141" s="895"/>
      <c r="AC141" s="895"/>
      <c r="AD141" s="753"/>
      <c r="AE141" s="753"/>
      <c r="AF141" s="78">
        <f t="shared" si="69"/>
        <v>-85.531914893616886</v>
      </c>
      <c r="AG141" s="160">
        <f t="shared" si="70"/>
        <v>0.94297872340425537</v>
      </c>
      <c r="AH141" s="894"/>
      <c r="AJ141" s="405">
        <f>IF((IF(V141&lt;10,V141,(X141-U140)*1440))=0,"",IF(V141&lt;10,V141,(X141-U140)*1440))</f>
        <v>7</v>
      </c>
      <c r="AK141" s="406">
        <f>IF(AJ141&gt;4,AJ141,"")</f>
        <v>7</v>
      </c>
    </row>
    <row r="142" spans="1:37" ht="19.2" customHeight="1">
      <c r="A142" s="899"/>
      <c r="B142" s="743" t="s">
        <v>166</v>
      </c>
      <c r="C142" s="750"/>
      <c r="D142" s="71" t="s">
        <v>193</v>
      </c>
      <c r="E142" s="295"/>
      <c r="F142" s="73">
        <v>50.67</v>
      </c>
      <c r="G142" s="85">
        <v>1289</v>
      </c>
      <c r="H142" s="116">
        <f t="shared" si="105"/>
        <v>65313.630000000005</v>
      </c>
      <c r="I142" s="753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6"/>
        <v>1459.2452830188688</v>
      </c>
      <c r="O142" s="149">
        <f t="shared" si="107"/>
        <v>85.837957824639346</v>
      </c>
      <c r="P142" s="84">
        <f t="shared" si="102"/>
        <v>0</v>
      </c>
      <c r="Q142" s="119">
        <f t="shared" si="103"/>
        <v>-2.3973362930077116</v>
      </c>
      <c r="R142" s="747">
        <f t="shared" si="104"/>
        <v>0.97283018867924598</v>
      </c>
      <c r="S142" s="902"/>
      <c r="T142" s="232">
        <v>0.91874999999999973</v>
      </c>
      <c r="U142" s="293">
        <v>0.95555555555555527</v>
      </c>
      <c r="V142" s="86">
        <v>22</v>
      </c>
      <c r="W142" s="289">
        <f t="shared" si="108"/>
        <v>52.999999999999972</v>
      </c>
      <c r="X142" s="83">
        <v>0.90833333333333333</v>
      </c>
      <c r="Y142" s="83">
        <v>0.91805555555555562</v>
      </c>
      <c r="Z142" s="84"/>
      <c r="AA142" s="84"/>
      <c r="AB142" s="895"/>
      <c r="AC142" s="895"/>
      <c r="AD142" s="753"/>
      <c r="AE142" s="753"/>
      <c r="AF142" s="78">
        <f t="shared" si="69"/>
        <v>-40.754716981131196</v>
      </c>
      <c r="AG142" s="160">
        <f t="shared" si="70"/>
        <v>0.97283018867924587</v>
      </c>
      <c r="AH142" s="894"/>
      <c r="AJ142" s="405">
        <f t="shared" si="109"/>
        <v>7.0000000000002949</v>
      </c>
      <c r="AK142" s="406">
        <f t="shared" si="110"/>
        <v>7.0000000000002949</v>
      </c>
    </row>
    <row r="143" spans="1:37" ht="19.2" customHeight="1">
      <c r="A143" s="899"/>
      <c r="B143" s="743" t="s">
        <v>166</v>
      </c>
      <c r="C143" s="296"/>
      <c r="D143" s="113" t="s">
        <v>150</v>
      </c>
      <c r="E143" s="114"/>
      <c r="F143" s="73">
        <v>50.67</v>
      </c>
      <c r="G143" s="85">
        <v>1053</v>
      </c>
      <c r="H143" s="116">
        <f t="shared" si="105"/>
        <v>53355.51</v>
      </c>
      <c r="I143" s="753"/>
      <c r="J143" s="76">
        <v>17</v>
      </c>
      <c r="K143" s="74">
        <v>1440</v>
      </c>
      <c r="L143" s="77">
        <v>84.705882352941174</v>
      </c>
      <c r="M143" s="267">
        <v>17</v>
      </c>
      <c r="N143" s="85">
        <f t="shared" si="106"/>
        <v>1373.4782608695652</v>
      </c>
      <c r="O143" s="118">
        <f t="shared" si="107"/>
        <v>80.792838874680314</v>
      </c>
      <c r="P143" s="84">
        <f t="shared" si="102"/>
        <v>0</v>
      </c>
      <c r="Q143" s="119">
        <f t="shared" si="103"/>
        <v>-3.9130434782608603</v>
      </c>
      <c r="R143" s="747">
        <f t="shared" si="104"/>
        <v>0.95380434782608703</v>
      </c>
      <c r="S143" s="902"/>
      <c r="T143" s="232">
        <v>0.95972222222222192</v>
      </c>
      <c r="U143" s="293">
        <v>0.99166666666666636</v>
      </c>
      <c r="V143" s="86">
        <v>6</v>
      </c>
      <c r="W143" s="289">
        <f t="shared" si="108"/>
        <v>46</v>
      </c>
      <c r="X143" s="83"/>
      <c r="Y143" s="83"/>
      <c r="Z143" s="84"/>
      <c r="AA143" s="84"/>
      <c r="AB143" s="895"/>
      <c r="AC143" s="895"/>
      <c r="AD143" s="753"/>
      <c r="AE143" s="753"/>
      <c r="AF143" s="78">
        <f t="shared" si="69"/>
        <v>-66.521739130434753</v>
      </c>
      <c r="AG143" s="160">
        <f t="shared" si="70"/>
        <v>0.95380434782608703</v>
      </c>
      <c r="AH143" s="894"/>
      <c r="AJ143" s="405">
        <f t="shared" si="109"/>
        <v>6</v>
      </c>
      <c r="AK143" s="406">
        <f t="shared" si="110"/>
        <v>6</v>
      </c>
    </row>
    <row r="144" spans="1:37" ht="19.2" customHeight="1">
      <c r="A144" s="899"/>
      <c r="B144" s="743">
        <v>0</v>
      </c>
      <c r="C144" s="750"/>
      <c r="D144" s="71"/>
      <c r="E144" s="295"/>
      <c r="F144" s="73" t="s">
        <v>161</v>
      </c>
      <c r="G144" s="85"/>
      <c r="H144" s="116">
        <f t="shared" si="105"/>
        <v>0</v>
      </c>
      <c r="I144" s="753"/>
      <c r="J144" s="129"/>
      <c r="K144" s="85"/>
      <c r="L144" s="118"/>
      <c r="M144" s="746"/>
      <c r="N144" s="85"/>
      <c r="O144" s="149"/>
      <c r="P144" s="84"/>
      <c r="Q144" s="119"/>
      <c r="R144" s="747"/>
      <c r="S144" s="902"/>
      <c r="T144" s="232"/>
      <c r="U144" s="293"/>
      <c r="V144" s="86"/>
      <c r="W144" s="289">
        <f t="shared" si="108"/>
        <v>0</v>
      </c>
      <c r="X144" s="83"/>
      <c r="Y144" s="83"/>
      <c r="Z144" s="84"/>
      <c r="AA144" s="84"/>
      <c r="AB144" s="895"/>
      <c r="AC144" s="895"/>
      <c r="AD144" s="753"/>
      <c r="AE144" s="753"/>
      <c r="AF144" s="78">
        <f t="shared" si="69"/>
        <v>0</v>
      </c>
      <c r="AG144" s="160" t="e">
        <f t="shared" si="70"/>
        <v>#DIV/0!</v>
      </c>
      <c r="AH144" s="894"/>
      <c r="AJ144" s="405" t="str">
        <f t="shared" si="109"/>
        <v/>
      </c>
      <c r="AK144" s="406" t="str">
        <f t="shared" si="110"/>
        <v/>
      </c>
    </row>
    <row r="145" spans="1:37" ht="19.2" customHeight="1">
      <c r="A145" s="899"/>
      <c r="B145" s="743">
        <v>0</v>
      </c>
      <c r="C145" s="750"/>
      <c r="D145" s="71"/>
      <c r="E145" s="295"/>
      <c r="F145" s="73" t="s">
        <v>161</v>
      </c>
      <c r="G145" s="85"/>
      <c r="H145" s="116">
        <f t="shared" si="105"/>
        <v>0</v>
      </c>
      <c r="I145" s="753"/>
      <c r="J145" s="129"/>
      <c r="K145" s="85"/>
      <c r="L145" s="118"/>
      <c r="M145" s="746"/>
      <c r="N145" s="85"/>
      <c r="O145" s="118"/>
      <c r="P145" s="84"/>
      <c r="Q145" s="119"/>
      <c r="R145" s="747"/>
      <c r="S145" s="902"/>
      <c r="T145" s="232"/>
      <c r="U145" s="293"/>
      <c r="V145" s="86"/>
      <c r="W145" s="289">
        <f t="shared" si="108"/>
        <v>0</v>
      </c>
      <c r="X145" s="83"/>
      <c r="Y145" s="83"/>
      <c r="Z145" s="84"/>
      <c r="AA145" s="84"/>
      <c r="AB145" s="895"/>
      <c r="AC145" s="895"/>
      <c r="AD145" s="753"/>
      <c r="AE145" s="753"/>
      <c r="AF145" s="78">
        <f t="shared" si="69"/>
        <v>0</v>
      </c>
      <c r="AG145" s="160" t="e">
        <f t="shared" si="70"/>
        <v>#DIV/0!</v>
      </c>
      <c r="AH145" s="894"/>
      <c r="AJ145" s="405" t="str">
        <f t="shared" si="109"/>
        <v/>
      </c>
      <c r="AK145" s="406" t="str">
        <f t="shared" si="110"/>
        <v/>
      </c>
    </row>
    <row r="146" spans="1:37" ht="19.2" customHeight="1">
      <c r="A146" s="899"/>
      <c r="B146" s="739">
        <v>0</v>
      </c>
      <c r="C146" s="296"/>
      <c r="D146" s="297"/>
      <c r="E146" s="295"/>
      <c r="F146" s="73" t="s">
        <v>161</v>
      </c>
      <c r="G146" s="85"/>
      <c r="H146" s="116">
        <f t="shared" si="105"/>
        <v>0</v>
      </c>
      <c r="I146" s="753"/>
      <c r="J146" s="129"/>
      <c r="K146" s="85"/>
      <c r="L146" s="118"/>
      <c r="M146" s="746"/>
      <c r="N146" s="85"/>
      <c r="O146" s="118"/>
      <c r="P146" s="84"/>
      <c r="Q146" s="119"/>
      <c r="R146" s="747"/>
      <c r="S146" s="902"/>
      <c r="T146" s="232"/>
      <c r="U146" s="293"/>
      <c r="V146" s="86"/>
      <c r="W146" s="289">
        <f t="shared" si="108"/>
        <v>0</v>
      </c>
      <c r="X146" s="83"/>
      <c r="Y146" s="83"/>
      <c r="Z146" s="84"/>
      <c r="AA146" s="84"/>
      <c r="AB146" s="895"/>
      <c r="AC146" s="895"/>
      <c r="AD146" s="753"/>
      <c r="AE146" s="753"/>
      <c r="AF146" s="84"/>
      <c r="AG146" s="747"/>
      <c r="AH146" s="894"/>
      <c r="AJ146" s="405" t="str">
        <f t="shared" si="109"/>
        <v/>
      </c>
      <c r="AK146" s="406" t="str">
        <f t="shared" si="110"/>
        <v/>
      </c>
    </row>
    <row r="147" spans="1:37" ht="19.2" customHeight="1">
      <c r="A147" s="900"/>
      <c r="B147" s="298">
        <v>0</v>
      </c>
      <c r="C147" s="132" t="s">
        <v>1253</v>
      </c>
      <c r="D147" s="891" t="s">
        <v>1243</v>
      </c>
      <c r="E147" s="891"/>
      <c r="F147" s="299"/>
      <c r="G147" s="103"/>
      <c r="H147" s="134"/>
      <c r="I147" s="135"/>
      <c r="J147" s="103">
        <v>17.555555555555557</v>
      </c>
      <c r="K147" s="103">
        <v>1473.3333333333333</v>
      </c>
      <c r="L147" s="136">
        <v>84.567050796926949</v>
      </c>
      <c r="M147" s="284">
        <f t="shared" ref="J147:O147" si="111">AVERAGE(M135:M146)</f>
        <v>17.555555555555557</v>
      </c>
      <c r="N147" s="284">
        <f t="shared" si="111"/>
        <v>1355.0586748621647</v>
      </c>
      <c r="O147" s="285">
        <f t="shared" si="111"/>
        <v>77.685781712498624</v>
      </c>
      <c r="P147" s="81">
        <f t="shared" ref="P147:P155" si="112">M147-J147</f>
        <v>0</v>
      </c>
      <c r="Q147" s="178">
        <f t="shared" ref="Q147:Q155" si="113">O147-L147</f>
        <v>-6.8812690844283253</v>
      </c>
      <c r="R147" s="300">
        <f t="shared" ref="R147:R155" si="114">O147/L147</f>
        <v>0.91862943049826229</v>
      </c>
      <c r="S147" s="903"/>
      <c r="T147" s="232"/>
      <c r="U147" s="232"/>
      <c r="V147" s="86"/>
      <c r="W147" s="740">
        <f t="shared" si="108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895"/>
      <c r="AC147" s="895"/>
      <c r="AD147" s="139">
        <f>SUM(AD135:AD146)</f>
        <v>1</v>
      </c>
      <c r="AE147" s="139">
        <f>SUM(AE135:AE146)</f>
        <v>0</v>
      </c>
      <c r="AF147" s="240">
        <f t="shared" si="69"/>
        <v>-118.27465847116855</v>
      </c>
      <c r="AG147" s="301">
        <f t="shared" si="70"/>
        <v>0.91972308248563217</v>
      </c>
      <c r="AH147" s="894"/>
    </row>
    <row r="148" spans="1:37" ht="19.2" customHeight="1">
      <c r="A148" s="906" t="s">
        <v>1255</v>
      </c>
      <c r="B148" s="753" t="s">
        <v>165</v>
      </c>
      <c r="C148" s="156"/>
      <c r="D148" s="211" t="s">
        <v>112</v>
      </c>
      <c r="E148" s="72"/>
      <c r="F148" s="174">
        <v>24.73</v>
      </c>
      <c r="G148" s="85">
        <v>1190.6999999999998</v>
      </c>
      <c r="H148" s="116">
        <f t="shared" ref="H148:H172" si="115">F148*G148</f>
        <v>29446.010999999995</v>
      </c>
      <c r="I148" s="302">
        <v>1</v>
      </c>
      <c r="J148" s="129">
        <v>4</v>
      </c>
      <c r="K148" s="85">
        <v>2000</v>
      </c>
      <c r="L148" s="118">
        <v>500</v>
      </c>
      <c r="M148" s="129">
        <v>5</v>
      </c>
      <c r="N148" s="74">
        <f t="shared" ref="N148:N155" si="116">G148/W148*60</f>
        <v>2041.1999999999975</v>
      </c>
      <c r="O148" s="77">
        <f t="shared" ref="O148:O155" si="117">N148/M148</f>
        <v>408.2399999999995</v>
      </c>
      <c r="P148" s="78">
        <f t="shared" si="112"/>
        <v>1</v>
      </c>
      <c r="Q148" s="79">
        <f t="shared" si="113"/>
        <v>-91.760000000000502</v>
      </c>
      <c r="R148" s="744">
        <f t="shared" si="114"/>
        <v>0.81647999999999898</v>
      </c>
      <c r="S148" s="907">
        <f>R160</f>
        <v>0.81662871549834415</v>
      </c>
      <c r="T148" s="288">
        <v>0.45833333333333331</v>
      </c>
      <c r="U148" s="198">
        <v>0.4826388888888889</v>
      </c>
      <c r="V148" s="743">
        <v>5</v>
      </c>
      <c r="W148" s="740">
        <f>(U148-T148)*24*60</f>
        <v>35.000000000000036</v>
      </c>
      <c r="X148" s="83"/>
      <c r="Y148" s="83"/>
      <c r="Z148" s="84"/>
      <c r="AA148" s="84"/>
      <c r="AB148" s="895"/>
      <c r="AC148" s="895"/>
      <c r="AD148" s="753"/>
      <c r="AE148" s="753"/>
      <c r="AF148" s="78">
        <f t="shared" si="69"/>
        <v>41.199999999997544</v>
      </c>
      <c r="AG148" s="160">
        <f t="shared" si="70"/>
        <v>1.0205999999999988</v>
      </c>
      <c r="AH148" s="894">
        <f>AG160</f>
        <v>0.90622718546596071</v>
      </c>
    </row>
    <row r="149" spans="1:37" ht="19.2" customHeight="1">
      <c r="A149" s="906"/>
      <c r="B149" s="753" t="s">
        <v>165</v>
      </c>
      <c r="C149" s="258"/>
      <c r="D149" s="292" t="s">
        <v>113</v>
      </c>
      <c r="E149" s="90"/>
      <c r="F149" s="174">
        <v>24.73</v>
      </c>
      <c r="G149" s="85">
        <v>1147.3</v>
      </c>
      <c r="H149" s="116">
        <f t="shared" si="115"/>
        <v>28372.728999999999</v>
      </c>
      <c r="I149" s="302">
        <v>1</v>
      </c>
      <c r="J149" s="129">
        <v>4</v>
      </c>
      <c r="K149" s="85">
        <v>2000</v>
      </c>
      <c r="L149" s="118">
        <v>500</v>
      </c>
      <c r="M149" s="129">
        <v>5</v>
      </c>
      <c r="N149" s="74">
        <f t="shared" si="116"/>
        <v>2024.6470588235318</v>
      </c>
      <c r="O149" s="77">
        <f t="shared" si="117"/>
        <v>404.92941176470634</v>
      </c>
      <c r="P149" s="78">
        <f t="shared" si="112"/>
        <v>1</v>
      </c>
      <c r="Q149" s="79">
        <f t="shared" si="113"/>
        <v>-95.070588235293656</v>
      </c>
      <c r="R149" s="744">
        <f t="shared" si="114"/>
        <v>0.80985882352941274</v>
      </c>
      <c r="S149" s="908"/>
      <c r="T149" s="288">
        <v>0.48680555555555555</v>
      </c>
      <c r="U149" s="198">
        <v>0.51041666666666663</v>
      </c>
      <c r="V149" s="743">
        <v>6</v>
      </c>
      <c r="W149" s="740">
        <f t="shared" ref="W149:W159" si="118">(U149-T149)*24*60</f>
        <v>33.999999999999957</v>
      </c>
      <c r="X149" s="83"/>
      <c r="Y149" s="83"/>
      <c r="Z149" s="84"/>
      <c r="AA149" s="84"/>
      <c r="AB149" s="895"/>
      <c r="AC149" s="895"/>
      <c r="AD149" s="753"/>
      <c r="AE149" s="753"/>
      <c r="AF149" s="78">
        <f t="shared" si="69"/>
        <v>24.647058823531779</v>
      </c>
      <c r="AG149" s="160">
        <f t="shared" si="70"/>
        <v>1.0123235294117658</v>
      </c>
      <c r="AH149" s="896"/>
    </row>
    <row r="150" spans="1:37" ht="19.2" customHeight="1">
      <c r="A150" s="906"/>
      <c r="B150" s="753" t="s">
        <v>163</v>
      </c>
      <c r="C150" s="258"/>
      <c r="D150" s="214" t="s">
        <v>988</v>
      </c>
      <c r="E150" s="90"/>
      <c r="F150" s="174">
        <v>57.73</v>
      </c>
      <c r="G150" s="85">
        <v>1712</v>
      </c>
      <c r="H150" s="116">
        <f t="shared" si="115"/>
        <v>98833.76</v>
      </c>
      <c r="I150" s="302"/>
      <c r="J150" s="129">
        <v>21</v>
      </c>
      <c r="K150" s="85">
        <v>1200</v>
      </c>
      <c r="L150" s="118">
        <v>57.142857142857146</v>
      </c>
      <c r="M150" s="129">
        <v>21</v>
      </c>
      <c r="N150" s="74">
        <f t="shared" si="116"/>
        <v>1092.7659574468087</v>
      </c>
      <c r="O150" s="77">
        <f t="shared" si="117"/>
        <v>52.036474164133743</v>
      </c>
      <c r="P150" s="78">
        <f t="shared" si="112"/>
        <v>0</v>
      </c>
      <c r="Q150" s="79">
        <f t="shared" si="113"/>
        <v>-5.1063829787234027</v>
      </c>
      <c r="R150" s="744">
        <f t="shared" si="114"/>
        <v>0.91063829787234041</v>
      </c>
      <c r="S150" s="908"/>
      <c r="T150" s="288">
        <v>0.51527777777777772</v>
      </c>
      <c r="U150" s="198">
        <v>0.58055555555555549</v>
      </c>
      <c r="V150" s="743">
        <v>7</v>
      </c>
      <c r="W150" s="740">
        <f t="shared" si="118"/>
        <v>93.999999999999986</v>
      </c>
      <c r="X150" s="253"/>
      <c r="Y150" s="253"/>
      <c r="Z150" s="254"/>
      <c r="AA150" s="254"/>
      <c r="AB150" s="895"/>
      <c r="AC150" s="895"/>
      <c r="AD150" s="753"/>
      <c r="AE150" s="753">
        <v>1</v>
      </c>
      <c r="AF150" s="78">
        <f t="shared" si="69"/>
        <v>-107.23404255319133</v>
      </c>
      <c r="AG150" s="160">
        <f t="shared" si="70"/>
        <v>0.91063829787234052</v>
      </c>
      <c r="AH150" s="896"/>
    </row>
    <row r="151" spans="1:37" s="255" customFormat="1" ht="19.2" customHeight="1">
      <c r="A151" s="906"/>
      <c r="B151" s="753" t="s">
        <v>163</v>
      </c>
      <c r="C151" s="258"/>
      <c r="D151" s="88" t="s">
        <v>93</v>
      </c>
      <c r="E151" s="90"/>
      <c r="F151" s="174">
        <v>36.92</v>
      </c>
      <c r="G151" s="85">
        <v>1614.6000000000001</v>
      </c>
      <c r="H151" s="116">
        <f t="shared" si="115"/>
        <v>59611.032000000007</v>
      </c>
      <c r="I151" s="302"/>
      <c r="J151" s="129">
        <v>12</v>
      </c>
      <c r="K151" s="85">
        <v>2000</v>
      </c>
      <c r="L151" s="118">
        <v>166.66666666666666</v>
      </c>
      <c r="M151" s="129">
        <v>12</v>
      </c>
      <c r="N151" s="74">
        <f t="shared" si="116"/>
        <v>1513.6875000000018</v>
      </c>
      <c r="O151" s="77">
        <f t="shared" si="117"/>
        <v>126.14062500000016</v>
      </c>
      <c r="P151" s="78">
        <f t="shared" si="112"/>
        <v>0</v>
      </c>
      <c r="Q151" s="79">
        <f t="shared" si="113"/>
        <v>-40.526041666666501</v>
      </c>
      <c r="R151" s="744">
        <f t="shared" si="114"/>
        <v>0.75684375000000093</v>
      </c>
      <c r="S151" s="908"/>
      <c r="T151" s="288">
        <v>0.58611111111111103</v>
      </c>
      <c r="U151" s="198">
        <v>0.63055555555555542</v>
      </c>
      <c r="V151" s="743">
        <v>8</v>
      </c>
      <c r="W151" s="740">
        <f t="shared" si="118"/>
        <v>63.999999999999929</v>
      </c>
      <c r="X151" s="253"/>
      <c r="Y151" s="253"/>
      <c r="Z151" s="254"/>
      <c r="AA151" s="254"/>
      <c r="AB151" s="895"/>
      <c r="AC151" s="895"/>
      <c r="AD151" s="258"/>
      <c r="AE151" s="258"/>
      <c r="AF151" s="78">
        <f t="shared" si="69"/>
        <v>-486.31249999999818</v>
      </c>
      <c r="AG151" s="160">
        <f t="shared" si="70"/>
        <v>0.75684375000000093</v>
      </c>
      <c r="AH151" s="896"/>
    </row>
    <row r="152" spans="1:37" s="255" customFormat="1" ht="19.2" customHeight="1">
      <c r="A152" s="906"/>
      <c r="B152" s="753" t="s">
        <v>165</v>
      </c>
      <c r="C152" s="258"/>
      <c r="D152" s="88" t="s">
        <v>153</v>
      </c>
      <c r="E152" s="90"/>
      <c r="F152" s="174">
        <v>28.57</v>
      </c>
      <c r="G152" s="85">
        <v>1828</v>
      </c>
      <c r="H152" s="116">
        <f t="shared" si="115"/>
        <v>52225.96</v>
      </c>
      <c r="I152" s="302"/>
      <c r="J152" s="129">
        <v>8</v>
      </c>
      <c r="K152" s="85">
        <v>1500</v>
      </c>
      <c r="L152" s="118">
        <v>187.5</v>
      </c>
      <c r="M152" s="129">
        <v>10</v>
      </c>
      <c r="N152" s="74">
        <f t="shared" si="116"/>
        <v>1523.3333333333321</v>
      </c>
      <c r="O152" s="77">
        <f t="shared" si="117"/>
        <v>152.3333333333332</v>
      </c>
      <c r="P152" s="78">
        <f t="shared" si="112"/>
        <v>2</v>
      </c>
      <c r="Q152" s="79">
        <f t="shared" si="113"/>
        <v>-35.166666666666799</v>
      </c>
      <c r="R152" s="744">
        <f t="shared" si="114"/>
        <v>0.81244444444444375</v>
      </c>
      <c r="S152" s="908"/>
      <c r="T152" s="303">
        <v>0.70833333333333337</v>
      </c>
      <c r="U152" s="232">
        <v>0.75833333333333341</v>
      </c>
      <c r="V152" s="738">
        <v>5</v>
      </c>
      <c r="W152" s="740">
        <f t="shared" si="118"/>
        <v>72.000000000000057</v>
      </c>
      <c r="X152" s="256"/>
      <c r="Y152" s="256"/>
      <c r="Z152" s="254"/>
      <c r="AA152" s="254"/>
      <c r="AB152" s="895"/>
      <c r="AC152" s="895"/>
      <c r="AD152" s="258"/>
      <c r="AE152" s="258"/>
      <c r="AF152" s="78">
        <f t="shared" si="69"/>
        <v>23.333333333332121</v>
      </c>
      <c r="AG152" s="160">
        <f t="shared" si="70"/>
        <v>1.0155555555555547</v>
      </c>
      <c r="AH152" s="896"/>
    </row>
    <row r="153" spans="1:37" s="255" customFormat="1" ht="19.2" customHeight="1">
      <c r="A153" s="906"/>
      <c r="B153" s="753" t="s">
        <v>166</v>
      </c>
      <c r="C153" s="258"/>
      <c r="D153" s="292" t="s">
        <v>154</v>
      </c>
      <c r="E153" s="90"/>
      <c r="F153" s="174">
        <v>54.5</v>
      </c>
      <c r="G153" s="85">
        <v>337</v>
      </c>
      <c r="H153" s="116">
        <f t="shared" si="115"/>
        <v>18366.5</v>
      </c>
      <c r="I153" s="302"/>
      <c r="J153" s="129">
        <v>21</v>
      </c>
      <c r="K153" s="85">
        <v>1440</v>
      </c>
      <c r="L153" s="118">
        <v>68.571428571428569</v>
      </c>
      <c r="M153" s="129">
        <v>20</v>
      </c>
      <c r="N153" s="74">
        <f t="shared" si="116"/>
        <v>962.8571428571463</v>
      </c>
      <c r="O153" s="77">
        <f t="shared" si="117"/>
        <v>48.142857142857316</v>
      </c>
      <c r="P153" s="78">
        <f t="shared" si="112"/>
        <v>-1</v>
      </c>
      <c r="Q153" s="79">
        <f t="shared" si="113"/>
        <v>-20.428571428571253</v>
      </c>
      <c r="R153" s="744">
        <f t="shared" si="114"/>
        <v>0.70208333333333584</v>
      </c>
      <c r="S153" s="908"/>
      <c r="T153" s="303">
        <v>0.76319444444444451</v>
      </c>
      <c r="U153" s="232">
        <v>0.77777777777777779</v>
      </c>
      <c r="V153" s="738">
        <v>7</v>
      </c>
      <c r="W153" s="740">
        <f t="shared" si="118"/>
        <v>20.999999999999925</v>
      </c>
      <c r="X153" s="256"/>
      <c r="Y153" s="256"/>
      <c r="Z153" s="254"/>
      <c r="AA153" s="254"/>
      <c r="AB153" s="895"/>
      <c r="AC153" s="895"/>
      <c r="AD153" s="258"/>
      <c r="AE153" s="258"/>
      <c r="AF153" s="78">
        <f t="shared" si="69"/>
        <v>-477.1428571428537</v>
      </c>
      <c r="AG153" s="160">
        <f t="shared" si="70"/>
        <v>0.66865079365079605</v>
      </c>
      <c r="AH153" s="896"/>
    </row>
    <row r="154" spans="1:37" s="255" customFormat="1" ht="19.2" customHeight="1">
      <c r="A154" s="906"/>
      <c r="B154" s="753" t="s">
        <v>166</v>
      </c>
      <c r="C154" s="258"/>
      <c r="D154" s="292" t="s">
        <v>144</v>
      </c>
      <c r="E154" s="90"/>
      <c r="F154" s="174">
        <v>57.3</v>
      </c>
      <c r="G154" s="85">
        <v>928</v>
      </c>
      <c r="H154" s="116">
        <f t="shared" si="115"/>
        <v>53174.399999999994</v>
      </c>
      <c r="I154" s="302"/>
      <c r="J154" s="129">
        <v>19</v>
      </c>
      <c r="K154" s="85">
        <v>1440</v>
      </c>
      <c r="L154" s="118">
        <v>75.78947368421052</v>
      </c>
      <c r="M154" s="129">
        <v>19</v>
      </c>
      <c r="N154" s="74">
        <f t="shared" si="116"/>
        <v>1358.0487804878044</v>
      </c>
      <c r="O154" s="77">
        <f t="shared" si="117"/>
        <v>71.476251604621282</v>
      </c>
      <c r="P154" s="78">
        <f t="shared" si="112"/>
        <v>0</v>
      </c>
      <c r="Q154" s="79">
        <f t="shared" si="113"/>
        <v>-4.313222079589238</v>
      </c>
      <c r="R154" s="744">
        <f t="shared" si="114"/>
        <v>0.94308943089430863</v>
      </c>
      <c r="S154" s="908"/>
      <c r="T154" s="303">
        <v>0.78263888888888888</v>
      </c>
      <c r="U154" s="232">
        <v>0.81111111111111112</v>
      </c>
      <c r="V154" s="738">
        <v>7</v>
      </c>
      <c r="W154" s="740">
        <f t="shared" si="118"/>
        <v>41.000000000000014</v>
      </c>
      <c r="X154" s="256"/>
      <c r="Y154" s="256"/>
      <c r="Z154" s="254"/>
      <c r="AA154" s="254"/>
      <c r="AB154" s="895"/>
      <c r="AC154" s="895"/>
      <c r="AD154" s="258"/>
      <c r="AE154" s="258"/>
      <c r="AF154" s="78">
        <f t="shared" si="69"/>
        <v>-81.951219512195621</v>
      </c>
      <c r="AG154" s="160">
        <f t="shared" si="70"/>
        <v>0.94308943089430863</v>
      </c>
      <c r="AH154" s="896"/>
    </row>
    <row r="155" spans="1:37" s="255" customFormat="1" ht="19.2" customHeight="1">
      <c r="A155" s="906"/>
      <c r="B155" s="753" t="s">
        <v>166</v>
      </c>
      <c r="C155" s="258"/>
      <c r="D155" s="292" t="s">
        <v>1411</v>
      </c>
      <c r="E155" s="90"/>
      <c r="F155" s="174">
        <v>57.3</v>
      </c>
      <c r="G155" s="85">
        <v>1175.6599999999999</v>
      </c>
      <c r="H155" s="116">
        <f t="shared" si="115"/>
        <v>67365.317999999985</v>
      </c>
      <c r="I155" s="302">
        <v>1</v>
      </c>
      <c r="J155" s="129">
        <v>15</v>
      </c>
      <c r="K155" s="85">
        <v>1440</v>
      </c>
      <c r="L155" s="118">
        <v>96</v>
      </c>
      <c r="M155" s="129">
        <v>15</v>
      </c>
      <c r="N155" s="74">
        <f t="shared" si="116"/>
        <v>1282.5381818181825</v>
      </c>
      <c r="O155" s="77">
        <f t="shared" si="117"/>
        <v>85.502545454545498</v>
      </c>
      <c r="P155" s="78">
        <f t="shared" si="112"/>
        <v>0</v>
      </c>
      <c r="Q155" s="79">
        <f t="shared" si="113"/>
        <v>-10.497454545454502</v>
      </c>
      <c r="R155" s="744">
        <f t="shared" si="114"/>
        <v>0.89065151515151564</v>
      </c>
      <c r="S155" s="908"/>
      <c r="T155" s="303">
        <v>0.81527777777777777</v>
      </c>
      <c r="U155" s="232">
        <v>0.85347222222222219</v>
      </c>
      <c r="V155" s="738">
        <v>6</v>
      </c>
      <c r="W155" s="740">
        <f t="shared" si="118"/>
        <v>54.999999999999964</v>
      </c>
      <c r="X155" s="256"/>
      <c r="Y155" s="256"/>
      <c r="Z155" s="254"/>
      <c r="AA155" s="254"/>
      <c r="AB155" s="895"/>
      <c r="AC155" s="895"/>
      <c r="AD155" s="258"/>
      <c r="AE155" s="258">
        <v>2</v>
      </c>
      <c r="AF155" s="78">
        <f t="shared" si="69"/>
        <v>-157.46181818181753</v>
      </c>
      <c r="AG155" s="160">
        <f t="shared" si="70"/>
        <v>0.89065151515151564</v>
      </c>
      <c r="AH155" s="896"/>
    </row>
    <row r="156" spans="1:37" s="255" customFormat="1" ht="19.2" customHeight="1">
      <c r="A156" s="90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5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744"/>
      <c r="S156" s="908"/>
      <c r="T156" s="303"/>
      <c r="U156" s="232"/>
      <c r="V156" s="738"/>
      <c r="W156" s="304">
        <f t="shared" si="118"/>
        <v>0</v>
      </c>
      <c r="X156" s="256"/>
      <c r="Y156" s="256"/>
      <c r="Z156" s="254"/>
      <c r="AA156" s="254"/>
      <c r="AB156" s="895"/>
      <c r="AC156" s="895"/>
      <c r="AD156" s="258"/>
      <c r="AE156" s="258"/>
      <c r="AF156" s="305"/>
      <c r="AG156" s="169"/>
      <c r="AH156" s="896"/>
    </row>
    <row r="157" spans="1:37" s="255" customFormat="1" ht="19.2" customHeight="1">
      <c r="A157" s="90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5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908"/>
      <c r="T157" s="303"/>
      <c r="U157" s="232"/>
      <c r="V157" s="738"/>
      <c r="W157" s="304">
        <f t="shared" si="118"/>
        <v>0</v>
      </c>
      <c r="X157" s="256"/>
      <c r="Y157" s="256"/>
      <c r="Z157" s="254"/>
      <c r="AA157" s="254"/>
      <c r="AB157" s="895"/>
      <c r="AC157" s="895"/>
      <c r="AD157" s="258"/>
      <c r="AE157" s="258"/>
      <c r="AF157" s="305"/>
      <c r="AG157" s="169"/>
      <c r="AH157" s="896"/>
    </row>
    <row r="158" spans="1:37" s="255" customFormat="1" ht="19.2" customHeight="1">
      <c r="A158" s="90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5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908"/>
      <c r="T158" s="303"/>
      <c r="U158" s="232"/>
      <c r="V158" s="738"/>
      <c r="W158" s="304">
        <f t="shared" si="118"/>
        <v>0</v>
      </c>
      <c r="X158" s="256"/>
      <c r="Y158" s="256"/>
      <c r="Z158" s="254"/>
      <c r="AA158" s="254"/>
      <c r="AB158" s="895"/>
      <c r="AC158" s="895"/>
      <c r="AD158" s="258"/>
      <c r="AE158" s="258"/>
      <c r="AF158" s="305"/>
      <c r="AG158" s="169"/>
      <c r="AH158" s="896"/>
    </row>
    <row r="159" spans="1:37" s="255" customFormat="1" ht="19.2" customHeight="1">
      <c r="A159" s="90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5"/>
        <v>0</v>
      </c>
      <c r="I159" s="302"/>
      <c r="J159" s="306"/>
      <c r="K159" s="217"/>
      <c r="L159" s="308"/>
      <c r="M159" s="746"/>
      <c r="N159" s="217"/>
      <c r="O159" s="262"/>
      <c r="P159" s="307"/>
      <c r="Q159" s="105"/>
      <c r="R159" s="169"/>
      <c r="S159" s="908"/>
      <c r="T159" s="303"/>
      <c r="U159" s="232"/>
      <c r="V159" s="738"/>
      <c r="W159" s="309">
        <f t="shared" si="118"/>
        <v>0</v>
      </c>
      <c r="X159" s="256"/>
      <c r="Y159" s="256"/>
      <c r="Z159" s="254"/>
      <c r="AA159" s="254"/>
      <c r="AB159" s="895"/>
      <c r="AC159" s="895"/>
      <c r="AD159" s="258"/>
      <c r="AE159" s="258"/>
      <c r="AF159" s="305"/>
      <c r="AG159" s="169"/>
      <c r="AH159" s="896"/>
    </row>
    <row r="160" spans="1:37" ht="19.2" customHeight="1">
      <c r="A160" s="906"/>
      <c r="B160" s="310">
        <v>0</v>
      </c>
      <c r="C160" s="191" t="s">
        <v>1418</v>
      </c>
      <c r="D160" s="904" t="s">
        <v>1243</v>
      </c>
      <c r="E160" s="905"/>
      <c r="F160" s="98"/>
      <c r="G160" s="238"/>
      <c r="H160" s="237"/>
      <c r="I160" s="101"/>
      <c r="J160" s="311">
        <v>13</v>
      </c>
      <c r="K160" s="311">
        <v>1627.5</v>
      </c>
      <c r="L160" s="312">
        <v>206.45880325814539</v>
      </c>
      <c r="M160" s="311">
        <f t="shared" ref="J160:O160" si="119">AVERAGE(M148:M159)</f>
        <v>13.375</v>
      </c>
      <c r="N160" s="311">
        <f t="shared" si="119"/>
        <v>1474.884744345851</v>
      </c>
      <c r="O160" s="312">
        <f t="shared" si="119"/>
        <v>168.60018730802463</v>
      </c>
      <c r="P160" s="104">
        <f t="shared" ref="P160:P167" si="120">M160-J160</f>
        <v>0.375</v>
      </c>
      <c r="Q160" s="105">
        <f t="shared" ref="Q160:Q167" si="121">O160-L160</f>
        <v>-37.858615950120765</v>
      </c>
      <c r="R160" s="313">
        <f>O160/L160</f>
        <v>0.81662871549834415</v>
      </c>
      <c r="S160" s="90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895"/>
      <c r="AC160" s="895"/>
      <c r="AD160" s="110">
        <f>SUM(AD148:AD159)</f>
        <v>0</v>
      </c>
      <c r="AE160" s="110">
        <f>SUM(AE148:AE159)</f>
        <v>3</v>
      </c>
      <c r="AF160" s="104">
        <f t="shared" si="69"/>
        <v>-152.615255654149</v>
      </c>
      <c r="AG160" s="169">
        <f t="shared" si="70"/>
        <v>0.90622718546596071</v>
      </c>
      <c r="AH160" s="896"/>
    </row>
    <row r="161" spans="1:34" ht="19.2" customHeight="1">
      <c r="A161" s="893" t="s">
        <v>1419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3032</v>
      </c>
      <c r="H161" s="116">
        <f t="shared" ref="H161:H170" si="122">F161*G161</f>
        <v>91354.16</v>
      </c>
      <c r="I161" s="75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3">G161/W161*60</f>
        <v>1116.0736196319017</v>
      </c>
      <c r="O161" s="118">
        <f t="shared" ref="O161:O167" si="124">N161/M161</f>
        <v>62.004089979550095</v>
      </c>
      <c r="P161" s="84">
        <f t="shared" si="120"/>
        <v>0</v>
      </c>
      <c r="Q161" s="119">
        <f t="shared" si="121"/>
        <v>-4.6625766871165766</v>
      </c>
      <c r="R161" s="747">
        <f t="shared" ref="R161:R167" si="125">O161/L161</f>
        <v>0.93006134969325138</v>
      </c>
      <c r="S161" s="894">
        <f>R173</f>
        <v>0.92476690343326218</v>
      </c>
      <c r="T161" s="80">
        <v>0.16666666666666666</v>
      </c>
      <c r="U161" s="80">
        <v>0.27986111111111112</v>
      </c>
      <c r="V161" s="753">
        <v>5</v>
      </c>
      <c r="W161" s="120">
        <f t="shared" ref="W161:W172" si="126">(U161-T161)*24*60</f>
        <v>163</v>
      </c>
      <c r="X161" s="126"/>
      <c r="Y161" s="126"/>
      <c r="Z161" s="84"/>
      <c r="AA161" s="84"/>
      <c r="AB161" s="895"/>
      <c r="AC161" s="895"/>
      <c r="AD161" s="753"/>
      <c r="AE161" s="753"/>
      <c r="AF161" s="84">
        <f t="shared" si="69"/>
        <v>-83.926380368098307</v>
      </c>
      <c r="AG161" s="747">
        <f t="shared" si="70"/>
        <v>0.93006134969325138</v>
      </c>
      <c r="AH161" s="894">
        <f>AG173</f>
        <v>0.92814823894901699</v>
      </c>
    </row>
    <row r="162" spans="1:34" ht="19.2" customHeight="1">
      <c r="A162" s="893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2401.1</v>
      </c>
      <c r="H162" s="116">
        <f t="shared" si="122"/>
        <v>82189.652999999991</v>
      </c>
      <c r="I162" s="75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3"/>
        <v>2150.2388059701493</v>
      </c>
      <c r="O162" s="118">
        <f t="shared" si="124"/>
        <v>165.40298507462688</v>
      </c>
      <c r="P162" s="84">
        <f t="shared" si="120"/>
        <v>0</v>
      </c>
      <c r="Q162" s="119">
        <f t="shared" si="121"/>
        <v>-7.6739380022961825</v>
      </c>
      <c r="R162" s="747">
        <f t="shared" si="125"/>
        <v>0.95566169154228875</v>
      </c>
      <c r="S162" s="894"/>
      <c r="T162" s="80">
        <v>0.29583333333333334</v>
      </c>
      <c r="U162" s="80">
        <v>0.34236111111111112</v>
      </c>
      <c r="V162" s="753">
        <v>23</v>
      </c>
      <c r="W162" s="120">
        <f t="shared" si="126"/>
        <v>67</v>
      </c>
      <c r="X162" s="126">
        <v>0.28472222222222221</v>
      </c>
      <c r="Y162" s="126">
        <v>0.2951388888888889</v>
      </c>
      <c r="Z162" s="84"/>
      <c r="AA162" s="84"/>
      <c r="AB162" s="895"/>
      <c r="AC162" s="895"/>
      <c r="AD162" s="753"/>
      <c r="AE162" s="753"/>
      <c r="AF162" s="84">
        <f t="shared" si="69"/>
        <v>-99.761194029850685</v>
      </c>
      <c r="AG162" s="747">
        <f t="shared" si="70"/>
        <v>0.95566169154228864</v>
      </c>
      <c r="AH162" s="894"/>
    </row>
    <row r="163" spans="1:34" ht="19.2" customHeight="1">
      <c r="A163" s="893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2688.4</v>
      </c>
      <c r="H163" s="116">
        <f t="shared" si="122"/>
        <v>92023.932000000001</v>
      </c>
      <c r="I163" s="75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3"/>
        <v>2179.7837837837847</v>
      </c>
      <c r="O163" s="118">
        <f t="shared" si="124"/>
        <v>198.16216216216225</v>
      </c>
      <c r="P163" s="84">
        <f t="shared" si="120"/>
        <v>0</v>
      </c>
      <c r="Q163" s="119">
        <f t="shared" si="121"/>
        <v>-6.3832923832922859</v>
      </c>
      <c r="R163" s="747">
        <f t="shared" si="125"/>
        <v>0.96879279279279329</v>
      </c>
      <c r="S163" s="894"/>
      <c r="T163" s="80">
        <v>0.34652777777777777</v>
      </c>
      <c r="U163" s="80">
        <v>0.39791666666666664</v>
      </c>
      <c r="V163" s="753">
        <v>6</v>
      </c>
      <c r="W163" s="120">
        <f t="shared" si="126"/>
        <v>73.999999999999972</v>
      </c>
      <c r="X163" s="126"/>
      <c r="Y163" s="126"/>
      <c r="Z163" s="84"/>
      <c r="AA163" s="84"/>
      <c r="AB163" s="895"/>
      <c r="AC163" s="895"/>
      <c r="AD163" s="753"/>
      <c r="AE163" s="753"/>
      <c r="AF163" s="84">
        <f t="shared" si="69"/>
        <v>-70.216216216215344</v>
      </c>
      <c r="AG163" s="747">
        <f t="shared" si="70"/>
        <v>0.96879279279279318</v>
      </c>
      <c r="AH163" s="894"/>
    </row>
    <row r="164" spans="1:34" ht="19.2" customHeight="1">
      <c r="A164" s="893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5217.55</v>
      </c>
      <c r="H164" s="116">
        <f t="shared" si="122"/>
        <v>189970.99549999999</v>
      </c>
      <c r="I164" s="753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3"/>
        <v>2426.7674418604647</v>
      </c>
      <c r="O164" s="118">
        <f t="shared" si="124"/>
        <v>242.67674418604648</v>
      </c>
      <c r="P164" s="84">
        <f t="shared" si="120"/>
        <v>0</v>
      </c>
      <c r="Q164" s="119">
        <f t="shared" si="121"/>
        <v>-34.2232558139535</v>
      </c>
      <c r="R164" s="747">
        <f t="shared" si="125"/>
        <v>0.87640572114859694</v>
      </c>
      <c r="S164" s="894"/>
      <c r="T164" s="80">
        <v>0.40277777777777773</v>
      </c>
      <c r="U164" s="80">
        <v>0.49236111111111108</v>
      </c>
      <c r="V164" s="753">
        <v>7</v>
      </c>
      <c r="W164" s="120">
        <f t="shared" si="126"/>
        <v>129.00000000000003</v>
      </c>
      <c r="X164" s="126"/>
      <c r="Y164" s="126"/>
      <c r="Z164" s="84"/>
      <c r="AA164" s="84"/>
      <c r="AB164" s="895"/>
      <c r="AC164" s="895"/>
      <c r="AD164" s="753"/>
      <c r="AE164" s="753"/>
      <c r="AF164" s="84">
        <f>N164-K164</f>
        <v>-342.23255813953529</v>
      </c>
      <c r="AG164" s="747">
        <f>N164/K164</f>
        <v>0.87640572114859683</v>
      </c>
      <c r="AH164" s="894"/>
    </row>
    <row r="165" spans="1:34" ht="19.2" customHeight="1">
      <c r="A165" s="893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2809.45</v>
      </c>
      <c r="H165" s="116">
        <f t="shared" si="122"/>
        <v>102292.07449999999</v>
      </c>
      <c r="I165" s="753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3"/>
        <v>2408.0999999999972</v>
      </c>
      <c r="O165" s="118">
        <f t="shared" si="124"/>
        <v>240.80999999999972</v>
      </c>
      <c r="P165" s="84">
        <f t="shared" si="120"/>
        <v>0</v>
      </c>
      <c r="Q165" s="119">
        <f t="shared" si="121"/>
        <v>-36.090000000000259</v>
      </c>
      <c r="R165" s="747">
        <f t="shared" si="125"/>
        <v>0.86966413867822223</v>
      </c>
      <c r="S165" s="894"/>
      <c r="T165" s="80">
        <v>0.53263888888888877</v>
      </c>
      <c r="U165" s="80">
        <v>0.58124999999999993</v>
      </c>
      <c r="V165" s="753">
        <v>5</v>
      </c>
      <c r="W165" s="120">
        <f t="shared" si="126"/>
        <v>70.000000000000071</v>
      </c>
      <c r="X165" s="126"/>
      <c r="Y165" s="126"/>
      <c r="Z165" s="84"/>
      <c r="AA165" s="84"/>
      <c r="AB165" s="895"/>
      <c r="AC165" s="895"/>
      <c r="AD165" s="753"/>
      <c r="AE165" s="753"/>
      <c r="AF165" s="84">
        <f>N165-K165</f>
        <v>-360.90000000000282</v>
      </c>
      <c r="AG165" s="747">
        <f>N165/K165</f>
        <v>0.86966413867822212</v>
      </c>
      <c r="AH165" s="894"/>
    </row>
    <row r="166" spans="1:34" ht="19.2" customHeight="1">
      <c r="A166" s="893"/>
      <c r="B166" s="156" t="s">
        <v>165</v>
      </c>
      <c r="C166" s="156"/>
      <c r="D166" s="113" t="s">
        <v>158</v>
      </c>
      <c r="E166" s="114"/>
      <c r="F166" s="170">
        <v>34.229999999999997</v>
      </c>
      <c r="G166" s="85">
        <v>1292.8999999999999</v>
      </c>
      <c r="H166" s="116">
        <f t="shared" si="122"/>
        <v>44255.96699999999</v>
      </c>
      <c r="I166" s="753">
        <v>1</v>
      </c>
      <c r="J166" s="129">
        <v>13</v>
      </c>
      <c r="K166" s="85">
        <v>2250</v>
      </c>
      <c r="L166" s="118">
        <v>173.07692307692307</v>
      </c>
      <c r="M166" s="129">
        <v>13</v>
      </c>
      <c r="N166" s="85">
        <f t="shared" si="123"/>
        <v>2154.8333333333312</v>
      </c>
      <c r="O166" s="118">
        <f t="shared" si="124"/>
        <v>165.75641025641011</v>
      </c>
      <c r="P166" s="84">
        <f t="shared" si="120"/>
        <v>0</v>
      </c>
      <c r="Q166" s="119">
        <f t="shared" si="121"/>
        <v>-7.3205128205129597</v>
      </c>
      <c r="R166" s="747">
        <f t="shared" si="125"/>
        <v>0.95770370370370295</v>
      </c>
      <c r="S166" s="894"/>
      <c r="T166" s="80">
        <v>0.58611111111111103</v>
      </c>
      <c r="U166" s="80">
        <v>0.61111111111111105</v>
      </c>
      <c r="V166" s="753">
        <v>7</v>
      </c>
      <c r="W166" s="120">
        <f t="shared" si="126"/>
        <v>36.000000000000028</v>
      </c>
      <c r="X166" s="126"/>
      <c r="Y166" s="126"/>
      <c r="Z166" s="84"/>
      <c r="AA166" s="84"/>
      <c r="AB166" s="895"/>
      <c r="AC166" s="895"/>
      <c r="AD166" s="753"/>
      <c r="AE166" s="753"/>
      <c r="AF166" s="84">
        <f>N166-K166</f>
        <v>-95.166666666668789</v>
      </c>
      <c r="AG166" s="747">
        <f>N166/K166</f>
        <v>0.95770370370370272</v>
      </c>
      <c r="AH166" s="894"/>
    </row>
    <row r="167" spans="1:34" ht="19.2" customHeight="1">
      <c r="A167" s="893"/>
      <c r="B167" s="156" t="s">
        <v>165</v>
      </c>
      <c r="C167" s="156"/>
      <c r="D167" s="292" t="s">
        <v>159</v>
      </c>
      <c r="E167" s="90"/>
      <c r="F167" s="170">
        <v>34.229999999999997</v>
      </c>
      <c r="G167" s="85">
        <v>1447.6</v>
      </c>
      <c r="H167" s="116">
        <f t="shared" si="122"/>
        <v>49551.347999999991</v>
      </c>
      <c r="I167" s="753">
        <v>1</v>
      </c>
      <c r="J167" s="129">
        <v>11</v>
      </c>
      <c r="K167" s="85">
        <v>2250</v>
      </c>
      <c r="L167" s="118">
        <v>204.54545454545453</v>
      </c>
      <c r="M167" s="129">
        <v>11</v>
      </c>
      <c r="N167" s="85">
        <f t="shared" si="123"/>
        <v>2171.3999999999992</v>
      </c>
      <c r="O167" s="118">
        <f t="shared" si="124"/>
        <v>197.39999999999992</v>
      </c>
      <c r="P167" s="84">
        <f t="shared" si="120"/>
        <v>0</v>
      </c>
      <c r="Q167" s="119">
        <f t="shared" si="121"/>
        <v>-7.1454545454546121</v>
      </c>
      <c r="R167" s="747">
        <f t="shared" si="125"/>
        <v>0.9650666666666663</v>
      </c>
      <c r="S167" s="894"/>
      <c r="T167" s="80">
        <v>0.6152777777777777</v>
      </c>
      <c r="U167" s="80">
        <v>0.64305555555555549</v>
      </c>
      <c r="V167" s="753">
        <v>6</v>
      </c>
      <c r="W167" s="120">
        <f t="shared" si="126"/>
        <v>40.000000000000014</v>
      </c>
      <c r="X167" s="126"/>
      <c r="Y167" s="126"/>
      <c r="Z167" s="84"/>
      <c r="AA167" s="84"/>
      <c r="AB167" s="895"/>
      <c r="AC167" s="895"/>
      <c r="AD167" s="753"/>
      <c r="AE167" s="753"/>
      <c r="AF167" s="84">
        <f t="shared" si="69"/>
        <v>-78.600000000000819</v>
      </c>
      <c r="AG167" s="747">
        <f t="shared" si="70"/>
        <v>0.9650666666666663</v>
      </c>
      <c r="AH167" s="894"/>
    </row>
    <row r="168" spans="1:34" ht="19.2" customHeight="1">
      <c r="A168" s="893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2"/>
        <v>0</v>
      </c>
      <c r="I168" s="753"/>
      <c r="J168" s="129"/>
      <c r="K168" s="85"/>
      <c r="L168" s="118"/>
      <c r="M168" s="129"/>
      <c r="N168" s="85"/>
      <c r="O168" s="118"/>
      <c r="P168" s="84"/>
      <c r="Q168" s="119"/>
      <c r="R168" s="747"/>
      <c r="S168" s="894"/>
      <c r="T168" s="80"/>
      <c r="U168" s="80"/>
      <c r="V168" s="753"/>
      <c r="W168" s="120">
        <f t="shared" si="126"/>
        <v>0</v>
      </c>
      <c r="X168" s="126"/>
      <c r="Y168" s="126"/>
      <c r="Z168" s="84"/>
      <c r="AA168" s="84"/>
      <c r="AB168" s="895"/>
      <c r="AC168" s="895"/>
      <c r="AD168" s="753"/>
      <c r="AE168" s="753"/>
      <c r="AF168" s="84">
        <f t="shared" si="69"/>
        <v>0</v>
      </c>
      <c r="AG168" s="747" t="e">
        <f t="shared" si="70"/>
        <v>#DIV/0!</v>
      </c>
      <c r="AH168" s="894"/>
    </row>
    <row r="169" spans="1:34" ht="19.2" customHeight="1">
      <c r="A169" s="893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2"/>
        <v>0</v>
      </c>
      <c r="I169" s="753"/>
      <c r="J169" s="129"/>
      <c r="K169" s="85"/>
      <c r="L169" s="118"/>
      <c r="M169" s="129"/>
      <c r="N169" s="85"/>
      <c r="O169" s="118"/>
      <c r="P169" s="84"/>
      <c r="Q169" s="119"/>
      <c r="R169" s="747"/>
      <c r="S169" s="894"/>
      <c r="T169" s="80"/>
      <c r="U169" s="80"/>
      <c r="V169" s="753"/>
      <c r="W169" s="120">
        <f t="shared" si="126"/>
        <v>0</v>
      </c>
      <c r="X169" s="126"/>
      <c r="Y169" s="126"/>
      <c r="Z169" s="84"/>
      <c r="AA169" s="84"/>
      <c r="AB169" s="895"/>
      <c r="AC169" s="895"/>
      <c r="AD169" s="753"/>
      <c r="AE169" s="753"/>
      <c r="AF169" s="84">
        <f t="shared" si="69"/>
        <v>0</v>
      </c>
      <c r="AG169" s="747" t="e">
        <f t="shared" si="70"/>
        <v>#DIV/0!</v>
      </c>
      <c r="AH169" s="894"/>
    </row>
    <row r="170" spans="1:34" ht="19.2" customHeight="1">
      <c r="A170" s="893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2"/>
        <v>0</v>
      </c>
      <c r="I170" s="753"/>
      <c r="J170" s="129"/>
      <c r="K170" s="85"/>
      <c r="L170" s="118"/>
      <c r="M170" s="129"/>
      <c r="N170" s="85"/>
      <c r="O170" s="118"/>
      <c r="P170" s="84"/>
      <c r="Q170" s="119"/>
      <c r="R170" s="747"/>
      <c r="S170" s="894"/>
      <c r="T170" s="80"/>
      <c r="U170" s="80"/>
      <c r="V170" s="753"/>
      <c r="W170" s="120">
        <f t="shared" si="126"/>
        <v>0</v>
      </c>
      <c r="X170" s="126"/>
      <c r="Y170" s="126"/>
      <c r="Z170" s="84"/>
      <c r="AA170" s="84"/>
      <c r="AB170" s="895"/>
      <c r="AC170" s="895"/>
      <c r="AD170" s="753"/>
      <c r="AE170" s="753"/>
      <c r="AF170" s="84">
        <f t="shared" si="69"/>
        <v>0</v>
      </c>
      <c r="AG170" s="747" t="e">
        <f t="shared" si="70"/>
        <v>#DIV/0!</v>
      </c>
      <c r="AH170" s="894"/>
    </row>
    <row r="171" spans="1:34" ht="19.2" customHeight="1">
      <c r="A171" s="893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5"/>
        <v>0</v>
      </c>
      <c r="I171" s="753"/>
      <c r="J171" s="129"/>
      <c r="K171" s="85"/>
      <c r="L171" s="118"/>
      <c r="M171" s="129"/>
      <c r="N171" s="85"/>
      <c r="O171" s="118"/>
      <c r="P171" s="84"/>
      <c r="Q171" s="119"/>
      <c r="R171" s="747"/>
      <c r="S171" s="894"/>
      <c r="T171" s="80"/>
      <c r="U171" s="80"/>
      <c r="V171" s="753"/>
      <c r="W171" s="120">
        <f t="shared" si="126"/>
        <v>0</v>
      </c>
      <c r="X171" s="126"/>
      <c r="Y171" s="126"/>
      <c r="Z171" s="84"/>
      <c r="AA171" s="84"/>
      <c r="AB171" s="895"/>
      <c r="AC171" s="895"/>
      <c r="AD171" s="753"/>
      <c r="AE171" s="753"/>
      <c r="AF171" s="84"/>
      <c r="AG171" s="747"/>
      <c r="AH171" s="894"/>
    </row>
    <row r="172" spans="1:34" ht="19.2" customHeight="1">
      <c r="A172" s="893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5"/>
        <v>0</v>
      </c>
      <c r="I172" s="753"/>
      <c r="J172" s="129"/>
      <c r="K172" s="85"/>
      <c r="L172" s="118"/>
      <c r="M172" s="129"/>
      <c r="N172" s="85"/>
      <c r="O172" s="118"/>
      <c r="P172" s="84"/>
      <c r="Q172" s="119"/>
      <c r="R172" s="747"/>
      <c r="S172" s="894"/>
      <c r="T172" s="80"/>
      <c r="U172" s="80"/>
      <c r="V172" s="753"/>
      <c r="W172" s="120">
        <f t="shared" si="126"/>
        <v>0</v>
      </c>
      <c r="X172" s="126"/>
      <c r="Y172" s="126"/>
      <c r="Z172" s="84"/>
      <c r="AA172" s="84"/>
      <c r="AB172" s="895"/>
      <c r="AC172" s="895"/>
      <c r="AD172" s="753"/>
      <c r="AE172" s="753"/>
      <c r="AF172" s="84"/>
      <c r="AG172" s="747"/>
      <c r="AH172" s="894"/>
    </row>
    <row r="173" spans="1:34" ht="19.2" customHeight="1">
      <c r="A173" s="893"/>
      <c r="B173" s="156">
        <v>0</v>
      </c>
      <c r="C173" s="132" t="s">
        <v>1240</v>
      </c>
      <c r="D173" s="891" t="s">
        <v>1243</v>
      </c>
      <c r="E173" s="891"/>
      <c r="F173" s="133"/>
      <c r="G173" s="103"/>
      <c r="H173" s="134"/>
      <c r="I173" s="135"/>
      <c r="J173" s="103">
        <v>12.285714285714286</v>
      </c>
      <c r="K173" s="103">
        <v>2248.2857142857142</v>
      </c>
      <c r="L173" s="136">
        <v>196.53020313020309</v>
      </c>
      <c r="M173" s="103">
        <f t="shared" ref="J173:O173" si="127">AVERAGE(M161:M172)</f>
        <v>12.285714285714286</v>
      </c>
      <c r="N173" s="103">
        <f t="shared" si="127"/>
        <v>2086.7424263685184</v>
      </c>
      <c r="O173" s="136">
        <f t="shared" si="127"/>
        <v>181.74462737982793</v>
      </c>
      <c r="P173" s="84">
        <f>M173-J173</f>
        <v>0</v>
      </c>
      <c r="Q173" s="119">
        <f>O173-L173</f>
        <v>-14.785575750375159</v>
      </c>
      <c r="R173" s="137">
        <f>O173/L173</f>
        <v>0.92476690343326218</v>
      </c>
      <c r="S173" s="894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92"/>
      <c r="AC173" s="892"/>
      <c r="AD173" s="139">
        <f>SUM(AD161:AD172)</f>
        <v>0</v>
      </c>
      <c r="AE173" s="139">
        <f>SUM(AE161:AE172)</f>
        <v>0</v>
      </c>
      <c r="AF173" s="84">
        <f t="shared" si="69"/>
        <v>-161.54328791719581</v>
      </c>
      <c r="AG173" s="747">
        <f t="shared" si="70"/>
        <v>0.92814823894901699</v>
      </c>
      <c r="AH173" s="894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827420-D3D0-4EFE-8C3D-77F9B2867A69}"/>
</file>

<file path=customXml/itemProps2.xml><?xml version="1.0" encoding="utf-8"?>
<ds:datastoreItem xmlns:ds="http://schemas.openxmlformats.org/officeDocument/2006/customXml" ds:itemID="{8396C912-82C4-4841-972F-EAA898934577}"/>
</file>

<file path=customXml/itemProps3.xml><?xml version="1.0" encoding="utf-8"?>
<ds:datastoreItem xmlns:ds="http://schemas.openxmlformats.org/officeDocument/2006/customXml" ds:itemID="{03905941-C8F9-401E-B133-0D814BB54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57</vt:i4>
      </vt:variant>
    </vt:vector>
  </HeadingPairs>
  <TitlesOfParts>
    <vt:vector size="57" baseType="lpstr">
      <vt:lpstr>1001</vt:lpstr>
      <vt:lpstr>晉欣18度C1001</vt:lpstr>
      <vt:lpstr>晉欣4度C1001</vt:lpstr>
      <vt:lpstr>1002</vt:lpstr>
      <vt:lpstr>晉欣18度C1002</vt:lpstr>
      <vt:lpstr>晉欣4度C1002</vt:lpstr>
      <vt:lpstr>1003</vt:lpstr>
      <vt:lpstr>晉欣18度C1003</vt:lpstr>
      <vt:lpstr>晉欣4度C1003</vt:lpstr>
      <vt:lpstr>1004</vt:lpstr>
      <vt:lpstr>晉欣18度C1004</vt:lpstr>
      <vt:lpstr>晉欣4度C1004</vt:lpstr>
      <vt:lpstr>1005</vt:lpstr>
      <vt:lpstr>晉欣18度C1005</vt:lpstr>
      <vt:lpstr>晉欣4度C1005</vt:lpstr>
      <vt:lpstr>1006</vt:lpstr>
      <vt:lpstr>晉欣18度C1006</vt:lpstr>
      <vt:lpstr>晉欣4度C1006</vt:lpstr>
      <vt:lpstr>1007</vt:lpstr>
      <vt:lpstr>晉欣18度C1007</vt:lpstr>
      <vt:lpstr>晉欣4度C1007</vt:lpstr>
      <vt:lpstr>1008</vt:lpstr>
      <vt:lpstr>晉欣18度C1008</vt:lpstr>
      <vt:lpstr>晉欣4度C1008</vt:lpstr>
      <vt:lpstr>1009</vt:lpstr>
      <vt:lpstr>晉欣18度C1009</vt:lpstr>
      <vt:lpstr>晉欣4度C1009</vt:lpstr>
      <vt:lpstr>1010</vt:lpstr>
      <vt:lpstr>晉欣18度C1010</vt:lpstr>
      <vt:lpstr>晉欣4度C1010</vt:lpstr>
      <vt:lpstr>1011</vt:lpstr>
      <vt:lpstr>晉欣18度C1011</vt:lpstr>
      <vt:lpstr>晉欣4度C1011</vt:lpstr>
      <vt:lpstr>1012</vt:lpstr>
      <vt:lpstr>晉欣18度C1012</vt:lpstr>
      <vt:lpstr>晉欣4度C1012</vt:lpstr>
      <vt:lpstr>1013</vt:lpstr>
      <vt:lpstr>晉欣18度C1013</vt:lpstr>
      <vt:lpstr>晉欣4度C1013</vt:lpstr>
      <vt:lpstr>1014</vt:lpstr>
      <vt:lpstr>晉欣18度C1014</vt:lpstr>
      <vt:lpstr>晉欣4度C1014</vt:lpstr>
      <vt:lpstr>1015</vt:lpstr>
      <vt:lpstr>晉欣18度C1015</vt:lpstr>
      <vt:lpstr>晉欣4度C1015</vt:lpstr>
      <vt:lpstr>1016</vt:lpstr>
      <vt:lpstr>晉欣18度C1016</vt:lpstr>
      <vt:lpstr>晉欣4度C1016</vt:lpstr>
      <vt:lpstr>1017</vt:lpstr>
      <vt:lpstr>晉欣18度C1017</vt:lpstr>
      <vt:lpstr>晉欣4度C1017</vt:lpstr>
      <vt:lpstr>1018</vt:lpstr>
      <vt:lpstr>晉欣18度C1018</vt:lpstr>
      <vt:lpstr>晉欣4度C1018</vt:lpstr>
      <vt:lpstr>1019</vt:lpstr>
      <vt:lpstr>晉欣18度C1019</vt:lpstr>
      <vt:lpstr>晉欣4度C1019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2026-10-20T03:41:17Z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